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fuentes/Desktop/"/>
    </mc:Choice>
  </mc:AlternateContent>
  <xr:revisionPtr revIDLastSave="0" documentId="13_ncr:1_{3CB5FC15-1A4B-8C41-B1C2-0FB1AEB743C9}" xr6:coauthVersionLast="45" xr6:coauthVersionMax="45" xr10:uidLastSave="{00000000-0000-0000-0000-000000000000}"/>
  <bookViews>
    <workbookView minimized="1" xWindow="660" yWindow="460" windowWidth="28000" windowHeight="16220" activeTab="2" xr2:uid="{00000000-000D-0000-FFFF-FFFF00000000}"/>
  </bookViews>
  <sheets>
    <sheet name="Outcomes Based on Launch Date" sheetId="11" r:id="rId1"/>
    <sheet name="Kickstarter" sheetId="1" r:id="rId2"/>
    <sheet name="Outcomes Based on Goals Chart" sheetId="13" r:id="rId3"/>
    <sheet name="Outcomes Based on Goals" sheetId="3" r:id="rId4"/>
  </sheets>
  <definedNames>
    <definedName name="_xlnm._FilterDatabase" localSheetId="1" hidden="1">Kickstarter!$N$1:$N$4115</definedName>
  </definedNames>
  <calcPr calcId="191029"/>
  <pivotCaches>
    <pivotCache cacheId="22" r:id="rId5"/>
    <pivotCache cacheId="3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E13" i="3" l="1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<sst xmlns="http://schemas.openxmlformats.org/spreadsheetml/2006/main" count="25882" uniqueCount="8366">
  <si>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</si>
  <si>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</si>
  <si>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</si>
  <si>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</si>
  <si>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</si>
  <si>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</si>
  <si>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</si>
  <si>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</si>
  <si>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</si>
  <si>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</si>
  <si>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</si>
  <si>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</si>
  <si>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</si>
  <si>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</si>
  <si>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</si>
  <si>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</si>
  <si>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</si>
  <si>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</si>
  <si>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</si>
  <si>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</si>
  <si>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</si>
  <si>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</si>
  <si>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</si>
  <si>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</si>
  <si>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</si>
  <si>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</si>
  <si>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</si>
  <si>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</si>
  <si>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</si>
  <si>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</si>
  <si>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</si>
  <si>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</si>
  <si>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</si>
  <si>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</si>
  <si>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</si>
  <si>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</si>
  <si>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</si>
  <si>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</si>
  <si>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</si>
  <si>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</si>
  <si>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</si>
  <si>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</si>
  <si>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</si>
  <si>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</si>
  <si>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</si>
  <si>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</si>
  <si>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</si>
  <si>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</si>
  <si>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</si>
  <si>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</si>
  <si>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</si>
  <si>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</si>
  <si>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</si>
  <si>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</si>
  <si>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</si>
  <si>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</si>
  <si>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</si>
  <si>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</si>
  <si>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</si>
  <si>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</si>
  <si>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</si>
  <si>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</si>
  <si>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</si>
  <si>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</si>
  <si>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</si>
  <si>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</si>
  <si>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</si>
  <si>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</si>
  <si>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</si>
  <si>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</si>
  <si>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</si>
  <si>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</si>
  <si>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</si>
  <si>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</si>
  <si>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</si>
  <si>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</si>
  <si>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</si>
  <si>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</si>
  <si>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</si>
  <si>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</si>
  <si>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</si>
  <si>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</si>
  <si>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</si>
  <si>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</si>
  <si>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</si>
  <si>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</si>
  <si>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</si>
  <si>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</si>
  <si>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</si>
  <si>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</si>
  <si>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</si>
  <si>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</si>
  <si>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</si>
  <si>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</si>
  <si>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</si>
  <si>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</si>
  <si>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</si>
  <si>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</si>
  <si>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</si>
  <si>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</si>
  <si>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</si>
  <si>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</si>
  <si>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</si>
  <si>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</si>
  <si>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</si>
  <si>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</si>
  <si>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</si>
  <si>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</si>
  <si>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</si>
  <si>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</si>
  <si>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</si>
  <si>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</si>
  <si>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</si>
  <si>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</si>
  <si>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</si>
  <si>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</si>
  <si>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</si>
  <si>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</si>
  <si>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</si>
  <si>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</si>
  <si>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</si>
  <si>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</si>
  <si>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</si>
  <si>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</si>
  <si>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</si>
  <si>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</si>
  <si>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</si>
  <si>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</si>
  <si>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</si>
  <si>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</si>
  <si>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</si>
  <si>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</si>
  <si>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</si>
  <si>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</si>
  <si>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</si>
  <si>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</si>
  <si>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</si>
  <si>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</si>
  <si>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</si>
  <si>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</si>
  <si>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</si>
  <si>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</si>
  <si>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</si>
  <si>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</si>
  <si>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</si>
  <si>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</si>
  <si>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</si>
  <si>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</si>
  <si>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</si>
  <si>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</si>
  <si>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</si>
  <si>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</si>
  <si>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</si>
  <si>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</si>
  <si>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</si>
  <si>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</si>
  <si>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</si>
  <si>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</si>
  <si>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</si>
  <si>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</si>
  <si>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</si>
  <si>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</si>
  <si>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</si>
  <si>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</si>
  <si>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</si>
  <si>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</si>
  <si>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</si>
  <si>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</si>
  <si>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</si>
  <si>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</si>
  <si>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</si>
  <si>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</si>
  <si>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</si>
  <si>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</si>
  <si>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</si>
  <si>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</si>
  <si>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</si>
  <si>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</si>
  <si>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</si>
  <si>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</si>
  <si>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</si>
  <si>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</si>
  <si>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</si>
  <si>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</si>
  <si>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</si>
  <si>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</si>
  <si>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</si>
  <si>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</si>
  <si>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</si>
  <si>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</si>
  <si>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</si>
  <si>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</si>
  <si>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</si>
  <si>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</si>
  <si>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</si>
  <si>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</si>
  <si>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</si>
  <si>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</si>
  <si>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</si>
  <si>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</si>
  <si>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</si>
  <si>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</si>
  <si>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</si>
  <si>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</si>
  <si>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</si>
  <si>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</si>
  <si>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</si>
  <si>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</si>
  <si>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</si>
  <si>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</si>
  <si>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</si>
  <si>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</si>
  <si>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</si>
  <si>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</si>
  <si>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</si>
  <si>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</si>
  <si>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</si>
  <si>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</si>
  <si>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</si>
  <si>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</si>
  <si>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</si>
  <si>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</si>
  <si>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</si>
  <si>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</si>
  <si>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</si>
  <si>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</si>
  <si>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</si>
  <si>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</si>
  <si>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</si>
  <si>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</si>
  <si>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</si>
  <si>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</si>
  <si>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</si>
  <si>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</si>
  <si>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</si>
  <si>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</si>
  <si>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</si>
  <si>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</si>
  <si>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</si>
  <si>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</si>
  <si>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</si>
  <si>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</si>
  <si>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</si>
  <si>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</si>
  <si>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</si>
  <si>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</si>
  <si>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</si>
  <si>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</si>
  <si>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</si>
  <si>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</si>
  <si>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</si>
  <si>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</si>
  <si>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</si>
  <si>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</si>
  <si>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</si>
  <si>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</si>
  <si>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</si>
  <si>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</si>
  <si>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</si>
  <si>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</si>
  <si>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</si>
  <si>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</si>
  <si>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</si>
  <si>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</si>
  <si>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</si>
  <si>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</si>
  <si>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</si>
  <si>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</si>
  <si>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</si>
  <si>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</si>
  <si>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</si>
  <si>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</si>
  <si>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</si>
  <si>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</si>
  <si>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</si>
  <si>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</si>
  <si>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</si>
  <si>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</si>
  <si>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</si>
  <si>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</si>
  <si>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</si>
  <si>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</si>
  <si>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</si>
  <si>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</si>
  <si>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</si>
  <si>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</si>
  <si>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</si>
  <si>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</si>
  <si>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</si>
  <si>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</si>
  <si>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</si>
  <si>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</si>
  <si>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</si>
  <si>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</si>
  <si>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</si>
  <si>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</si>
  <si>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</si>
  <si>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</si>
  <si>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</si>
  <si>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</si>
  <si>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</si>
  <si>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</si>
  <si>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</si>
  <si>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</si>
  <si>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</si>
  <si>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</si>
  <si>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</si>
  <si>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</si>
  <si>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</si>
  <si>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</si>
  <si>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</si>
  <si>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</si>
  <si>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</si>
  <si>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</si>
  <si>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</si>
  <si>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</si>
  <si>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</si>
  <si>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</si>
  <si>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</si>
  <si>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</si>
  <si>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</si>
  <si>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</si>
  <si>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</si>
  <si>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</si>
  <si>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</si>
  <si>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</si>
  <si>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</si>
  <si>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</si>
  <si>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</si>
  <si>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</si>
  <si>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</si>
  <si>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</si>
  <si>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</si>
  <si>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</si>
  <si>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</si>
  <si>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</si>
  <si>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</si>
  <si>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</si>
  <si>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</si>
  <si>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</si>
  <si>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</si>
  <si>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</si>
  <si>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</si>
  <si>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</si>
  <si>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</si>
  <si>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</si>
  <si>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</si>
  <si>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</si>
  <si>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</si>
  <si>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</si>
  <si>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</si>
  <si>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</si>
  <si>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</si>
  <si>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</si>
  <si>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</si>
  <si>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</si>
  <si>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</si>
  <si>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</si>
  <si>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</si>
  <si>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</si>
  <si>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</si>
  <si>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</si>
  <si>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</si>
  <si>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</si>
  <si>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</si>
  <si>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</si>
  <si>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</si>
  <si>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</si>
  <si>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</si>
  <si>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</si>
  <si>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</si>
  <si>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</si>
  <si>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</si>
  <si>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</si>
  <si>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</si>
  <si>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</si>
  <si>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</si>
  <si>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</si>
  <si>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</si>
  <si>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</si>
  <si>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</si>
  <si>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</si>
  <si>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</si>
  <si>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</si>
  <si>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</si>
  <si>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</si>
  <si>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</si>
  <si>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</si>
  <si>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</si>
  <si>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</si>
  <si>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</si>
  <si>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</si>
  <si>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</si>
  <si>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</si>
  <si>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</si>
  <si>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</si>
  <si>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</si>
  <si>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</si>
  <si>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</si>
  <si>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</si>
  <si>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</si>
  <si>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</si>
  <si>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</si>
  <si>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</si>
  <si>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</si>
  <si>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</si>
  <si>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</si>
  <si>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</si>
  <si>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</si>
  <si>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</si>
  <si>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</si>
  <si>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</si>
  <si>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</si>
  <si>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</si>
  <si>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</si>
  <si>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</si>
  <si>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</si>
  <si>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</si>
  <si>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</si>
  <si>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</si>
  <si>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</si>
  <si>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</si>
  <si>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</si>
  <si>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</si>
  <si>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</si>
  <si>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</si>
  <si>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</si>
  <si>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</si>
  <si>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</si>
  <si>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</si>
  <si>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</si>
  <si>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</si>
  <si>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</si>
  <si>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</si>
  <si>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</si>
  <si>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</si>
  <si>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</si>
  <si>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</si>
  <si>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</si>
  <si>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</si>
  <si>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</si>
  <si>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</si>
  <si>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</si>
  <si>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</si>
  <si>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</si>
  <si>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</si>
  <si>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</si>
  <si>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</si>
  <si>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</si>
  <si>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</si>
  <si>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</si>
  <si>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</si>
  <si>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</si>
  <si>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</si>
  <si>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</si>
  <si>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</si>
  <si>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</si>
  <si>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</si>
  <si>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</si>
  <si>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</si>
  <si>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</si>
  <si>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</si>
  <si>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</si>
  <si>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</si>
  <si>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</si>
  <si>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</si>
  <si>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</si>
  <si>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</si>
  <si>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</si>
  <si>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</si>
  <si>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</si>
  <si>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</si>
  <si>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</si>
  <si>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</si>
  <si>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</si>
  <si>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</si>
  <si>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</si>
  <si>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</si>
  <si>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</si>
  <si>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</si>
  <si>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</si>
  <si>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</si>
  <si>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</si>
  <si>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</si>
  <si>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</si>
  <si>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</si>
  <si>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</si>
  <si>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</si>
  <si>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</si>
  <si>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</si>
  <si>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</si>
  <si>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</si>
  <si>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</si>
  <si>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</si>
  <si>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</si>
  <si>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</si>
  <si>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</si>
  <si>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</si>
  <si>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</si>
  <si>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</si>
  <si>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</si>
  <si>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</si>
  <si>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</si>
  <si>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</si>
  <si>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</si>
  <si>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</si>
  <si>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</si>
  <si>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</si>
  <si>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</si>
  <si>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</si>
  <si>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</si>
  <si>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</si>
  <si>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</si>
  <si>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</si>
  <si>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</si>
  <si>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</si>
  <si>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</si>
  <si>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</si>
  <si>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</si>
  <si>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</si>
  <si>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</si>
  <si>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</si>
  <si>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</si>
  <si>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</si>
  <si>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</si>
  <si>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</si>
  <si>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</si>
  <si>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</si>
  <si>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</si>
  <si>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</si>
  <si>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</si>
  <si>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</si>
  <si>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</si>
  <si>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</si>
  <si>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</si>
  <si>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</si>
  <si>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</si>
  <si>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</si>
  <si>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</si>
  <si>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</si>
  <si>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</si>
  <si>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</si>
  <si>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</si>
  <si>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</si>
  <si>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</si>
  <si>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</si>
  <si>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</si>
  <si>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</si>
  <si>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</si>
  <si>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</si>
  <si>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</si>
  <si>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</si>
  <si>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</si>
  <si>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</si>
  <si>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</si>
  <si>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</si>
  <si>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</si>
  <si>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</si>
  <si>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</si>
  <si>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</si>
  <si>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</si>
  <si>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</si>
  <si>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</si>
  <si>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</si>
  <si>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</si>
  <si>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</si>
  <si>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</si>
  <si>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</si>
  <si>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</si>
  <si>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</si>
  <si>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</si>
  <si>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</si>
  <si>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</si>
  <si>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</si>
  <si>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</si>
  <si>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</si>
  <si>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</si>
  <si>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</si>
  <si>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</si>
  <si>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</si>
  <si>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</si>
  <si>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</si>
  <si>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</si>
  <si>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</si>
  <si>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</si>
  <si>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</si>
  <si>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</si>
  <si>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</si>
  <si>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</si>
  <si>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</si>
  <si>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</si>
  <si>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</si>
  <si>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</si>
  <si>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</si>
  <si>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</si>
  <si>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</si>
  <si>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</si>
  <si>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</si>
  <si>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</si>
  <si>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</si>
  <si>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</si>
  <si>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</si>
  <si>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</si>
  <si>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</si>
  <si>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</si>
  <si>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</si>
  <si>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</si>
  <si>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</si>
  <si>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</si>
  <si>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</si>
  <si>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</si>
  <si>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</si>
  <si>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</si>
  <si>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</si>
  <si>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</si>
  <si>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</si>
  <si>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</si>
  <si>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</si>
  <si>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</si>
  <si>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</si>
  <si>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</si>
  <si>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</si>
  <si>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</si>
  <si>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</si>
  <si>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</si>
  <si>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</si>
  <si>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</si>
  <si>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</si>
  <si>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</si>
  <si>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</si>
  <si>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</si>
  <si>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</si>
  <si>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</si>
  <si>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</si>
  <si>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</si>
  <si>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</si>
  <si>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</si>
  <si>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</si>
  <si>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</si>
  <si>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</si>
  <si>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</si>
  <si>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</si>
  <si>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</si>
  <si>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</si>
  <si>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</si>
  <si>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</si>
  <si>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</si>
  <si>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</si>
  <si>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</si>
  <si>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</si>
  <si>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</si>
  <si>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</si>
  <si>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</si>
  <si>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</si>
  <si>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</si>
  <si>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</si>
  <si>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</si>
  <si>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</si>
  <si>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</si>
  <si>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</si>
  <si>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</si>
  <si>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</si>
  <si>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</si>
  <si>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</si>
  <si>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</si>
  <si>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</si>
  <si>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</si>
  <si>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</si>
  <si>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</si>
  <si>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</si>
  <si>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</si>
  <si>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</si>
  <si>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</si>
  <si>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</si>
  <si>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</si>
  <si>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</si>
  <si>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</si>
  <si>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</si>
  <si>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</si>
  <si>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</si>
  <si>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</si>
  <si>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</si>
  <si>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</si>
  <si>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</si>
  <si>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</si>
  <si>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</si>
  <si>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</si>
  <si>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</si>
  <si>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</si>
  <si>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</si>
  <si>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</si>
  <si>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</si>
  <si>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</si>
  <si>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</si>
  <si>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</si>
  <si>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</si>
  <si>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</si>
  <si>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</si>
  <si>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</si>
  <si>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</si>
  <si>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</si>
  <si>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</si>
  <si>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</si>
  <si>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</si>
  <si>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</si>
  <si>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</si>
  <si>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</si>
  <si>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</si>
  <si>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</si>
  <si>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</si>
  <si>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</si>
  <si>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</si>
  <si>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</si>
  <si>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</si>
  <si>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</si>
  <si>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</si>
  <si>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</si>
  <si>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</si>
  <si>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</si>
  <si>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</si>
  <si>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</si>
  <si>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</si>
  <si>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</si>
  <si>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</si>
  <si>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</si>
  <si>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</si>
  <si>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</si>
  <si>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</si>
  <si>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</si>
  <si>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</si>
  <si>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</si>
  <si>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</si>
  <si>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</si>
  <si>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</si>
  <si>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</si>
  <si>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</si>
  <si>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</si>
  <si>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</si>
  <si>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</si>
  <si>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</si>
  <si>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</si>
  <si>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</si>
  <si>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</si>
  <si>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</si>
  <si>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</si>
  <si>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</si>
  <si>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</si>
  <si>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</si>
  <si>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</si>
  <si>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</si>
  <si>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</si>
  <si>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</si>
  <si>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</si>
  <si>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</si>
  <si>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</si>
  <si>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</si>
  <si>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</si>
  <si>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</si>
  <si>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</si>
  <si>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</si>
  <si>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</si>
  <si>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</si>
  <si>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</si>
  <si>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</si>
  <si>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</si>
  <si>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</si>
  <si>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</si>
  <si>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</si>
  <si>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</si>
  <si>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</si>
  <si>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</si>
  <si>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</si>
  <si>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</si>
  <si>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</si>
  <si>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</si>
  <si>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</si>
  <si>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</si>
  <si>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</si>
  <si>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</si>
  <si>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</si>
  <si>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</si>
  <si>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</si>
  <si>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</si>
  <si>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</si>
  <si>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</si>
  <si>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</si>
  <si>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</si>
  <si>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</si>
  <si>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</si>
  <si>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</si>
  <si>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</si>
  <si>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</si>
  <si>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</si>
  <si>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</si>
  <si>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</si>
  <si>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</si>
  <si>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</si>
  <si>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</si>
  <si>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</si>
  <si>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</si>
  <si>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</si>
  <si>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</si>
  <si>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</si>
  <si>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</si>
  <si>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</si>
  <si>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</si>
  <si>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</si>
  <si>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</si>
  <si>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</si>
  <si>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</si>
  <si>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</si>
  <si>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</si>
  <si>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</si>
  <si>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</si>
  <si>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</si>
  <si>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</si>
  <si>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</si>
  <si>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</si>
  <si>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</si>
  <si>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</si>
  <si>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</si>
  <si>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</si>
  <si>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</si>
  <si>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</si>
  <si>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</si>
  <si>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</si>
  <si>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</si>
  <si>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</si>
  <si>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</si>
  <si>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</si>
  <si>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</si>
  <si>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</si>
  <si>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</si>
  <si>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</si>
  <si>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</si>
  <si>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</si>
  <si>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</si>
  <si>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</si>
  <si>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</si>
  <si>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</si>
  <si>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</si>
  <si>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</si>
  <si>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</si>
  <si>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</si>
  <si>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</si>
  <si>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</si>
  <si>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</si>
  <si>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</si>
  <si>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</si>
  <si>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</si>
  <si>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</si>
  <si>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</si>
  <si>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</si>
  <si>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</si>
  <si>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</si>
  <si>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</si>
  <si>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</si>
  <si>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</si>
  <si>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</si>
  <si>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</si>
  <si>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</si>
  <si>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</si>
  <si>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</si>
  <si>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</si>
  <si>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</si>
  <si>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</si>
  <si>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</si>
  <si>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</si>
  <si>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</si>
  <si>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</si>
  <si>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</si>
  <si>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</si>
  <si>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</si>
  <si>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</si>
  <si>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</si>
  <si>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</si>
  <si>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</si>
  <si>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</si>
  <si>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</si>
  <si>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</si>
  <si>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</si>
  <si>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</si>
  <si>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</si>
  <si>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</si>
  <si>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</si>
  <si>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</si>
  <si>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</si>
  <si>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</si>
  <si>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</si>
  <si>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</si>
  <si>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</si>
  <si>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</si>
  <si>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</si>
  <si>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</si>
  <si>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</si>
  <si>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</si>
  <si>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</si>
  <si>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</si>
  <si>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</si>
  <si>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</si>
  <si>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</si>
  <si>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</si>
  <si>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</si>
  <si>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</si>
  <si>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</si>
  <si>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</si>
  <si>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</si>
  <si>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</si>
  <si>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</si>
  <si>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</si>
  <si>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</si>
  <si>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</si>
  <si>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</si>
  <si>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</si>
  <si>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</si>
  <si>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</si>
  <si>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</si>
  <si>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</si>
  <si>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</si>
  <si>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</si>
  <si>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</si>
  <si>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</si>
  <si>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</si>
  <si>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</si>
  <si>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</si>
  <si>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</si>
  <si>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</si>
  <si>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</si>
  <si>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</si>
  <si>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</si>
  <si>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</si>
  <si>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</si>
  <si>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</si>
  <si>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</si>
  <si>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</si>
  <si>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</si>
  <si>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</si>
  <si>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</si>
  <si>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</si>
  <si>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</si>
  <si>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</si>
  <si>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</si>
  <si>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</si>
  <si>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</si>
  <si>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</si>
  <si>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</si>
  <si>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</si>
  <si>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</si>
  <si>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</si>
  <si>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</si>
  <si>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</si>
  <si>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</si>
  <si>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</si>
  <si>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</si>
  <si>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</si>
  <si>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</si>
  <si>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</si>
  <si>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</si>
  <si>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</si>
  <si>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</si>
  <si>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</si>
  <si>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</si>
  <si>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</si>
  <si>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</si>
  <si>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</si>
  <si>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</si>
  <si>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</si>
  <si>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</si>
  <si>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</si>
  <si>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</si>
  <si>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</si>
  <si>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</si>
  <si>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</si>
  <si>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</si>
  <si>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</si>
  <si>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</si>
  <si>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</si>
  <si>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</si>
  <si>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</si>
  <si>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</si>
  <si>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</si>
  <si>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</si>
  <si>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</si>
  <si>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</si>
  <si>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</si>
  <si>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</si>
  <si>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</si>
  <si>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</si>
  <si>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</si>
  <si>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</si>
  <si>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</si>
  <si>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</si>
  <si>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</si>
  <si>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</si>
  <si>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</si>
  <si>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</si>
  <si>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</si>
  <si>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</si>
  <si>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</si>
  <si>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</si>
  <si>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</si>
  <si>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</si>
  <si>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</si>
  <si>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</si>
  <si>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</si>
  <si>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</si>
  <si>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</si>
  <si>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</si>
  <si>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</si>
  <si>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</si>
  <si>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</si>
  <si>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</si>
  <si>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</si>
  <si>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</si>
  <si>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</si>
  <si>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</si>
  <si>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</si>
  <si>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</si>
  <si>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</si>
  <si>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</si>
  <si>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</si>
  <si>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</si>
  <si>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</si>
  <si>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</si>
  <si>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</si>
  <si>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</si>
  <si>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</si>
  <si>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</si>
  <si>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</si>
  <si>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</si>
  <si>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</si>
  <si>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</si>
  <si>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</si>
  <si>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</si>
  <si>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</si>
  <si>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</si>
  <si>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</si>
  <si>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</si>
  <si>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</si>
  <si>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</si>
  <si>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</si>
  <si>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</si>
  <si>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</si>
  <si>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</si>
  <si>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</si>
  <si>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</si>
  <si>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</si>
  <si>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</si>
  <si>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</si>
  <si>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</si>
  <si>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</si>
  <si>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</si>
  <si>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</si>
  <si>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</si>
  <si>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</si>
  <si>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</si>
  <si>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</si>
  <si>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</si>
  <si>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</si>
  <si>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</si>
  <si>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</si>
  <si>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</si>
  <si>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</si>
  <si>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</si>
  <si>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</si>
  <si>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</si>
  <si>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</si>
  <si>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</si>
  <si>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</si>
  <si>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</si>
  <si>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</si>
  <si>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</si>
  <si>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</si>
  <si>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</si>
  <si>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</si>
  <si>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</si>
  <si>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</si>
  <si>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</si>
  <si>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</si>
  <si>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</si>
  <si>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</si>
  <si>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</si>
  <si>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</si>
  <si>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</si>
  <si>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</si>
  <si>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</si>
  <si>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</si>
  <si>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</si>
  <si>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</si>
  <si>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</si>
  <si>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</si>
  <si>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</si>
  <si>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</si>
  <si>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</si>
  <si>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</si>
  <si>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</si>
  <si>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</si>
  <si>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</si>
  <si>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</si>
  <si>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</si>
  <si>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</si>
  <si>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</si>
  <si>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</si>
  <si>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</si>
  <si>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</si>
  <si>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</si>
  <si>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</si>
  <si>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</si>
  <si>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</si>
  <si>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</si>
  <si>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</si>
  <si>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</si>
  <si>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</si>
  <si>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</si>
  <si>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</si>
  <si>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</si>
  <si>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</si>
  <si>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</si>
  <si>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</si>
  <si>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</si>
  <si>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</si>
  <si>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</si>
  <si>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</si>
  <si>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</si>
  <si>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</si>
  <si>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</si>
  <si>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</si>
  <si>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</si>
  <si>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</si>
  <si>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</si>
  <si>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</si>
  <si>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</si>
  <si>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</si>
  <si>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</si>
  <si>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</si>
  <si>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</si>
  <si>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</si>
  <si>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</si>
  <si>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</si>
  <si>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</si>
  <si>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</si>
  <si>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</si>
  <si>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</si>
  <si>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</si>
  <si>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</si>
  <si>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</si>
  <si>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</si>
  <si>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</si>
  <si>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</si>
  <si>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</si>
  <si>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</si>
  <si>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</si>
  <si>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</si>
  <si>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</si>
  <si>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</si>
  <si>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</si>
  <si>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</si>
  <si>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</si>
  <si>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</si>
  <si>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</si>
  <si>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</si>
  <si>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</si>
  <si>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</si>
  <si>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</si>
  <si>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</si>
  <si>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</si>
  <si>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</si>
  <si>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</si>
  <si>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</si>
  <si>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</si>
  <si>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</si>
  <si>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</si>
  <si>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</si>
  <si>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</si>
  <si>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</si>
  <si>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</si>
  <si>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</si>
  <si>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</si>
  <si>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</si>
  <si>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</si>
  <si>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</si>
  <si>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</si>
  <si>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</si>
  <si>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</si>
  <si>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</si>
  <si>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</si>
  <si>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</si>
  <si>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</si>
  <si>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</si>
  <si>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</si>
  <si>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</si>
  <si>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</si>
  <si>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</si>
  <si>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</si>
  <si>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</si>
  <si>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</si>
  <si>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</si>
  <si>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</si>
  <si>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</si>
  <si>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</si>
  <si>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</si>
  <si>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</si>
  <si>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</si>
  <si>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</si>
  <si>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</si>
  <si>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</si>
  <si>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</si>
  <si>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</si>
  <si>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</si>
  <si>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</si>
  <si>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</si>
  <si>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</si>
  <si>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</si>
  <si>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</si>
  <si>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</si>
  <si>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</si>
  <si>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</si>
  <si>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</si>
  <si>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</si>
  <si>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</si>
  <si>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</si>
  <si>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</si>
  <si>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</si>
  <si>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</si>
  <si>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</si>
  <si>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</si>
  <si>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</si>
  <si>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</si>
  <si>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</si>
  <si>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</si>
  <si>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</si>
  <si>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</si>
  <si>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</si>
  <si>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</si>
  <si>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</si>
  <si>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</si>
  <si>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</si>
  <si>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</si>
  <si>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</si>
  <si>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</si>
  <si>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</si>
  <si>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</si>
  <si>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</si>
  <si>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</si>
  <si>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</si>
  <si>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</si>
  <si>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</si>
  <si>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</si>
  <si>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</si>
  <si>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</si>
  <si>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</si>
  <si>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</si>
  <si>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</si>
  <si>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</si>
  <si>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</si>
  <si>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</si>
  <si>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</si>
  <si>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</si>
  <si>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</si>
  <si>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</si>
  <si>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</si>
  <si>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</si>
  <si>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</si>
  <si>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</si>
  <si>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</si>
  <si>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</si>
  <si>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</si>
  <si>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</si>
  <si>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</si>
  <si>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</si>
  <si>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</si>
  <si>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</si>
  <si>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</si>
  <si>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</si>
  <si>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</si>
  <si>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</si>
  <si>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</si>
  <si>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</si>
  <si>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</si>
  <si>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</si>
  <si>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</si>
  <si>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</si>
  <si>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</si>
  <si>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</si>
  <si>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</si>
  <si>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</si>
  <si>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</si>
  <si>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</si>
  <si>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</si>
  <si>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</si>
  <si>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</si>
  <si>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</si>
  <si>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</si>
  <si>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</si>
  <si>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</si>
  <si>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</si>
  <si>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</si>
  <si>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</si>
  <si>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</si>
  <si>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</si>
  <si>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</si>
  <si>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</si>
  <si>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</si>
  <si>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</si>
  <si>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</si>
  <si>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</si>
  <si>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</si>
  <si>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</si>
  <si>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</si>
  <si>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</si>
  <si>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</si>
  <si>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</si>
  <si>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</si>
  <si>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</si>
  <si>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</si>
  <si>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</si>
  <si>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</si>
  <si>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</si>
  <si>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</si>
  <si>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</si>
  <si>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</si>
  <si>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</si>
  <si>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</si>
  <si>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</si>
  <si>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</si>
  <si>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</si>
  <si>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</si>
  <si>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</si>
  <si>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</si>
  <si>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</si>
  <si>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</si>
  <si>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</si>
  <si>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</si>
  <si>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</si>
  <si>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</si>
  <si>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</si>
  <si>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</si>
  <si>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</si>
  <si>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</si>
  <si>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</si>
  <si>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</si>
  <si>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</si>
  <si>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</si>
  <si>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</si>
  <si>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</si>
  <si>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</si>
  <si>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</si>
  <si>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</si>
  <si>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</si>
  <si>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</si>
  <si>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</si>
  <si>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</si>
  <si>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</si>
  <si>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</si>
  <si>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</si>
  <si>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</si>
  <si>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</si>
  <si>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</si>
  <si>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</si>
  <si>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</si>
  <si>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</si>
  <si>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</si>
  <si>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</si>
  <si>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</si>
  <si>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</si>
  <si>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</si>
  <si>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</si>
  <si>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</si>
  <si>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</si>
  <si>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</si>
  <si>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</si>
  <si>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</si>
  <si>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</si>
  <si>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</si>
  <si>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</si>
  <si>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</si>
  <si>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</si>
  <si>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</si>
  <si>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</si>
  <si>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</si>
  <si>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</si>
  <si>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</si>
  <si>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</si>
  <si>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</si>
  <si>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</si>
  <si>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</si>
  <si>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</si>
  <si>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</si>
  <si>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</si>
  <si>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</si>
  <si>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</si>
  <si>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</si>
  <si>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</si>
  <si>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</si>
  <si>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</si>
  <si>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</si>
  <si>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</si>
  <si>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</si>
  <si>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</si>
  <si>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</si>
  <si>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</si>
  <si>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</si>
  <si>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</si>
  <si>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</si>
  <si>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</si>
  <si>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</si>
  <si>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</si>
  <si>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</si>
  <si>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</si>
  <si>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</si>
  <si>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</si>
  <si>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</si>
  <si>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</si>
  <si>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</si>
  <si>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</si>
  <si>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</si>
  <si>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</si>
  <si>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</si>
  <si>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</si>
  <si>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</si>
  <si>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</si>
  <si>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</si>
  <si>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</si>
  <si>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</si>
  <si>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</si>
  <si>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</si>
  <si>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</si>
  <si>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</si>
  <si>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</si>
  <si>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</si>
  <si>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</si>
  <si>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</si>
  <si>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</si>
  <si>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</si>
  <si>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</si>
  <si>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</si>
  <si>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</si>
  <si>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</si>
  <si>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</si>
  <si>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</si>
  <si>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</si>
  <si>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</si>
  <si>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</si>
  <si>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</si>
  <si>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</si>
  <si>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</si>
  <si>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</si>
  <si>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</si>
  <si>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</si>
  <si>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</si>
  <si>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</si>
  <si>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</si>
  <si>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</si>
  <si>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</si>
  <si>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</si>
  <si>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</si>
  <si>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</si>
  <si>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</si>
  <si>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</si>
  <si>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</si>
  <si>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</si>
  <si>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</si>
  <si>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</si>
  <si>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</si>
  <si>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</si>
  <si>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</si>
  <si>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</si>
  <si>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</si>
  <si>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</si>
  <si>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</si>
  <si>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</si>
  <si>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</si>
  <si>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</si>
  <si>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</si>
  <si>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</si>
  <si>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</si>
  <si>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</si>
  <si>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</si>
  <si>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</si>
  <si>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</si>
  <si>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</si>
  <si>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</si>
  <si>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</si>
  <si>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</si>
  <si>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</si>
  <si>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</si>
  <si>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</si>
  <si>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</si>
  <si>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</si>
  <si>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</si>
  <si>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</si>
  <si>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</si>
  <si>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</si>
  <si>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</si>
  <si>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</si>
  <si>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</si>
  <si>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</si>
  <si>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</si>
  <si>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</si>
  <si>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</si>
  <si>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</si>
  <si>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</si>
  <si>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</si>
  <si>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</si>
  <si>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</si>
  <si>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</si>
  <si>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</si>
  <si>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</si>
  <si>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</si>
  <si>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</si>
  <si>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</si>
  <si>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</si>
  <si>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</si>
  <si>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</si>
  <si>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</si>
  <si>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</si>
  <si>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</si>
  <si>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</si>
  <si>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</si>
  <si>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</si>
  <si>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</si>
  <si>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</si>
  <si>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</si>
  <si>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</si>
  <si>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</si>
  <si>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</si>
  <si>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</si>
  <si>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</si>
  <si>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</si>
  <si>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</si>
  <si>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</si>
  <si>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</si>
  <si>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</si>
  <si>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</si>
  <si>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</si>
  <si>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</si>
  <si>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</si>
  <si>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</si>
  <si>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</si>
  <si>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</si>
  <si>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</si>
  <si>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</si>
  <si>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</si>
  <si>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</si>
  <si>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</si>
  <si>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</si>
  <si>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</si>
  <si>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</si>
  <si>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</si>
  <si>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</si>
  <si>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</si>
  <si>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</si>
  <si>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</si>
  <si>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</si>
  <si>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</si>
  <si>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</si>
  <si>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</si>
  <si>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</si>
  <si>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</si>
  <si>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</si>
  <si>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</si>
  <si>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</si>
  <si>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</si>
  <si>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</si>
  <si>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</si>
  <si>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</si>
  <si>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</si>
  <si>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</si>
  <si>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</si>
  <si>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</si>
  <si>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</si>
  <si>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</si>
  <si>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</si>
  <si>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</si>
  <si>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</si>
  <si>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</si>
  <si>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</si>
  <si>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</si>
  <si>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</si>
  <si>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</si>
  <si>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</si>
  <si>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</si>
  <si>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</si>
  <si>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</si>
  <si>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</si>
  <si>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</si>
  <si>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</si>
  <si>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</si>
  <si>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</si>
  <si>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</si>
  <si>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</si>
  <si>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</si>
  <si>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</si>
  <si>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</si>
  <si>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</si>
  <si>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</si>
  <si>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</si>
  <si>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</si>
  <si>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</si>
  <si>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</si>
  <si>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</si>
  <si>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</si>
  <si>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</si>
  <si>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</si>
  <si>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</si>
  <si>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</si>
  <si>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</si>
  <si>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</si>
  <si>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</si>
  <si>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</si>
  <si>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</si>
  <si>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</si>
  <si>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</si>
  <si>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</si>
  <si>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</si>
  <si>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</si>
  <si>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</si>
  <si>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</si>
  <si>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</si>
  <si>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</si>
  <si>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</si>
  <si>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</si>
  <si>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</si>
  <si>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</si>
  <si>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</si>
  <si>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</si>
  <si>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</si>
  <si>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</si>
  <si>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</si>
  <si>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</si>
  <si>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</si>
  <si>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</si>
  <si>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</si>
  <si>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</si>
  <si>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</si>
  <si>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</si>
  <si>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</si>
  <si>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</si>
  <si>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</si>
  <si>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</si>
  <si>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</si>
  <si>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</si>
  <si>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</si>
  <si>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</si>
  <si>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</si>
  <si>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</si>
  <si>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</si>
  <si>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</si>
  <si>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</si>
  <si>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</si>
  <si>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</si>
  <si>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</si>
  <si>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</si>
  <si>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</si>
  <si>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</si>
  <si>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</si>
  <si>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</si>
  <si>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</si>
  <si>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</si>
  <si>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</si>
  <si>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</si>
  <si>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</si>
  <si>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</si>
  <si>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</si>
  <si>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</si>
  <si>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</si>
  <si>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</si>
  <si>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</si>
  <si>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</si>
  <si>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</si>
  <si>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</si>
  <si>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</si>
  <si>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</si>
  <si>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</si>
  <si>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</si>
  <si>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</si>
  <si>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</si>
  <si>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</si>
  <si>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</si>
  <si>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</si>
  <si>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</si>
  <si>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</si>
  <si>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</si>
  <si>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</si>
  <si>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</si>
  <si>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</si>
  <si>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</si>
  <si>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</si>
  <si>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</si>
  <si>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</si>
  <si>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</si>
  <si>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</si>
  <si>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</si>
  <si>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</si>
  <si>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</si>
  <si>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</si>
  <si>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</si>
  <si>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</si>
  <si>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</si>
  <si>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</si>
  <si>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</si>
  <si>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</si>
  <si>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</si>
  <si>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</si>
  <si>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</si>
  <si>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</si>
  <si>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</si>
  <si>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</si>
  <si>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</si>
  <si>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</si>
  <si>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</si>
  <si>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</si>
  <si>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</si>
  <si>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</si>
  <si>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</si>
  <si>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</si>
  <si>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</si>
  <si>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</si>
  <si>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</si>
  <si>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</si>
  <si>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</si>
  <si>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</si>
  <si>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</si>
  <si>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</si>
  <si>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</si>
  <si>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</si>
  <si>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</si>
  <si>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</si>
  <si>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</si>
  <si>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</si>
  <si>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</si>
  <si>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</si>
  <si>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</si>
  <si>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</si>
  <si>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</si>
  <si>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</si>
  <si>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</si>
  <si>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</si>
  <si>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</si>
  <si>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</si>
  <si>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</si>
  <si>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</si>
  <si>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</si>
  <si>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</si>
  <si>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</si>
  <si>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</si>
  <si>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</si>
  <si>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</si>
  <si>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</si>
  <si>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</si>
  <si>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</si>
  <si>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</si>
  <si>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</si>
  <si>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</si>
  <si>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</si>
  <si>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</si>
  <si>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</si>
  <si>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</si>
  <si>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</si>
  <si>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</si>
  <si>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</si>
  <si>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</si>
  <si>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</si>
  <si>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</si>
  <si>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</si>
  <si>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</si>
  <si>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</si>
  <si>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</si>
  <si>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</si>
  <si>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</si>
  <si>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</si>
  <si>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</si>
  <si>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</si>
  <si>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</si>
  <si>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</si>
  <si>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</si>
  <si>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</si>
  <si>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</si>
  <si>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</si>
  <si>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</si>
  <si>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</si>
  <si>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</si>
  <si>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</si>
  <si>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</si>
  <si>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</si>
  <si>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</si>
  <si>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</si>
  <si>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</si>
  <si>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</si>
  <si>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</si>
  <si>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</si>
  <si>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</si>
  <si>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</si>
  <si>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</si>
  <si>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</si>
  <si>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</si>
  <si>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</si>
  <si>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</si>
  <si>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</si>
  <si>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</si>
  <si>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</si>
  <si>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</si>
  <si>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</si>
  <si>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</si>
  <si>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</si>
  <si>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</si>
  <si>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</si>
  <si>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</si>
  <si>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</si>
  <si>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</si>
  <si>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</si>
  <si>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</si>
  <si>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</si>
  <si>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</si>
  <si>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</si>
  <si>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</si>
  <si>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</si>
  <si>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</si>
  <si>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</si>
  <si>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</si>
  <si>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</si>
  <si>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</si>
  <si>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</si>
  <si>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</si>
  <si>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</si>
  <si>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</si>
  <si>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</si>
  <si>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</si>
  <si>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</si>
  <si>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</si>
  <si>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</si>
  <si>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</si>
  <si>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</si>
  <si>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</si>
  <si>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</si>
  <si>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</si>
  <si>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</si>
  <si>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</si>
  <si>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</si>
  <si>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</si>
  <si>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</si>
  <si>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</si>
  <si>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</si>
  <si>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</si>
  <si>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</si>
  <si>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</si>
  <si>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</si>
  <si>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</si>
  <si>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</si>
  <si>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</si>
  <si>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</si>
  <si>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</si>
  <si>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</si>
  <si>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</si>
  <si>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</si>
  <si>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</si>
  <si>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</si>
  <si>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</si>
  <si>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</si>
  <si>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</si>
  <si>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</si>
  <si>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</si>
  <si>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</si>
  <si>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</si>
  <si>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</si>
  <si>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</si>
  <si>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</si>
  <si>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</si>
  <si>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</si>
  <si>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</si>
  <si>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</si>
  <si>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</si>
  <si>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</si>
  <si>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</si>
  <si>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</si>
  <si>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</si>
  <si>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</si>
  <si>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</si>
  <si>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</si>
  <si>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</si>
  <si>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</si>
  <si>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</si>
  <si>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</si>
  <si>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</si>
  <si>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</si>
  <si>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</si>
  <si>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</si>
  <si>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</si>
  <si>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</si>
  <si>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</si>
  <si>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</si>
  <si>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</si>
  <si>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</si>
  <si>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</si>
  <si>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</si>
  <si>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</si>
  <si>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</si>
  <si>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</si>
  <si>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</si>
  <si>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</si>
  <si>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</si>
  <si>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</si>
  <si>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</si>
  <si>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</si>
  <si>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</si>
  <si>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</si>
  <si>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</si>
  <si>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</si>
  <si>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</si>
  <si>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</si>
  <si>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</si>
  <si>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</si>
  <si>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</si>
  <si>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</si>
  <si>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</si>
  <si>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</si>
  <si>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</si>
  <si>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</si>
  <si>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</si>
  <si>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</si>
  <si>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</si>
  <si>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</si>
  <si>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</si>
  <si>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</si>
  <si>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</si>
  <si>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</si>
  <si>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</si>
  <si>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</si>
  <si>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</si>
  <si>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</si>
  <si>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</si>
  <si>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</si>
  <si>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</si>
  <si>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</si>
  <si>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</si>
  <si>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</si>
  <si>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</si>
  <si>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</si>
  <si>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</si>
  <si>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</si>
  <si>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</si>
  <si>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</si>
  <si>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</si>
  <si>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</si>
  <si>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</si>
  <si>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</si>
  <si>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</si>
  <si>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</si>
  <si>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</si>
  <si>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</si>
  <si>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</si>
  <si>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</si>
  <si>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</si>
  <si>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</si>
  <si>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</si>
  <si>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</si>
  <si>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</si>
  <si>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</si>
  <si>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</si>
  <si>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</si>
  <si>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</si>
  <si>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</si>
  <si>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</si>
  <si>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</si>
  <si>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</si>
  <si>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</si>
  <si>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</si>
  <si>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</si>
  <si>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</si>
  <si>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</si>
  <si>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</si>
  <si>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</si>
  <si>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</si>
  <si>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</si>
  <si>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</si>
  <si>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</si>
  <si>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</si>
  <si>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</si>
  <si>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</si>
  <si>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</si>
  <si>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</si>
  <si>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</si>
  <si>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</si>
  <si>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</si>
  <si>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</si>
  <si>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</si>
  <si>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</si>
  <si>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</si>
  <si>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</si>
  <si>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</si>
  <si>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</si>
  <si>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</si>
  <si>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</si>
  <si>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</si>
  <si>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</si>
  <si>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</si>
  <si>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</si>
  <si>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</si>
  <si>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</si>
  <si>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</si>
  <si>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</si>
  <si>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</si>
  <si>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</si>
  <si>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</si>
  <si>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</si>
  <si>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</si>
  <si>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</si>
  <si>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</si>
  <si>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</si>
  <si>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</si>
  <si>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</si>
  <si>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</si>
  <si>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</si>
  <si>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</si>
  <si>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</si>
  <si>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</si>
  <si>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</si>
  <si>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</si>
  <si>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</si>
  <si>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</si>
  <si>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</si>
  <si>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</si>
  <si>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</si>
  <si>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</si>
  <si>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</si>
  <si>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</si>
  <si>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</si>
  <si>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</si>
  <si>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</si>
  <si>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</si>
  <si>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</si>
  <si>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</si>
  <si>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</si>
  <si>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</si>
  <si>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</si>
  <si>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</si>
  <si>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</si>
  <si>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</si>
  <si>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</si>
  <si>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</si>
  <si>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</si>
  <si>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</si>
  <si>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</si>
  <si>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</si>
  <si>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</si>
  <si>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</si>
  <si>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</si>
  <si>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</si>
  <si>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</si>
  <si>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</si>
  <si>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</si>
  <si>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</si>
  <si>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</si>
  <si>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</si>
  <si>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</si>
  <si>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</si>
  <si>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</si>
  <si>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</si>
  <si>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</si>
  <si>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</si>
  <si>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</si>
  <si>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</si>
  <si>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</si>
  <si>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</si>
  <si>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</si>
  <si>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</si>
  <si>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</si>
  <si>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</si>
  <si>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</si>
  <si>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</si>
  <si>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</si>
  <si>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</si>
  <si>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</si>
  <si>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</si>
  <si>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</si>
  <si>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</si>
  <si>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</si>
  <si>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</si>
  <si>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</si>
  <si>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</si>
  <si>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</si>
  <si>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</si>
  <si>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</si>
  <si>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</si>
  <si>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</si>
  <si>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</si>
  <si>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</si>
  <si>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</si>
  <si>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</si>
  <si>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</si>
  <si>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</si>
  <si>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</si>
  <si>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</si>
  <si>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</si>
  <si>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</si>
  <si>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</si>
  <si>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</si>
  <si>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</si>
  <si>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</si>
  <si>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</si>
  <si>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</si>
  <si>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</si>
  <si>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</si>
  <si>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</si>
  <si>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</si>
  <si>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</si>
  <si>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</si>
  <si>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</si>
  <si>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</si>
  <si>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</si>
  <si>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</si>
  <si>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</si>
  <si>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</si>
  <si>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</si>
  <si>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</si>
  <si>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</si>
  <si>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</si>
  <si>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</si>
  <si>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</si>
  <si>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</si>
  <si>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</si>
  <si>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</si>
  <si>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</si>
  <si>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</si>
  <si>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</si>
  <si>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</si>
  <si>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</si>
  <si>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</si>
  <si>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</si>
  <si>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</si>
  <si>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</si>
  <si>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</si>
  <si>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</si>
  <si>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</si>
  <si>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</si>
  <si>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</si>
  <si>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</si>
  <si>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</si>
  <si>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</si>
  <si>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</si>
  <si>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</si>
  <si>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</si>
  <si>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</si>
  <si>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</si>
  <si>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</si>
  <si>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</si>
  <si>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</si>
  <si>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</si>
  <si>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</si>
  <si>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</si>
  <si>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</si>
  <si>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</si>
  <si>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</si>
  <si>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</si>
  <si>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</si>
  <si>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</si>
  <si>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</si>
  <si>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</si>
  <si>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</si>
  <si>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</si>
  <si>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</si>
  <si>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</si>
  <si>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</si>
  <si>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</si>
  <si>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</si>
  <si>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</si>
  <si>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</si>
  <si>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</si>
  <si>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</si>
  <si>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</si>
  <si>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</si>
  <si>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</si>
  <si>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</si>
  <si>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</si>
  <si>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</si>
  <si>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</si>
  <si>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</si>
  <si>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</si>
  <si>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</si>
  <si>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</si>
  <si>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</si>
  <si>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</si>
  <si>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</si>
  <si>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</si>
  <si>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</si>
  <si>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</si>
  <si>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</si>
  <si>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</si>
  <si>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</si>
  <si>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</si>
  <si>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</si>
  <si>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</si>
  <si>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</si>
  <si>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</si>
  <si>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</si>
  <si>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</si>
  <si>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</si>
  <si>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</si>
  <si>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</si>
  <si>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</si>
  <si>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</si>
  <si>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</si>
  <si>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</si>
  <si>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</si>
  <si>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</si>
  <si>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</si>
  <si>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</si>
  <si>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</si>
  <si>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</si>
  <si>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</si>
  <si>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</si>
  <si>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</si>
  <si>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</si>
  <si>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</si>
  <si>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</si>
  <si>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</si>
  <si>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</si>
  <si>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</si>
  <si>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</si>
  <si>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</si>
  <si>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</si>
  <si>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</si>
  <si>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</si>
  <si>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</si>
  <si>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</si>
  <si>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</si>
  <si>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</si>
  <si>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</si>
  <si>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</si>
  <si>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</si>
  <si>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</si>
  <si>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</si>
  <si>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</si>
  <si>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</si>
  <si>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</si>
  <si>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</si>
  <si>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</si>
  <si>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</si>
  <si>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</si>
  <si>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</si>
  <si>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</si>
  <si>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</si>
  <si>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</si>
  <si>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</si>
  <si>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</si>
  <si>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</si>
  <si>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</si>
  <si>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</si>
  <si>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</si>
  <si>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</si>
  <si>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</si>
  <si>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</si>
  <si>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</si>
  <si>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</si>
  <si>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</si>
  <si>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</si>
  <si>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</si>
  <si>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</si>
  <si>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</si>
  <si>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</si>
  <si>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</si>
  <si>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</si>
  <si>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</si>
  <si>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</si>
  <si>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</si>
  <si>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</si>
  <si>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</si>
  <si>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</si>
  <si>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</si>
  <si>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</si>
  <si>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</si>
  <si>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</si>
  <si>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</si>
  <si>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</si>
  <si>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</si>
  <si>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</si>
  <si>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</si>
  <si>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</si>
  <si>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</si>
  <si>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</si>
  <si>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</si>
  <si>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</si>
  <si>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</si>
  <si>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</si>
  <si>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</si>
  <si>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</si>
  <si>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</si>
  <si>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</si>
  <si>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</si>
  <si>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</si>
  <si>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</si>
  <si>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</si>
  <si>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</si>
  <si>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</si>
  <si>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</si>
  <si>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</si>
  <si>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</si>
  <si>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</si>
  <si>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</si>
  <si>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</si>
  <si>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</si>
  <si>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</si>
  <si>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</si>
  <si>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</si>
  <si>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</si>
  <si>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</si>
  <si>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</si>
  <si>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</si>
  <si>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</si>
  <si>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</si>
  <si>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</si>
  <si>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</si>
  <si>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</si>
  <si>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</si>
  <si>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</si>
  <si>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</si>
  <si>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</si>
  <si>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</si>
  <si>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</si>
  <si>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</si>
  <si>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</si>
  <si>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</si>
  <si>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</si>
  <si>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</si>
  <si>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</si>
  <si>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</si>
  <si>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</si>
  <si>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</si>
  <si>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</si>
  <si>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</si>
  <si>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</si>
  <si>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</si>
  <si>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</si>
  <si>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</si>
  <si>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</si>
  <si>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</si>
  <si>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</si>
  <si>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</si>
  <si>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</si>
  <si>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</si>
  <si>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</si>
  <si>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</si>
  <si>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</si>
  <si>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</si>
  <si>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</si>
  <si>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</si>
  <si>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</si>
  <si>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</si>
  <si>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</si>
  <si>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</si>
  <si>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</si>
  <si>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</si>
  <si>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</si>
  <si>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</si>
  <si>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</si>
  <si>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</si>
  <si>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</si>
  <si>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</si>
  <si>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</si>
  <si>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</si>
  <si>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</si>
  <si>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</si>
  <si>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</si>
  <si>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</si>
  <si>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</si>
  <si>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</si>
  <si>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</si>
  <si>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</si>
  <si>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</si>
  <si>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</si>
  <si>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</si>
  <si>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</si>
  <si>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</si>
  <si>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</si>
  <si>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</si>
  <si>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</si>
  <si>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</si>
  <si>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</si>
  <si>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</si>
  <si>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</si>
  <si>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</si>
  <si>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</si>
  <si>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</si>
  <si>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</si>
  <si>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</si>
  <si>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</si>
  <si>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</si>
  <si>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</si>
  <si>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</si>
  <si>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</si>
  <si>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</si>
  <si>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</si>
  <si>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</si>
  <si>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</si>
  <si>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</si>
  <si>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</si>
  <si>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</si>
  <si>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</si>
  <si>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</si>
  <si>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</si>
  <si>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</si>
  <si>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</si>
  <si>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</si>
  <si>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</si>
  <si>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</si>
  <si>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</si>
  <si>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</si>
  <si>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</si>
  <si>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</si>
  <si>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</si>
  <si>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</si>
  <si>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</si>
  <si>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</si>
  <si>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</si>
  <si>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</si>
  <si>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</si>
  <si>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</si>
  <si>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</si>
  <si>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</si>
  <si>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</si>
  <si>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</si>
  <si>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</si>
  <si>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</si>
  <si>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</si>
  <si>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</si>
  <si>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</si>
  <si>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</si>
  <si>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</si>
  <si>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</si>
  <si>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</si>
  <si>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</si>
  <si>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</si>
  <si>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</si>
  <si>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</si>
  <si>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</si>
  <si>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</si>
  <si>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</si>
  <si>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</si>
  <si>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</si>
  <si>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</si>
  <si>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</si>
  <si>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</si>
  <si>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</si>
  <si>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</si>
  <si>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</si>
  <si>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</si>
  <si>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</si>
  <si>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</si>
  <si>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</si>
  <si>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</si>
  <si>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</si>
  <si>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</si>
  <si>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</si>
  <si>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</si>
  <si>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</si>
  <si>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</si>
  <si>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</si>
  <si>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</si>
  <si>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</si>
  <si>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</si>
  <si>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</si>
  <si>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</si>
  <si>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</si>
  <si>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</si>
  <si>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</si>
  <si>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</si>
  <si>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</si>
  <si>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</si>
  <si>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</si>
  <si>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</si>
  <si>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</si>
  <si>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</si>
  <si>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</si>
  <si>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</si>
  <si>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</si>
  <si>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</si>
  <si>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</si>
  <si>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</si>
  <si>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</si>
  <si>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</si>
  <si>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</si>
  <si>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</si>
  <si>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</si>
  <si>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</si>
  <si>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</si>
  <si>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</si>
  <si>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</si>
  <si>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</si>
  <si>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</si>
  <si>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</si>
  <si>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</si>
  <si>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</si>
  <si>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</si>
  <si>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</si>
  <si>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</si>
  <si>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</si>
  <si>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</si>
  <si>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</si>
  <si>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</si>
  <si>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</si>
  <si>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</si>
  <si>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</si>
  <si>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</si>
  <si>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</si>
  <si>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</si>
  <si>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</si>
  <si>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</si>
  <si>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</si>
  <si>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</si>
  <si>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</si>
  <si>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</si>
  <si>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</si>
  <si>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</si>
  <si>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</si>
  <si>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</si>
  <si>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</si>
  <si>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</si>
  <si>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</si>
  <si>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</si>
  <si>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</si>
  <si>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</si>
  <si>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</si>
  <si>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</si>
  <si>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</si>
  <si>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</si>
  <si>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</si>
  <si>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</si>
  <si>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</si>
  <si>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</si>
  <si>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</si>
  <si>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</si>
  <si>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</si>
  <si>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</si>
  <si>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</si>
  <si>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</si>
  <si>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</si>
  <si>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</si>
  <si>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</si>
  <si>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</si>
  <si>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</si>
  <si>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</si>
  <si>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</si>
  <si>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</si>
  <si>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</si>
  <si>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</si>
  <si>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</si>
  <si>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</si>
  <si>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</si>
  <si>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</si>
  <si>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</si>
  <si>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</si>
  <si>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</si>
  <si>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</si>
  <si>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</si>
  <si>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</si>
  <si>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</si>
  <si>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</si>
  <si>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</si>
  <si>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</si>
  <si>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</si>
  <si>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</si>
  <si>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</si>
  <si>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</si>
  <si>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</si>
  <si>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</si>
  <si>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</si>
  <si>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</si>
  <si>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</si>
  <si>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</si>
  <si>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</si>
  <si>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</si>
  <si>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</si>
  <si>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</si>
  <si>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</si>
  <si>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</si>
  <si>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</si>
  <si>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</si>
  <si>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</si>
  <si>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</si>
  <si>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</si>
  <si>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</si>
  <si>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</si>
  <si>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</si>
  <si>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</si>
  <si>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</si>
  <si>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</si>
  <si>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</si>
  <si>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</si>
  <si>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</si>
  <si>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</si>
  <si>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</si>
  <si>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</si>
  <si>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</si>
  <si>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</si>
  <si>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</si>
  <si>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</si>
  <si>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</si>
  <si>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</si>
  <si>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</si>
  <si>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</si>
  <si>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</si>
  <si>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</si>
  <si>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</si>
  <si>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</si>
  <si>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</si>
  <si>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</si>
  <si>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</si>
  <si>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</si>
  <si>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</si>
  <si>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</si>
  <si>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</si>
  <si>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</si>
  <si>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</si>
  <si>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</si>
  <si>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</si>
  <si>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</si>
  <si>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</si>
  <si>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</si>
  <si>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</si>
  <si>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</si>
  <si>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</si>
  <si>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</si>
  <si>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</si>
  <si>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</si>
  <si>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</si>
  <si>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</si>
  <si>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</si>
  <si>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</si>
  <si>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</si>
  <si>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</si>
  <si>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</si>
  <si>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</si>
  <si>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</si>
  <si>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</si>
  <si>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</si>
  <si>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</si>
  <si>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</si>
  <si>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</si>
  <si>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</si>
  <si>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</si>
  <si>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</si>
  <si>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</si>
  <si>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</si>
  <si>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</si>
  <si>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</si>
  <si>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</si>
  <si>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</si>
  <si>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</si>
  <si>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</si>
  <si>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</si>
  <si>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</si>
  <si>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</si>
  <si>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</si>
  <si>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</si>
  <si>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</si>
  <si>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</si>
  <si>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</si>
  <si>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</si>
  <si>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</si>
  <si>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</si>
  <si>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</si>
  <si>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</si>
  <si>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</si>
  <si>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</si>
  <si>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</si>
  <si>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</si>
  <si>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</si>
  <si>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</si>
  <si>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</si>
  <si>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</si>
  <si>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</si>
  <si>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</si>
  <si>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</si>
  <si>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</si>
  <si>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</si>
  <si>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</si>
  <si>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</si>
  <si>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</si>
  <si>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</si>
  <si>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</si>
  <si>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</si>
  <si>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</si>
  <si>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</si>
  <si>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</si>
  <si>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</si>
  <si>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</si>
  <si>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</si>
  <si>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</si>
  <si>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</si>
  <si>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</si>
  <si>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</si>
  <si>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</si>
  <si>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</si>
  <si>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</si>
  <si>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</si>
  <si>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</si>
  <si>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</si>
  <si>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</si>
  <si>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</si>
  <si>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</si>
  <si>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</si>
  <si>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</si>
  <si>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</si>
  <si>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</si>
  <si>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</si>
  <si>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</si>
  <si>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</si>
  <si>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</si>
  <si>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</si>
  <si>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</si>
  <si>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</si>
  <si>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</si>
  <si>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</si>
  <si>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</si>
  <si>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</si>
  <si>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</si>
  <si>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</si>
  <si>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</si>
  <si>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</si>
  <si>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</si>
  <si>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</si>
  <si>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</si>
  <si>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</si>
  <si>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</si>
  <si>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</si>
  <si>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</si>
  <si>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</si>
  <si>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</si>
  <si>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</si>
  <si>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</si>
  <si>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</si>
  <si>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</si>
  <si>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</si>
  <si>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</si>
  <si>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</si>
  <si>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</si>
  <si>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</si>
  <si>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</si>
  <si>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</si>
  <si>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</si>
  <si>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</si>
  <si>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</si>
  <si>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</si>
  <si>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</si>
  <si>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</si>
  <si>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</si>
  <si>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</si>
  <si>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</si>
  <si>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</si>
  <si>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</si>
  <si>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</si>
  <si>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</si>
  <si>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</si>
  <si>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</si>
  <si>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</si>
  <si>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</si>
  <si>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</si>
  <si>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</si>
  <si>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</si>
  <si>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</si>
  <si>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</si>
  <si>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</si>
  <si>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</si>
  <si>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</si>
  <si>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</si>
  <si>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</si>
  <si>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</si>
  <si>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</si>
  <si>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</si>
  <si>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</si>
  <si>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</si>
  <si>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</si>
  <si>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</si>
  <si>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</si>
  <si>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</si>
  <si>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</si>
  <si>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</si>
  <si>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</si>
  <si>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</si>
  <si>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</si>
  <si>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</si>
  <si>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</si>
  <si>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</si>
  <si>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</si>
  <si>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</si>
  <si>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</si>
  <si>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</si>
  <si>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</si>
  <si>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</si>
  <si>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</si>
  <si>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</si>
  <si>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</si>
  <si>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</si>
  <si>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</si>
  <si>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</si>
  <si>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</si>
  <si>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</si>
  <si>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</si>
  <si>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</si>
  <si>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</si>
  <si>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</si>
  <si>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</si>
  <si>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</si>
  <si>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</si>
  <si>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</si>
  <si>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</si>
  <si>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</si>
  <si>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</si>
  <si>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</si>
  <si>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</si>
  <si>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</si>
  <si>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</si>
  <si>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</si>
  <si>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</si>
  <si>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</si>
  <si>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</si>
  <si>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</si>
  <si>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</si>
  <si>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</si>
  <si>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</si>
  <si>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</si>
  <si>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</si>
  <si>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</si>
  <si>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</si>
  <si>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</si>
  <si>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</si>
  <si>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</si>
  <si>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</si>
  <si>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</si>
  <si>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</si>
  <si>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</si>
  <si>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</si>
  <si>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</si>
  <si>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</si>
  <si>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</si>
  <si>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</si>
  <si>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</si>
  <si>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</si>
  <si>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</si>
  <si>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</si>
  <si>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</si>
  <si>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</si>
  <si>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</si>
  <si>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</si>
  <si>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</si>
  <si>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</si>
  <si>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</si>
  <si>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</si>
  <si>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</si>
  <si>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</si>
  <si>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</si>
  <si>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</si>
  <si>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</si>
  <si>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</si>
  <si>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</si>
  <si>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</si>
  <si>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</si>
  <si>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</si>
  <si>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</si>
  <si>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</si>
  <si>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</si>
  <si>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</si>
  <si>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</si>
  <si>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</si>
  <si>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</si>
  <si>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</si>
  <si>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</si>
  <si>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</si>
  <si>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</si>
  <si>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</si>
  <si>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</si>
  <si>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</si>
  <si>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</si>
  <si>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</si>
  <si>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</si>
  <si>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</si>
  <si>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</si>
  <si>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</si>
  <si>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</si>
  <si>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</si>
  <si>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</si>
  <si>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</si>
  <si>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</si>
  <si>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</si>
  <si>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</si>
  <si>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</si>
  <si>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</si>
  <si>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</si>
  <si>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</si>
  <si>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</si>
  <si>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</si>
  <si>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</si>
  <si>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</si>
  <si>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</si>
  <si>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</si>
  <si>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</si>
  <si>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</si>
  <si>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</si>
  <si>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</si>
  <si>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</si>
  <si>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</si>
  <si>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</si>
  <si>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</si>
  <si>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</si>
  <si>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</si>
  <si>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</si>
  <si>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</si>
  <si>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</si>
  <si>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</si>
  <si>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</si>
  <si>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</si>
  <si>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</si>
  <si>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</si>
  <si>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</si>
  <si>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</si>
  <si>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</si>
  <si>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</si>
  <si>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</si>
  <si>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</si>
  <si>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</si>
  <si>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</si>
  <si>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</si>
  <si>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</si>
  <si>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</si>
  <si>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</si>
  <si>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</si>
  <si>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</si>
  <si>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</si>
  <si>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</si>
  <si>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</si>
  <si>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</si>
  <si>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</si>
  <si>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</si>
  <si>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</si>
  <si>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</si>
  <si>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</si>
  <si>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</si>
  <si>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</si>
  <si>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</si>
  <si>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</si>
  <si>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</si>
  <si>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</si>
  <si>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</si>
  <si>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</si>
  <si>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</si>
  <si>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</si>
  <si>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</si>
  <si>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</si>
  <si>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</si>
  <si>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</si>
  <si>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</si>
  <si>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</si>
  <si>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</si>
  <si>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</si>
  <si>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</si>
  <si>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</si>
  <si>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</si>
  <si>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</si>
  <si>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</si>
  <si>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</si>
  <si>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</si>
  <si>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</si>
  <si>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</si>
  <si>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</si>
  <si>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</si>
  <si>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</si>
  <si>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</si>
  <si>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</si>
  <si>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</si>
  <si>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</si>
  <si>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</si>
  <si>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</si>
  <si>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</si>
  <si>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</si>
  <si>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</si>
  <si>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</si>
  <si>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</si>
  <si>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</si>
  <si>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</si>
  <si>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</si>
  <si>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</si>
  <si>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</si>
  <si>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</si>
  <si>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</si>
  <si>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</si>
  <si>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</si>
  <si>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</si>
  <si>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</si>
  <si>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</si>
  <si>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</si>
  <si>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</si>
  <si>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</si>
  <si>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</si>
  <si>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</si>
  <si>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</si>
  <si>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</si>
  <si>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</si>
  <si>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</si>
  <si>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</si>
  <si>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</si>
  <si>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</si>
  <si>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</si>
  <si>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</si>
  <si>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</si>
  <si>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</si>
  <si>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</si>
  <si>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</si>
  <si>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</si>
  <si>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</si>
  <si>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</si>
  <si>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</si>
  <si>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</si>
  <si>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</si>
  <si>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</si>
  <si>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</si>
  <si>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</si>
  <si>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</si>
  <si>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</si>
  <si>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</si>
  <si>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</si>
  <si>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</si>
  <si>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</si>
  <si>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</si>
  <si>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</si>
  <si>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</si>
  <si>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</si>
  <si>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</si>
  <si>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</si>
  <si>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</si>
  <si>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</si>
  <si>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</si>
  <si>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</si>
  <si>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</si>
  <si>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</si>
  <si>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</si>
  <si>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</si>
  <si>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</si>
  <si>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</si>
  <si>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</si>
  <si>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</si>
  <si>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</si>
  <si>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</si>
  <si>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</si>
  <si>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</si>
  <si>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</si>
  <si>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</si>
  <si>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</si>
  <si>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</si>
  <si>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</si>
  <si>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</si>
  <si>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</si>
  <si>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</si>
  <si>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</si>
  <si>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</si>
  <si>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</si>
  <si>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</si>
  <si>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</si>
  <si>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</si>
  <si>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</si>
  <si>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</si>
  <si>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</si>
  <si>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</si>
  <si>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</si>
  <si>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</si>
  <si>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</si>
  <si>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</si>
  <si>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</si>
  <si>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</si>
  <si>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</si>
  <si>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</si>
  <si>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</si>
  <si>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</si>
  <si>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</si>
  <si>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</si>
  <si>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</si>
  <si>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</si>
  <si>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</si>
  <si>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</si>
  <si>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</si>
  <si>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</si>
  <si>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</si>
  <si>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</si>
  <si>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</si>
  <si>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</si>
  <si>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</si>
  <si>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</si>
  <si>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</si>
  <si>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</si>
  <si>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</si>
  <si>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</si>
  <si>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</si>
  <si>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</si>
  <si>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</si>
  <si>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</si>
  <si>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</si>
  <si>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</si>
  <si>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</si>
  <si>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</si>
  <si>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</si>
  <si>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</si>
  <si>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</si>
  <si>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</si>
  <si>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</si>
  <si>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</si>
  <si>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</si>
  <si>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</si>
  <si>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</si>
  <si>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</si>
  <si>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</si>
  <si>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</si>
  <si>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</si>
  <si>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</si>
  <si>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</si>
  <si>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</si>
  <si>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</si>
  <si>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</si>
  <si>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</si>
  <si>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</si>
  <si>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</si>
  <si>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</si>
  <si>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</si>
  <si>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</si>
  <si>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</si>
  <si>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</si>
  <si>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</si>
  <si>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</si>
  <si>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</si>
  <si>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</si>
  <si>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</si>
  <si>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</si>
  <si>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</si>
  <si>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</si>
  <si>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</si>
  <si>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</si>
  <si>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</si>
  <si>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</si>
  <si>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</si>
  <si>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</si>
  <si>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</si>
  <si>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</si>
  <si>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</si>
  <si>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</si>
  <si>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</si>
  <si>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</si>
  <si>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</si>
  <si>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</si>
  <si>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</si>
  <si>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</si>
  <si>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</si>
  <si>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</si>
  <si>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</si>
  <si>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</si>
  <si>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</si>
  <si>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</si>
  <si>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</si>
  <si>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</si>
  <si>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</si>
  <si>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</si>
  <si>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</si>
  <si>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</si>
  <si>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</si>
  <si>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</si>
  <si>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</si>
  <si>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</si>
  <si>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</si>
  <si>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</si>
  <si>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</si>
  <si>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</si>
  <si>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</si>
  <si>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</si>
  <si>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</si>
  <si>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</si>
  <si>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</si>
  <si>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</si>
  <si>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</si>
  <si>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</si>
  <si>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</si>
  <si>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</si>
  <si>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</si>
  <si>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</si>
  <si>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</si>
  <si>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</si>
  <si>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</si>
  <si>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</si>
  <si>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</si>
  <si>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</si>
  <si>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</si>
  <si>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</si>
  <si>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</si>
  <si>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</si>
  <si>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</si>
  <si>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</si>
  <si>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</si>
  <si>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</si>
  <si>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</si>
  <si>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</si>
  <si>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</si>
  <si>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</si>
  <si>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</si>
  <si>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</si>
  <si>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</si>
  <si>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</si>
  <si>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</si>
  <si>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</si>
  <si>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</si>
  <si>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</si>
  <si>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</si>
  <si>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</si>
  <si>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</si>
  <si>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</si>
  <si>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</si>
  <si>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</si>
  <si>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</si>
  <si>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</si>
  <si>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</si>
  <si>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</si>
  <si>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</si>
  <si>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</si>
  <si>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</si>
  <si>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</si>
  <si>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</si>
  <si>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</si>
  <si>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</si>
  <si>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</si>
  <si>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</si>
  <si>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</si>
  <si>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</si>
  <si>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</si>
  <si>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</si>
  <si>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</si>
  <si>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</si>
  <si>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</si>
  <si>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</si>
  <si>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</si>
  <si>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</si>
  <si>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</si>
  <si>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</si>
  <si>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</si>
  <si>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</si>
  <si>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</si>
  <si>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</si>
  <si>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</si>
  <si>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</si>
  <si>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</si>
  <si>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</si>
  <si>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</si>
  <si>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</si>
  <si>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</si>
  <si>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</si>
  <si>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</si>
  <si>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</si>
  <si>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</si>
  <si>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</si>
  <si>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</si>
  <si>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</si>
  <si>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</si>
  <si>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</si>
  <si>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</si>
  <si>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</si>
  <si>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</si>
  <si>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</si>
  <si>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</si>
  <si>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</si>
  <si>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</si>
  <si>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</si>
  <si>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</si>
  <si>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</si>
  <si>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</si>
  <si>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</si>
  <si>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</si>
  <si>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</si>
  <si>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</si>
  <si>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</si>
  <si>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</si>
  <si>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</si>
  <si>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</si>
  <si>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</si>
  <si>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</si>
  <si>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</si>
  <si>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</si>
  <si>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</si>
  <si>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</si>
  <si>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</si>
  <si>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</si>
  <si>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</si>
  <si>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</si>
  <si>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</si>
  <si>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</si>
  <si>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</si>
  <si>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</si>
  <si>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</si>
  <si>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</si>
  <si>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</si>
  <si>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</si>
  <si>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</si>
  <si>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</si>
  <si>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</si>
  <si>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</si>
  <si>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</si>
  <si>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</si>
  <si>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</si>
  <si>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</si>
  <si>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</si>
  <si>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</si>
  <si>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</si>
  <si>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</si>
  <si>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</si>
  <si>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</si>
  <si>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</si>
  <si>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</si>
  <si>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</si>
  <si>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</si>
  <si>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</si>
  <si>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</si>
  <si>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</si>
  <si>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</si>
  <si>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</si>
  <si>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</si>
  <si>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</si>
  <si>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</si>
  <si>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</si>
  <si>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</si>
  <si>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</si>
  <si>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</si>
  <si>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</si>
  <si>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</si>
  <si>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</si>
  <si>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</si>
  <si>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</si>
  <si>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</si>
  <si>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</si>
  <si>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</si>
  <si>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</si>
  <si>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</si>
  <si>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</si>
  <si>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</si>
  <si>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</si>
  <si>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</si>
  <si>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</si>
  <si>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</si>
  <si>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</si>
  <si>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</si>
  <si>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</si>
  <si>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</si>
  <si>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</si>
  <si>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</si>
  <si>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</si>
  <si>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</si>
  <si>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</si>
  <si>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</si>
  <si>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</si>
  <si>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</si>
  <si>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</si>
  <si>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</si>
  <si>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</si>
  <si>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</si>
  <si>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</si>
  <si>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</si>
  <si>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</si>
  <si>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</si>
  <si>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</si>
  <si>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</si>
  <si>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</si>
  <si>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</si>
  <si>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</si>
  <si>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</si>
  <si>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</si>
  <si>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</si>
  <si>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</si>
  <si>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</si>
  <si>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</si>
  <si>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</si>
  <si>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</si>
  <si>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</si>
  <si>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</si>
  <si>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</si>
  <si>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</si>
  <si>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</si>
  <si>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</si>
  <si>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</si>
  <si>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</si>
  <si>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</si>
  <si>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</si>
  <si>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</si>
  <si>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</si>
  <si>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</si>
  <si>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</si>
  <si>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</si>
  <si>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</si>
  <si>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</si>
  <si>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</si>
  <si>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</si>
  <si>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</si>
  <si>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</si>
  <si>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</si>
  <si>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</si>
  <si>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</si>
  <si>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</si>
  <si>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</si>
  <si>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</si>
  <si>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</si>
  <si>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</si>
  <si>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</si>
  <si>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</si>
  <si>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</si>
  <si>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</si>
  <si>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</si>
  <si>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</si>
  <si>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</si>
  <si>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</si>
  <si>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</si>
  <si>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</si>
  <si>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</si>
  <si>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</si>
  <si>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</si>
  <si>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</si>
  <si>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</si>
  <si>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</si>
  <si>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</si>
  <si>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</si>
  <si>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</si>
  <si>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</si>
  <si>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</si>
  <si>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</si>
  <si>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</si>
  <si>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</si>
  <si>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</si>
  <si>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</si>
  <si>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</si>
  <si>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</si>
  <si>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</si>
  <si>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</si>
  <si>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</si>
  <si>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</si>
  <si>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</si>
  <si>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</si>
  <si>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</si>
  <si>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</si>
  <si>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</si>
  <si>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</si>
  <si>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</si>
  <si>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</si>
  <si>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</si>
  <si>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</si>
  <si>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</si>
  <si>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</si>
  <si>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</si>
  <si>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</si>
  <si>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</si>
  <si>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</si>
  <si>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</si>
  <si>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</si>
  <si>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</si>
  <si>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</si>
  <si>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</si>
  <si>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</si>
  <si>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</si>
  <si>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</si>
  <si>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</si>
  <si>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</si>
  <si>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</si>
  <si>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</si>
  <si>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</si>
  <si>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</si>
  <si>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</si>
  <si>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</si>
  <si>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</si>
  <si>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</si>
  <si>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</si>
  <si>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</si>
  <si>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</si>
  <si>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</si>
  <si>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</si>
  <si>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</si>
  <si>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</si>
  <si>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</si>
  <si>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</si>
  <si>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</si>
  <si>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</si>
  <si>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</si>
  <si>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</si>
  <si>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</si>
  <si>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</si>
  <si>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</si>
  <si>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</si>
  <si>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</si>
  <si>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</si>
  <si>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</si>
  <si>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</si>
  <si>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</si>
  <si>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</si>
  <si>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</si>
  <si>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</si>
  <si>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</si>
  <si>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</si>
  <si>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</si>
  <si>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</si>
  <si>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</si>
  <si>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</si>
  <si>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</si>
  <si>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</si>
  <si>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</si>
  <si>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</si>
  <si>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</si>
  <si>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</si>
  <si>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</si>
  <si>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</si>
  <si>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</si>
  <si>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</si>
  <si>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</si>
  <si>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</si>
  <si>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</si>
  <si>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</si>
  <si>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</si>
  <si>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</si>
  <si>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</si>
  <si>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</si>
  <si>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</si>
  <si>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</si>
  <si>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</si>
  <si>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</si>
  <si>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</si>
  <si>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</si>
  <si>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</si>
  <si>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</si>
  <si>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</si>
  <si>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</si>
  <si>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</si>
  <si>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</si>
  <si>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</si>
  <si>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</si>
  <si>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</si>
  <si>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</si>
  <si>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</si>
  <si>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</si>
  <si>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</si>
  <si>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</si>
  <si>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</si>
  <si>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</si>
  <si>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</si>
  <si>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</si>
  <si>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</si>
  <si>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</si>
  <si>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</si>
  <si>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</si>
  <si>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</si>
  <si>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</si>
  <si>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</si>
  <si>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</si>
  <si>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</si>
  <si>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</si>
  <si>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</si>
  <si>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</si>
  <si>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</si>
  <si>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</si>
  <si>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</si>
  <si>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</si>
  <si>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</si>
  <si>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</si>
  <si>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</si>
  <si>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</si>
  <si>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</si>
  <si>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</si>
  <si>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</si>
  <si>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</si>
  <si>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</si>
  <si>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</si>
  <si>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</si>
  <si>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</si>
  <si>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</si>
  <si>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</si>
  <si>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</si>
  <si>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</si>
  <si>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</si>
  <si>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</si>
  <si>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</si>
  <si>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</si>
  <si>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</si>
  <si>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</si>
  <si>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</si>
  <si>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</si>
  <si>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</si>
  <si>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</si>
  <si>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</si>
  <si>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</si>
  <si>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</si>
  <si>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</si>
  <si>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</si>
  <si>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</si>
  <si>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</si>
  <si>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</si>
  <si>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</si>
  <si>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</si>
  <si>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</si>
  <si>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</si>
  <si>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</si>
  <si>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</si>
  <si>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</si>
  <si>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</si>
  <si>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</si>
  <si>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</si>
  <si>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</si>
  <si>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</si>
  <si>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</si>
  <si>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</si>
  <si>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</si>
  <si>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</si>
  <si>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</si>
  <si>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</si>
  <si>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</si>
  <si>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</si>
  <si>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</si>
  <si>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</si>
  <si>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</si>
  <si>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</si>
  <si>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</si>
  <si>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</si>
  <si>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</si>
  <si>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</si>
  <si>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</si>
  <si>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</si>
  <si>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</si>
  <si>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</si>
  <si>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</si>
  <si>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</si>
  <si>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</si>
  <si>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</si>
  <si>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</si>
  <si>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</si>
  <si>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</si>
  <si>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</si>
  <si>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</si>
  <si>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</si>
  <si>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</si>
  <si>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</si>
  <si>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</si>
  <si>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</si>
  <si>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</si>
  <si>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</si>
  <si>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</si>
  <si>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</si>
  <si>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</si>
  <si>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</si>
  <si>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</si>
  <si>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</si>
  <si>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</si>
  <si>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</si>
  <si>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</si>
  <si>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</si>
  <si>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</si>
  <si>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</si>
  <si>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</si>
  <si>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</si>
  <si>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</si>
  <si>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</si>
  <si>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</si>
  <si>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</si>
  <si>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</si>
  <si>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</si>
  <si>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</si>
  <si>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</si>
  <si>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</si>
  <si>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</si>
  <si>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</si>
  <si>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</si>
  <si>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</si>
  <si>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</si>
  <si>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</si>
  <si>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</si>
  <si>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</si>
  <si>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</si>
  <si>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</si>
  <si>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</si>
  <si>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</si>
  <si>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</si>
  <si>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</si>
  <si>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</si>
  <si>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</si>
  <si>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</si>
  <si>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</si>
  <si>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</si>
  <si>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</si>
  <si>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</si>
  <si>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</si>
  <si>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</si>
  <si>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</si>
  <si>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</si>
  <si>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</si>
  <si>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</si>
  <si>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</si>
  <si>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</si>
  <si>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</si>
  <si>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</si>
  <si>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</si>
  <si>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</si>
  <si>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</si>
  <si>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</si>
  <si>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</si>
  <si>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</si>
  <si>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</si>
  <si>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</si>
  <si>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</si>
  <si>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</si>
  <si>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</si>
  <si>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</si>
  <si>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</si>
  <si>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</si>
  <si>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</si>
  <si>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</si>
  <si>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</si>
  <si>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</si>
  <si>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</si>
  <si>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</si>
  <si>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</si>
  <si>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</si>
  <si>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</si>
  <si>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</si>
  <si>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</si>
  <si>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</si>
  <si>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</si>
  <si>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</si>
  <si>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</si>
  <si>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</si>
  <si>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</si>
  <si>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</si>
  <si>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</si>
  <si>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</si>
  <si>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</si>
  <si>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</si>
  <si>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</si>
  <si>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</si>
  <si>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</si>
  <si>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</si>
  <si>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</si>
  <si>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</si>
  <si>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</si>
  <si>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</si>
  <si>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</si>
  <si>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</si>
  <si>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</si>
  <si>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</si>
  <si>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</si>
  <si>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</si>
  <si>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</si>
  <si>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</si>
  <si>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</si>
  <si>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</si>
  <si>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</si>
  <si>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</si>
  <si>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</si>
  <si>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</si>
  <si>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</si>
  <si>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</si>
  <si>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</si>
  <si>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</si>
  <si>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</si>
  <si>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</si>
  <si>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</si>
  <si>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</si>
  <si>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</si>
  <si>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</si>
  <si>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</si>
  <si>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</si>
  <si>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</si>
  <si>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</si>
  <si>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</si>
  <si>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</si>
  <si>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</si>
  <si>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</si>
  <si>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</si>
  <si>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</si>
  <si>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</si>
  <si>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</si>
  <si>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</si>
  <si>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</si>
  <si>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</si>
  <si>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</si>
  <si>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</si>
  <si>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</si>
  <si>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</si>
  <si>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</si>
  <si>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</si>
  <si>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</si>
  <si>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</si>
  <si>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</si>
  <si>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</si>
  <si>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</si>
  <si>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</si>
  <si>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</si>
  <si>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</si>
  <si>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</si>
  <si>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</si>
  <si>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</si>
  <si>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</si>
  <si>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</si>
  <si>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</si>
  <si>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</si>
  <si>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</si>
  <si>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</si>
  <si>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</si>
  <si>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</si>
  <si>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</si>
  <si>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</si>
  <si>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</si>
  <si>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</si>
  <si>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</si>
  <si>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</si>
  <si>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</si>
  <si>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</si>
  <si>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</si>
  <si>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</si>
  <si>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</si>
  <si>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</si>
  <si>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</si>
  <si>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</si>
  <si>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</si>
  <si>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</si>
  <si>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</si>
  <si>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</si>
  <si>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</si>
  <si>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</si>
  <si>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</si>
  <si>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</si>
  <si>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</si>
  <si>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</si>
  <si>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</si>
  <si>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</si>
  <si>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</si>
  <si>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</si>
  <si>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</si>
  <si>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</si>
  <si>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</si>
  <si>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</si>
  <si>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</si>
  <si>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</si>
  <si>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</si>
  <si>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</si>
  <si>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</si>
  <si>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</si>
  <si>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</si>
  <si>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</si>
  <si>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</si>
  <si>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</si>
  <si>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</si>
  <si>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</si>
  <si>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</si>
  <si>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</si>
  <si>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</si>
  <si>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</si>
  <si>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</si>
  <si>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</si>
  <si>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</si>
  <si>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</si>
  <si>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</si>
  <si>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</si>
  <si>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</si>
  <si>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</si>
  <si>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</si>
  <si>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</si>
  <si>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</si>
  <si>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</si>
  <si>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</si>
  <si>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</si>
  <si>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</si>
  <si>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</si>
  <si>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</si>
  <si>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</si>
  <si>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</si>
  <si>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</si>
  <si>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</si>
  <si>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</si>
  <si>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</si>
  <si>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</si>
  <si>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</si>
  <si>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</si>
  <si>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</si>
  <si>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</si>
  <si>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</si>
  <si>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</si>
  <si>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</si>
  <si>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</si>
  <si>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</si>
  <si>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</si>
  <si>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</si>
  <si>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</si>
  <si>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</si>
  <si>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</si>
  <si>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</si>
  <si>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</si>
  <si>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</si>
  <si>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</si>
  <si>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</si>
  <si>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</si>
  <si>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</si>
  <si>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</si>
  <si>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</si>
  <si>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</si>
  <si>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</si>
  <si>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</si>
  <si>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</si>
  <si>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</si>
  <si>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</si>
  <si>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</si>
  <si>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</si>
  <si>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</si>
  <si>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</si>
  <si>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</si>
  <si>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</si>
  <si>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</si>
  <si>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</si>
  <si>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</si>
  <si>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</si>
  <si>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</si>
  <si>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</si>
  <si>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</si>
  <si>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</si>
  <si>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</si>
  <si>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</si>
  <si>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</si>
  <si>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</si>
  <si>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</si>
  <si>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</si>
  <si>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</si>
  <si>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</si>
  <si>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</si>
  <si>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</si>
  <si>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</si>
  <si>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</si>
  <si>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</si>
  <si>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</si>
  <si>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</si>
  <si>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</si>
  <si>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</si>
  <si>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</si>
  <si>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</si>
  <si>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</si>
  <si>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</si>
  <si>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</si>
  <si>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</si>
  <si>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</si>
  <si>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</si>
  <si>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</si>
  <si>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</si>
  <si>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</si>
  <si>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</si>
  <si>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</si>
  <si>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</si>
  <si>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</si>
  <si>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</si>
  <si>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</si>
  <si>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</si>
  <si>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</si>
  <si>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</si>
  <si>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</si>
  <si>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</si>
  <si>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</si>
  <si>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</si>
  <si>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</si>
  <si>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</si>
  <si>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</si>
  <si>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</si>
  <si>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</si>
  <si>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</si>
  <si>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</si>
  <si>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</si>
  <si>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</si>
  <si>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</si>
  <si>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</si>
  <si>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</si>
  <si>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</si>
  <si>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</si>
  <si>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</si>
  <si>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</si>
  <si>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</si>
  <si>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</si>
  <si>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</si>
  <si>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</si>
  <si>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</si>
  <si>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</si>
  <si>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</si>
  <si>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</si>
  <si>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</si>
  <si>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</si>
  <si>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</si>
  <si>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</si>
  <si>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</si>
  <si>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</si>
  <si>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</si>
  <si>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</si>
  <si>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</si>
  <si>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</si>
  <si>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</si>
  <si>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</si>
  <si>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</si>
  <si>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</si>
  <si>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</si>
  <si>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</si>
  <si>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</si>
  <si>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</si>
  <si>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</si>
  <si>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</si>
  <si>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</si>
  <si>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</si>
  <si>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</si>
  <si>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</si>
  <si>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</si>
  <si>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</si>
  <si>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</si>
  <si>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</si>
  <si>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</si>
  <si>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</si>
  <si>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</si>
  <si>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</si>
  <si>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</si>
  <si>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</si>
  <si>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</si>
  <si>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</si>
  <si>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</si>
  <si>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</si>
  <si>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</si>
  <si>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</si>
  <si>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</si>
  <si>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</si>
  <si>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</si>
  <si>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</si>
  <si>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</si>
  <si>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</si>
  <si>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</si>
  <si>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</si>
  <si>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</si>
  <si>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</si>
  <si>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</si>
  <si>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</si>
  <si>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</si>
  <si>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</si>
  <si>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</si>
  <si>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</si>
  <si>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</si>
  <si>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</si>
  <si>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</si>
  <si>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</si>
  <si>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</si>
  <si>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</si>
  <si>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</si>
  <si>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</si>
  <si>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</si>
  <si>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</si>
  <si>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</si>
  <si>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</si>
  <si>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</si>
  <si>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</si>
  <si>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</si>
  <si>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</si>
  <si>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</si>
  <si>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</si>
  <si>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</si>
  <si>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</si>
  <si>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</si>
  <si>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</si>
  <si>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</si>
  <si>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</si>
  <si>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</si>
  <si>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</si>
  <si>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</si>
  <si>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</si>
  <si>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</si>
  <si>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</si>
  <si>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</si>
  <si>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</si>
  <si>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</si>
  <si>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</si>
  <si>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</si>
  <si>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</si>
  <si>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</si>
  <si>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</si>
  <si>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</si>
  <si>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</si>
  <si>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</si>
  <si>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</si>
  <si>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</si>
  <si>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</si>
  <si>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</si>
  <si>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</si>
  <si>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</si>
  <si>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</si>
  <si>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</si>
  <si>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</si>
  <si>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</si>
  <si>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</si>
  <si>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</si>
  <si>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</si>
  <si>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</si>
  <si>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</si>
  <si>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</si>
  <si>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</si>
  <si>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</si>
  <si>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</si>
  <si>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</si>
  <si>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</si>
  <si>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</si>
  <si>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</si>
  <si>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</si>
  <si>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</si>
  <si>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</si>
  <si>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</si>
  <si>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</si>
  <si>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</si>
  <si>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</si>
  <si>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</si>
  <si>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</si>
  <si>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</si>
  <si>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</si>
  <si>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</si>
  <si>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</si>
  <si>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</si>
  <si>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</si>
  <si>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</si>
  <si>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</si>
  <si>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</si>
  <si>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</si>
  <si>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</si>
  <si>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</si>
  <si>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</si>
  <si>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</si>
  <si>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</si>
  <si>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</si>
  <si>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</si>
  <si>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</si>
  <si>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</si>
  <si>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</si>
  <si>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</si>
  <si>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</si>
  <si>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</si>
  <si>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</si>
  <si>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</si>
  <si>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</si>
  <si>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</si>
  <si>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</si>
  <si>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</si>
  <si>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</si>
  <si>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</si>
  <si>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</si>
  <si>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</si>
  <si>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</si>
  <si>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</si>
  <si>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</si>
  <si>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</si>
  <si>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</si>
  <si>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</si>
  <si>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</si>
  <si>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</si>
  <si>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</si>
  <si>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</si>
  <si>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</si>
  <si>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</si>
  <si>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</si>
  <si>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</si>
  <si>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</si>
  <si>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</si>
  <si>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</si>
  <si>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</si>
  <si>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</si>
  <si>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</si>
  <si>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</si>
  <si>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</si>
  <si>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</si>
  <si>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</si>
  <si>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</si>
  <si>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</si>
  <si>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</si>
  <si>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</si>
  <si>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</si>
  <si>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</si>
  <si>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</si>
  <si>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</si>
  <si>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</si>
  <si>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</si>
  <si>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</si>
  <si>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</si>
  <si>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</si>
  <si>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</si>
  <si>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</si>
  <si>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</si>
  <si>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</si>
  <si>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</si>
  <si>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</si>
  <si>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</si>
  <si>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</si>
  <si>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</si>
  <si>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</si>
  <si>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</si>
  <si>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</si>
  <si>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</si>
  <si>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</si>
  <si>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</si>
  <si>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</si>
  <si>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</si>
  <si>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</si>
  <si>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</si>
  <si>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</si>
  <si>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</si>
  <si>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</si>
  <si>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</si>
  <si>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</si>
  <si>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</si>
  <si>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</si>
  <si>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</si>
  <si>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</si>
  <si>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</si>
  <si>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</si>
  <si>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</si>
  <si>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</si>
  <si>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</si>
  <si>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</si>
  <si>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</si>
  <si>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</si>
  <si>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</si>
  <si>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</si>
  <si>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</si>
  <si>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</si>
  <si>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</si>
  <si>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</si>
  <si>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</si>
  <si>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</si>
  <si>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</si>
  <si>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</si>
  <si>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</si>
  <si>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</si>
  <si>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</si>
  <si>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</si>
  <si>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</si>
  <si>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</si>
  <si>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</si>
  <si>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</si>
  <si>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</si>
  <si>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</si>
  <si>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</si>
  <si>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</si>
  <si>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</si>
  <si>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</si>
  <si>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</si>
  <si>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</si>
  <si>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</si>
  <si>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</si>
  <si>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</si>
  <si>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</si>
  <si>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</si>
  <si>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</si>
  <si>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</si>
  <si>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</si>
  <si>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</si>
  <si>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</si>
  <si>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</si>
  <si>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</si>
  <si>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</si>
  <si>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</si>
  <si>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</si>
  <si>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</si>
  <si>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</si>
  <si>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</si>
  <si>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</si>
  <si>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</si>
  <si>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</si>
  <si>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</si>
  <si>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</si>
  <si>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</si>
  <si>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</si>
  <si>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</si>
  <si>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</si>
  <si>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</si>
  <si>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</si>
  <si>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</si>
  <si>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</si>
  <si>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</si>
  <si>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</si>
  <si>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</si>
  <si>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</si>
  <si>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</si>
  <si>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</si>
  <si>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</si>
  <si>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</si>
  <si>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</si>
  <si>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</si>
  <si>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</si>
  <si>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</si>
  <si>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</si>
  <si>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</si>
  <si>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</si>
  <si>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</si>
  <si>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</si>
  <si>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</si>
  <si>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</si>
  <si>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</si>
  <si>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</si>
  <si>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</si>
  <si>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</si>
  <si>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</si>
  <si>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</si>
  <si>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</si>
  <si>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</si>
  <si>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</si>
  <si>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</si>
  <si>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</si>
  <si>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</si>
  <si>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</si>
  <si>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</si>
  <si>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</si>
  <si>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</si>
  <si>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</si>
  <si>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</si>
  <si>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</si>
  <si>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</si>
  <si>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</si>
  <si>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</si>
  <si>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</si>
  <si>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</si>
  <si>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</si>
  <si>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</si>
  <si>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</si>
  <si>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</si>
  <si>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</si>
  <si>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</si>
  <si>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</si>
  <si>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</si>
  <si>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</si>
  <si>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</si>
  <si>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</si>
  <si>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</si>
  <si>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</si>
  <si>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</si>
  <si>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</si>
  <si>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</si>
  <si>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</si>
  <si>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</si>
  <si>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</si>
  <si>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</si>
  <si>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</si>
  <si>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</si>
  <si>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</si>
  <si>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</si>
  <si>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</si>
  <si>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</si>
  <si>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</si>
  <si>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</si>
  <si>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</si>
  <si>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</si>
  <si>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</si>
  <si>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</si>
  <si>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</si>
  <si>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</si>
  <si>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</si>
  <si>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</si>
  <si>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</si>
  <si>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</si>
  <si>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</si>
  <si>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</si>
  <si>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</si>
  <si>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</si>
  <si>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</si>
  <si>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</si>
  <si>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</si>
  <si>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</si>
  <si>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</si>
  <si>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</si>
  <si>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</si>
  <si>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</si>
  <si>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</si>
  <si>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</si>
  <si>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</si>
  <si>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</si>
  <si>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</si>
  <si>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</si>
  <si>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</si>
  <si>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</si>
  <si>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</si>
  <si>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</si>
  <si>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</si>
  <si>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</si>
  <si>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</si>
  <si>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</si>
  <si>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</si>
  <si>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</si>
  <si>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</si>
  <si>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</si>
  <si>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</si>
  <si>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</si>
  <si>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</si>
  <si>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</si>
  <si>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</si>
  <si>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</si>
  <si>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</si>
  <si>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</si>
  <si>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</si>
  <si>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</si>
  <si>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</si>
  <si>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</si>
  <si>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</si>
  <si>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</si>
  <si>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</si>
  <si>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</si>
  <si>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</si>
  <si>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</si>
  <si>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</si>
  <si>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</si>
  <si>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</si>
  <si>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</si>
  <si>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</si>
  <si>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</si>
  <si>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</si>
  <si>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</si>
  <si>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</si>
  <si>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</si>
  <si>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</si>
  <si>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</si>
  <si>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</si>
  <si>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</si>
  <si>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</si>
  <si>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</si>
  <si>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</si>
  <si>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</si>
  <si>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</si>
  <si>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</si>
  <si>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</si>
  <si>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</si>
  <si>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</si>
  <si>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</si>
  <si>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</si>
  <si>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</si>
  <si>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</si>
  <si>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</si>
  <si>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</si>
  <si>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</si>
  <si>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</si>
  <si>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</si>
  <si>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</si>
  <si>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</si>
  <si>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</si>
  <si>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</si>
  <si>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</si>
  <si>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</si>
  <si>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</si>
  <si>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</si>
  <si>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</si>
  <si>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</si>
  <si>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</si>
  <si>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</si>
  <si>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</si>
  <si>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</si>
  <si>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</si>
  <si>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</si>
  <si>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</si>
  <si>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</si>
  <si>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</si>
  <si>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</si>
  <si>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</si>
  <si>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</si>
  <si>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</si>
  <si>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</si>
  <si>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</si>
  <si>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</si>
  <si>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</si>
  <si>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</si>
  <si>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</si>
  <si>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</si>
  <si>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</si>
  <si>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</si>
  <si>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</si>
  <si>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</si>
  <si>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</si>
  <si>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</si>
  <si>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</si>
  <si>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</si>
  <si>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</si>
  <si>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</si>
  <si>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</si>
  <si>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</si>
  <si>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</si>
  <si>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</si>
  <si>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</si>
  <si>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</si>
  <si>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</si>
  <si>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</si>
  <si>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</si>
  <si>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</si>
  <si>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</si>
  <si>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</si>
  <si>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</si>
  <si>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</si>
  <si>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</si>
  <si>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</si>
  <si>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</si>
  <si>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</si>
  <si>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</si>
  <si>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</si>
  <si>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</si>
  <si>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</si>
  <si>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</si>
  <si>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</si>
  <si>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</si>
  <si>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</si>
  <si>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</si>
  <si>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</si>
  <si>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</si>
  <si>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</si>
  <si>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</si>
  <si>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</si>
  <si>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</si>
  <si>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</si>
  <si>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</si>
  <si>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</si>
  <si>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</si>
  <si>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</si>
  <si>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</si>
  <si>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</si>
  <si>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</si>
  <si>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</si>
  <si>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</si>
  <si>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</si>
  <si>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</si>
  <si>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</si>
  <si>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</si>
  <si>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</si>
  <si>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</si>
  <si>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</si>
  <si>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</si>
  <si>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</si>
  <si>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</si>
  <si>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</si>
  <si>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</si>
  <si>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</si>
  <si>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</si>
  <si>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</si>
  <si>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</si>
  <si>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</si>
  <si>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</si>
  <si>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</si>
  <si>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</si>
  <si>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</si>
  <si>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</si>
  <si>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</si>
  <si>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</si>
  <si>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</si>
  <si>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</si>
  <si>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</si>
  <si>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</si>
  <si>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</si>
  <si>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</si>
  <si>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</si>
  <si>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</si>
  <si>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</si>
  <si>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</si>
  <si>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</si>
  <si>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</si>
  <si>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</si>
  <si>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</si>
  <si>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</si>
  <si>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</si>
  <si>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</si>
  <si>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</si>
  <si>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</si>
  <si>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</si>
  <si>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</si>
  <si>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</si>
  <si>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</si>
  <si>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</si>
  <si>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</si>
  <si>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</si>
  <si>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</si>
  <si>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</si>
  <si>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</si>
  <si>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</si>
  <si>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</si>
  <si>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</si>
  <si>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</si>
  <si>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</si>
  <si>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</si>
  <si>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</si>
  <si>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</si>
  <si>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</si>
  <si>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</si>
  <si>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</si>
  <si>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</si>
  <si>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</si>
  <si>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</si>
  <si>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</si>
  <si>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</si>
  <si>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</si>
  <si>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</si>
  <si>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</si>
  <si>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</si>
  <si>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</si>
  <si>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</si>
  <si>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</si>
  <si>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</si>
  <si>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</si>
  <si>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</si>
  <si>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</si>
  <si>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</si>
  <si>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</si>
  <si>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</si>
  <si>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</si>
  <si>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</si>
  <si>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</si>
  <si>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</si>
  <si>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</si>
  <si>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</si>
  <si>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</si>
  <si>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</si>
  <si>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</si>
  <si>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</si>
  <si>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</si>
  <si>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</si>
  <si>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</si>
  <si>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</si>
  <si>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</si>
  <si>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</si>
  <si>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</si>
  <si>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</si>
  <si>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</si>
  <si>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</si>
  <si>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</si>
  <si>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</si>
  <si>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</si>
  <si>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</si>
  <si>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</si>
  <si>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</si>
  <si>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</si>
  <si>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</si>
  <si>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</si>
  <si>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</si>
  <si>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</si>
  <si>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</si>
  <si>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</si>
  <si>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</si>
  <si>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</si>
  <si>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</si>
  <si>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</si>
  <si>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</si>
  <si>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</si>
  <si>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</si>
  <si>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</si>
  <si>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</si>
  <si>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</si>
  <si>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</si>
  <si>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</si>
  <si>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</si>
  <si>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</si>
  <si>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</si>
  <si>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</si>
  <si>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</si>
  <si>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</si>
  <si>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</si>
  <si>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</si>
  <si>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</si>
  <si>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</si>
  <si>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</si>
  <si>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</si>
  <si>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</si>
  <si>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</si>
  <si>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</si>
  <si>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</si>
  <si>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</si>
  <si>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</si>
  <si>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</si>
  <si>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</si>
  <si>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</si>
  <si>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</si>
  <si>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</si>
  <si>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</si>
  <si>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</si>
  <si>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</si>
  <si>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</si>
  <si>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</si>
  <si>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</si>
  <si>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</si>
  <si>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</si>
  <si>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</si>
  <si>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</si>
  <si>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</si>
  <si>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</si>
  <si>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</si>
  <si>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</si>
  <si>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</si>
  <si>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</si>
  <si>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</si>
  <si>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</si>
  <si>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</si>
  <si>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</si>
  <si>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</si>
  <si>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</si>
  <si>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</si>
  <si>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</si>
  <si>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</si>
  <si>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</si>
  <si>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</si>
  <si>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</si>
  <si>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</si>
  <si>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</si>
  <si>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</si>
  <si>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</si>
  <si>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</si>
  <si>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</si>
  <si>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</si>
  <si>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</si>
  <si>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</si>
  <si>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</si>
  <si>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</si>
  <si>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</si>
  <si>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</si>
  <si>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</si>
  <si>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</si>
  <si>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</si>
  <si>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</si>
  <si>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</si>
  <si>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</si>
  <si>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</si>
  <si>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</si>
  <si>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</si>
  <si>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</si>
  <si>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</si>
  <si>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</si>
  <si>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</si>
  <si>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</si>
  <si>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</si>
  <si>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</si>
  <si>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</si>
  <si>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</si>
  <si>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</si>
  <si>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</si>
  <si>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</si>
  <si>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</si>
  <si>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</si>
  <si>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</si>
  <si>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</si>
  <si>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</si>
  <si>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</si>
  <si>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</si>
  <si>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</si>
  <si>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</si>
  <si>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</si>
  <si>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</si>
  <si>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</si>
  <si>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</si>
  <si>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</si>
  <si>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</si>
  <si>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</si>
  <si>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</si>
  <si>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</si>
  <si>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</si>
  <si>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</si>
  <si>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</si>
  <si>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</si>
  <si>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</si>
  <si>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</si>
  <si>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</si>
  <si>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</si>
  <si>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</si>
  <si>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</si>
  <si>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</si>
  <si>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</si>
  <si>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</si>
  <si>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</si>
  <si>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</si>
  <si>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</si>
  <si>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</si>
  <si>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</si>
  <si>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</si>
  <si>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</si>
  <si>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</si>
  <si>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</si>
  <si>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</si>
  <si>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</si>
  <si>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</si>
  <si>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</si>
  <si>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</si>
  <si>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</si>
  <si>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</si>
  <si>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</si>
  <si>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</si>
  <si>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</si>
  <si>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</si>
  <si>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</si>
  <si>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</si>
  <si>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</si>
  <si>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</si>
  <si>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</si>
  <si>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</si>
  <si>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</si>
  <si>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</si>
  <si>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</si>
  <si>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</si>
  <si>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</si>
  <si>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</si>
  <si>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</si>
  <si>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</si>
  <si>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</si>
  <si>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</si>
  <si>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</si>
  <si>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</si>
  <si>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</si>
  <si>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</si>
  <si>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</si>
  <si>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</si>
  <si>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</si>
  <si>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</si>
  <si>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</si>
  <si>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</si>
  <si>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</si>
  <si>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</si>
  <si>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</si>
  <si>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</si>
  <si>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</si>
  <si>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</si>
  <si>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</si>
  <si>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</si>
  <si>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</si>
  <si>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</si>
  <si>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</si>
  <si>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</si>
  <si>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</si>
  <si>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</si>
  <si>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</si>
  <si>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</si>
  <si>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</si>
  <si>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</si>
  <si>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</si>
  <si>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</si>
  <si>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</si>
  <si>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</si>
  <si>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</si>
  <si>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</si>
  <si>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</si>
  <si>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</si>
  <si>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</si>
  <si>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</si>
  <si>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</si>
  <si>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</si>
  <si>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</si>
  <si>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</si>
  <si>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</si>
  <si>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</si>
  <si>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</si>
  <si>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</si>
  <si>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</si>
  <si>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</si>
  <si>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</si>
  <si>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</si>
  <si>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</si>
  <si>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</si>
  <si>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</si>
  <si>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</si>
  <si>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</si>
  <si>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</si>
  <si>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</si>
  <si>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</si>
  <si>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</si>
  <si>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</si>
  <si>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</si>
  <si>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</si>
  <si>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</si>
  <si>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</si>
  <si>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</si>
  <si>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</si>
  <si>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</si>
  <si>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</si>
  <si>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</si>
  <si>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</si>
  <si>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</si>
  <si>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</si>
  <si>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</si>
  <si>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</si>
  <si>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</si>
  <si>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</si>
  <si>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</si>
  <si>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</si>
  <si>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</si>
  <si>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</si>
  <si>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</si>
  <si>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</si>
  <si>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</si>
  <si>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</si>
  <si>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</si>
  <si>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</si>
  <si>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</si>
  <si>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</si>
  <si>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</si>
  <si>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</si>
  <si>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</si>
  <si>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</si>
  <si>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</si>
  <si>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</si>
  <si>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</si>
  <si>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</si>
  <si>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</si>
  <si>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</si>
  <si>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</si>
  <si>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</si>
  <si>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</si>
  <si>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</si>
  <si>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</si>
  <si>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</si>
  <si>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</si>
  <si>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</si>
  <si>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</si>
  <si>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</si>
  <si>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</si>
  <si>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</si>
  <si>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</si>
  <si>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</si>
  <si>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</si>
  <si>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</si>
  <si>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</si>
  <si>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</si>
  <si>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</si>
  <si>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</si>
  <si>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</si>
  <si>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</si>
  <si>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</si>
  <si>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</si>
  <si>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</si>
  <si>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</si>
  <si>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</si>
  <si>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</si>
  <si>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</si>
  <si>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</si>
  <si>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</si>
  <si>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</si>
  <si>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</si>
  <si>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</si>
  <si>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</si>
  <si>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</si>
  <si>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</si>
  <si>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</si>
  <si>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</si>
  <si>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</si>
  <si>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</si>
  <si>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</si>
  <si>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</si>
  <si>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</si>
  <si>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</si>
  <si>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</si>
  <si>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</si>
  <si>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</si>
  <si>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</si>
  <si>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</si>
  <si>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</si>
  <si>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</si>
  <si>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</si>
  <si>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</si>
  <si>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</si>
  <si>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</si>
  <si>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</si>
  <si>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</si>
  <si>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</si>
  <si>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</si>
  <si>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</si>
  <si>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</si>
  <si>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</si>
  <si>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</si>
  <si>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</si>
  <si>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</si>
  <si>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</si>
  <si>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</si>
  <si>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</si>
  <si>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</si>
  <si>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</si>
  <si>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</si>
  <si>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</si>
  <si>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</si>
  <si>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</si>
  <si>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</si>
  <si>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</si>
  <si>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</si>
  <si>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</si>
  <si>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</si>
  <si>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</si>
  <si>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</si>
  <si>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</si>
  <si>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</si>
  <si>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</si>
  <si>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</si>
  <si>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</si>
  <si>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</si>
  <si>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</si>
  <si>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</si>
  <si>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</si>
  <si>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</si>
  <si>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</si>
  <si>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</si>
  <si>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</si>
  <si>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</si>
  <si>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</si>
  <si>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</si>
  <si>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</si>
  <si>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</si>
  <si>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</si>
  <si>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</si>
  <si>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</si>
  <si>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</si>
  <si>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</si>
  <si>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</si>
  <si>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</si>
  <si>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</si>
  <si>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</si>
  <si>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</si>
  <si>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</si>
  <si>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</si>
  <si>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</si>
  <si>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</si>
  <si>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</si>
  <si>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</si>
  <si>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</si>
  <si>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</si>
  <si>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</si>
  <si>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</si>
  <si>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</si>
  <si>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</si>
  <si>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</si>
  <si>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</si>
  <si>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</si>
  <si>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</si>
  <si>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</si>
  <si>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</si>
  <si>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</si>
  <si>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</si>
  <si>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</si>
  <si>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</si>
  <si>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</si>
  <si>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</si>
  <si>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</si>
  <si>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</si>
  <si>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</si>
  <si>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</si>
  <si>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</si>
  <si>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</si>
  <si>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</si>
  <si>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</si>
  <si>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</si>
  <si>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</si>
  <si>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</si>
  <si>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</si>
  <si>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</si>
  <si>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</si>
  <si>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</si>
  <si>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</si>
  <si>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</si>
  <si>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</si>
  <si>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</si>
  <si>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</si>
  <si>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</si>
  <si>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</si>
  <si>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</si>
  <si>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</si>
  <si>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</si>
  <si>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</si>
  <si>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</si>
  <si>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</si>
  <si>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</si>
  <si>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</si>
  <si>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</si>
  <si>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</si>
  <si>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</si>
  <si>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</si>
  <si>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</si>
  <si>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</si>
  <si>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</si>
  <si>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</si>
  <si>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</si>
  <si>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</si>
  <si>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</si>
  <si>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</si>
  <si>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</si>
  <si>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</si>
  <si>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</si>
  <si>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</si>
  <si>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</si>
  <si>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</si>
  <si>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</si>
  <si>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</si>
  <si>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</si>
  <si>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</si>
  <si>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</si>
  <si>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</si>
  <si>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</si>
  <si>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</si>
  <si>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</si>
  <si>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</si>
  <si>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</si>
  <si>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</si>
  <si>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</si>
  <si>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</si>
  <si>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</si>
  <si>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</si>
  <si>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</si>
  <si>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</si>
  <si>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</si>
  <si>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</si>
  <si>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</si>
  <si>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</si>
  <si>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</si>
  <si>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</si>
  <si>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</si>
  <si>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</si>
  <si>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</si>
  <si>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</si>
  <si>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</si>
  <si>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</si>
  <si>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</si>
  <si>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</si>
  <si>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</si>
  <si>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</si>
  <si>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</si>
  <si>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</si>
  <si>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</si>
  <si>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</si>
  <si>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</si>
  <si>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</si>
  <si>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</si>
  <si>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</si>
  <si>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</si>
  <si>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</si>
  <si>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</si>
  <si>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</si>
  <si>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</si>
  <si>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</si>
  <si>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</si>
  <si>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</si>
  <si>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</si>
  <si>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</si>
  <si>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</si>
  <si>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</si>
  <si>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</si>
  <si>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</si>
  <si>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</si>
  <si>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</si>
  <si>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</si>
  <si>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</si>
  <si>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</si>
  <si>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</si>
  <si>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</si>
  <si>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</si>
  <si>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</si>
  <si>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</si>
  <si>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</si>
  <si>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</si>
  <si>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</si>
  <si>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</si>
  <si>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</si>
  <si>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</si>
  <si>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</si>
  <si>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</si>
  <si>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</si>
  <si>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</si>
  <si>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</si>
  <si>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</si>
  <si>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</si>
  <si>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</si>
  <si>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</si>
  <si>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</si>
  <si>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</si>
  <si>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</si>
  <si>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</si>
  <si>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</si>
  <si>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</si>
  <si>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</si>
  <si>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</si>
  <si>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</si>
  <si>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</si>
  <si>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</si>
  <si>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</si>
  <si>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</si>
  <si>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</si>
  <si>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</si>
  <si>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</si>
  <si>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</si>
  <si>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</si>
  <si>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</si>
  <si>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</si>
  <si>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</si>
  <si>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</si>
  <si>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</si>
  <si>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</si>
  <si>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</si>
  <si>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</si>
  <si>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</si>
  <si>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</si>
  <si>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</si>
  <si>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</si>
  <si>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</si>
  <si>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</si>
  <si>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</si>
  <si>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</si>
  <si>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</si>
  <si>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</si>
  <si>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</si>
  <si>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</si>
  <si>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</si>
  <si>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</si>
  <si>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</si>
  <si>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</si>
  <si>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</si>
  <si>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</si>
  <si>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</si>
  <si>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</si>
  <si>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</si>
  <si>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</si>
  <si>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</si>
  <si>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</si>
  <si>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</si>
  <si>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</si>
  <si>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</si>
  <si>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</si>
  <si>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</si>
  <si>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</si>
  <si>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</si>
  <si>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</si>
  <si>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</si>
  <si>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</si>
  <si>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</si>
  <si>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</si>
  <si>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</si>
  <si>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</si>
  <si>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</si>
  <si>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</si>
  <si>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</si>
  <si>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</si>
  <si>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</si>
  <si>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</si>
  <si>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</si>
  <si>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</si>
  <si>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</si>
  <si>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</si>
  <si>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</si>
  <si>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</si>
  <si>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</si>
  <si>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</si>
  <si>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</si>
  <si>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</si>
  <si>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</si>
  <si>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</si>
  <si>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</si>
  <si>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</si>
  <si>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</si>
  <si>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</si>
  <si>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</si>
  <si>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</si>
  <si>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</si>
  <si>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</si>
  <si>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</si>
  <si>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</si>
  <si>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</si>
  <si>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</si>
  <si>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</si>
  <si>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</si>
  <si>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</si>
  <si>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</si>
  <si>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</si>
  <si>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</si>
  <si>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</si>
  <si>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</si>
  <si>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</si>
  <si>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</si>
  <si>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</si>
  <si>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</si>
  <si>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</si>
  <si>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</si>
  <si>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</si>
  <si>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</si>
  <si>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</si>
  <si>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</si>
  <si>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</si>
  <si>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</si>
  <si>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</si>
  <si>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</si>
  <si>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</si>
  <si>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</si>
  <si>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</si>
  <si>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</si>
  <si>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</si>
  <si>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</si>
  <si>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</si>
  <si>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</si>
  <si>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</si>
  <si>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</si>
  <si>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</si>
  <si>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</si>
  <si>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</si>
  <si>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</si>
  <si>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</si>
  <si>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</si>
  <si>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</si>
  <si>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</si>
  <si>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</si>
  <si>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</si>
  <si>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</si>
  <si>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</si>
  <si>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</si>
  <si>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</si>
  <si>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</si>
  <si>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</si>
  <si>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</si>
  <si>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</si>
  <si>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</si>
  <si>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</si>
  <si>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</si>
  <si>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</si>
  <si>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</si>
  <si>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</si>
  <si>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</si>
  <si>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</si>
  <si>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</si>
  <si>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</si>
  <si>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</si>
  <si>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</si>
  <si>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</si>
  <si>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</si>
  <si>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</si>
  <si>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</si>
  <si>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</si>
  <si>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</si>
  <si>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</si>
  <si>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</si>
  <si>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</si>
  <si>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</si>
  <si>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</si>
  <si>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</si>
  <si>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</si>
  <si>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</si>
  <si>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</si>
  <si>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</si>
  <si>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</si>
  <si>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</si>
  <si>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</si>
  <si>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</si>
  <si>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</si>
  <si>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</si>
  <si>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</si>
  <si>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</si>
  <si>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</si>
  <si>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</si>
  <si>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</si>
  <si>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</si>
  <si>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</si>
  <si>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</si>
  <si>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</si>
  <si>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</si>
  <si>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</si>
  <si>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</si>
  <si>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</si>
  <si>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</si>
  <si>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</si>
  <si>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</si>
  <si>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</si>
  <si>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</si>
  <si>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</si>
  <si>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</si>
  <si>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</si>
  <si>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</si>
  <si>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</si>
  <si>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</si>
  <si>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</si>
  <si>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</si>
  <si>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</si>
  <si>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</si>
  <si>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</si>
  <si>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</si>
  <si>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</si>
  <si>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</si>
  <si>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</si>
  <si>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</si>
  <si>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</si>
  <si>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</si>
  <si>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</si>
  <si>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</si>
  <si>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</si>
  <si>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</si>
  <si>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</si>
  <si>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</si>
  <si>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</si>
  <si>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</si>
  <si>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</si>
  <si>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</si>
  <si>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</si>
  <si>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</si>
  <si>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</si>
  <si>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</si>
  <si>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</si>
  <si>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</si>
  <si>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</si>
  <si>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</si>
  <si>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</si>
  <si>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</si>
  <si>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</si>
  <si>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</si>
  <si>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</si>
  <si>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</si>
  <si>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</si>
  <si>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</si>
  <si>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</si>
  <si>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</si>
  <si>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</si>
  <si>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</si>
  <si>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</si>
  <si>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</si>
  <si>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</si>
  <si>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</si>
  <si>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</si>
  <si>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</si>
  <si>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</si>
  <si>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</si>
  <si>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</si>
  <si>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</si>
  <si>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</si>
  <si>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</si>
  <si>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</si>
  <si>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</si>
  <si>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</si>
  <si>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</si>
  <si>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</si>
  <si>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</si>
  <si>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</si>
  <si>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</si>
  <si>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</si>
  <si>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</si>
  <si>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</si>
  <si>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</si>
  <si>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</si>
  <si>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</si>
  <si>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</si>
  <si>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</si>
  <si>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</si>
  <si>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</si>
  <si>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</si>
  <si>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</si>
  <si>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</si>
  <si>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</si>
  <si>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</si>
  <si>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</si>
  <si>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</si>
  <si>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</si>
  <si>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</si>
  <si>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</si>
  <si>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</si>
  <si>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</si>
  <si>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</si>
  <si>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</si>
  <si>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</si>
  <si>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</si>
  <si>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</si>
  <si>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</si>
  <si>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</si>
  <si>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</si>
  <si>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</si>
  <si>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</si>
  <si>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</si>
  <si>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</si>
  <si>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</si>
  <si>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</si>
  <si>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</si>
  <si>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</si>
  <si>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</si>
  <si>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</si>
  <si>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</si>
  <si>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</si>
  <si>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</si>
  <si>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</si>
  <si>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</si>
  <si>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</si>
  <si>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</si>
  <si>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</si>
  <si>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</si>
  <si>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</si>
  <si>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</si>
  <si>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</si>
  <si>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</si>
  <si>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</si>
  <si>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</si>
  <si>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</si>
  <si>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</si>
  <si>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</si>
  <si>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</si>
  <si>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</si>
  <si>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</si>
  <si>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</si>
  <si>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</si>
  <si>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</si>
  <si>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</si>
  <si>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</si>
  <si>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</si>
  <si>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</si>
  <si>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</si>
  <si>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</si>
  <si>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</si>
  <si>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</si>
  <si>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</si>
  <si>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</si>
  <si>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</si>
  <si>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</si>
  <si>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</si>
  <si>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</si>
  <si>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</si>
  <si>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</si>
  <si>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</si>
  <si>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</si>
  <si>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</si>
  <si>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</si>
  <si>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</si>
  <si>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</si>
  <si>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</si>
  <si>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</si>
  <si>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</si>
  <si>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</si>
  <si>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</si>
  <si>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</si>
  <si>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</si>
  <si>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</si>
  <si>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</si>
  <si>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</si>
  <si>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</si>
  <si>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</si>
  <si>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</si>
  <si>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</si>
  <si>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</si>
  <si>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</si>
  <si>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</si>
  <si>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</si>
  <si>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</si>
  <si>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</si>
  <si>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</si>
  <si>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</si>
  <si>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</si>
  <si>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</si>
  <si>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</si>
  <si>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</si>
  <si>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</si>
  <si>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</si>
  <si>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</si>
  <si>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</si>
  <si>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</si>
  <si>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</si>
  <si>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</si>
  <si>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</si>
  <si>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</si>
  <si>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</si>
  <si>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</si>
  <si>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</si>
  <si>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</si>
  <si>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</si>
  <si>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</si>
  <si>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</si>
  <si>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</si>
  <si>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</si>
  <si>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</si>
  <si>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</si>
  <si>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</si>
  <si>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</si>
  <si>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</si>
  <si>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</si>
  <si>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</si>
  <si>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</si>
  <si>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</si>
  <si>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</si>
  <si>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</si>
  <si>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</si>
  <si>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</si>
  <si>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</si>
  <si>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</si>
  <si>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</si>
  <si>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</si>
  <si>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</si>
  <si>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</si>
  <si>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</si>
  <si>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</si>
  <si>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</si>
  <si>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</si>
  <si>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</si>
  <si>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</si>
  <si>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</si>
  <si>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</si>
  <si>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</si>
  <si>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</si>
  <si>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</si>
  <si>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</si>
  <si>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</si>
  <si>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</si>
  <si>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</si>
  <si>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</si>
  <si>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</si>
  <si>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</si>
  <si>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</si>
  <si>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</si>
  <si>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</si>
  <si>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</si>
  <si>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</si>
  <si>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</si>
  <si>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</si>
  <si>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</si>
  <si>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</si>
  <si>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</si>
  <si>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</si>
  <si>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</si>
  <si>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</si>
  <si>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</si>
  <si>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</si>
  <si>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</si>
  <si>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</si>
  <si>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</si>
  <si>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</si>
  <si>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</si>
  <si>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</si>
  <si>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</si>
  <si>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</si>
  <si>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</si>
  <si>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</si>
  <si>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</si>
  <si>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</si>
  <si>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</si>
  <si>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</si>
  <si>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</si>
  <si>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</si>
  <si>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</si>
  <si>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</si>
  <si>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</si>
  <si>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</si>
  <si>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</si>
  <si>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</si>
  <si>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</si>
  <si>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</si>
  <si>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</si>
  <si>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</si>
  <si>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</si>
  <si>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</si>
  <si>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</si>
  <si>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</si>
  <si>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</si>
  <si>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</si>
  <si>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</si>
  <si>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</si>
  <si>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</si>
  <si>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</si>
  <si>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</si>
  <si>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</si>
  <si>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</si>
  <si>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</si>
  <si>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</si>
  <si>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</si>
  <si>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</si>
  <si>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</si>
  <si>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</si>
  <si>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</si>
  <si>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</si>
  <si>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</si>
  <si>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</si>
  <si>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</si>
  <si>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</si>
  <si>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</si>
  <si>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</si>
  <si>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</si>
  <si>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</si>
  <si>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</si>
  <si>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</si>
  <si>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</si>
  <si>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</si>
  <si>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</si>
  <si>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</si>
  <si>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</si>
  <si>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</si>
  <si>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</si>
  <si>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</si>
  <si>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</si>
  <si>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</si>
  <si>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</si>
  <si>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</si>
  <si>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</si>
  <si>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</si>
  <si>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</si>
  <si>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</si>
  <si>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</si>
  <si>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</si>
  <si>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</si>
  <si>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</si>
  <si>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</si>
  <si>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</si>
  <si>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</si>
  <si>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</si>
  <si>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</si>
  <si>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</si>
  <si>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</si>
  <si>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</si>
  <si>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</si>
  <si>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</si>
  <si>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</si>
  <si>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</si>
  <si>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</si>
  <si>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</si>
  <si>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</si>
  <si>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</si>
  <si>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</si>
  <si>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</si>
  <si>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</si>
  <si>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</si>
  <si>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</si>
  <si>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</si>
  <si>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</si>
  <si>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</si>
  <si>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</si>
  <si>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</si>
  <si>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</si>
  <si>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</si>
  <si>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</si>
  <si>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</si>
  <si>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</si>
  <si>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</si>
  <si>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</si>
  <si>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</si>
  <si>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</si>
  <si>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</si>
  <si>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</si>
  <si>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</si>
  <si>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</si>
  <si>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</si>
  <si>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</si>
  <si>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</si>
  <si>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</si>
  <si>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</si>
  <si>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</si>
  <si>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</si>
  <si>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</si>
  <si>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</si>
  <si>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</si>
  <si>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</si>
  <si>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</si>
  <si>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</si>
  <si>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</si>
  <si>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</si>
  <si>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</si>
  <si>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</si>
  <si>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</si>
  <si>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</si>
  <si>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</si>
  <si>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</si>
  <si>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</si>
  <si>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</si>
  <si>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</si>
  <si>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</si>
  <si>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</si>
  <si>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</si>
  <si>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</si>
  <si>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</si>
  <si>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</si>
  <si>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</si>
  <si>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</si>
  <si>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</si>
  <si>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</si>
  <si>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</si>
  <si>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</si>
  <si>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</si>
  <si>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</si>
  <si>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</si>
  <si>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</si>
  <si>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</si>
  <si>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</si>
  <si>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</si>
  <si>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</si>
  <si>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</si>
  <si>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</si>
  <si>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</si>
  <si>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</si>
  <si>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</si>
  <si>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</si>
  <si>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</si>
  <si>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</si>
  <si>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</si>
  <si>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</si>
  <si>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</si>
  <si>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</si>
  <si>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</si>
  <si>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</si>
  <si>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</si>
  <si>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</si>
  <si>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</si>
  <si>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</si>
  <si>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</si>
  <si>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</si>
  <si>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</si>
  <si>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</si>
  <si>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</si>
  <si>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</si>
  <si>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</si>
  <si>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</si>
  <si>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</si>
  <si>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</si>
  <si>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</si>
  <si>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</si>
  <si>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</si>
  <si>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</si>
  <si>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</si>
  <si>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</si>
  <si>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</si>
  <si>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</si>
  <si>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</si>
  <si>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</si>
  <si>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</si>
  <si>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</si>
  <si>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</si>
  <si>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</si>
  <si>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</si>
  <si>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</si>
  <si>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</si>
  <si>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</si>
  <si>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</si>
  <si>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</si>
  <si>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</si>
  <si>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</si>
  <si>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</si>
  <si>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</si>
  <si>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</si>
  <si>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</si>
  <si>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</si>
  <si>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</si>
  <si>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</si>
  <si>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</si>
  <si>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</si>
  <si>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</si>
  <si>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</si>
  <si>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</si>
  <si>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</si>
  <si>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</si>
  <si>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</si>
  <si>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</si>
  <si>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</si>
  <si>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</si>
  <si>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</si>
  <si>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</si>
  <si>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</si>
  <si>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</si>
  <si>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</si>
  <si>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</si>
  <si>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</si>
  <si>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</si>
  <si>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</si>
  <si>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</si>
  <si>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</si>
  <si>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</si>
  <si>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</si>
  <si>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</si>
  <si>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</si>
  <si>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</si>
  <si>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</si>
  <si>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</si>
  <si>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</si>
  <si>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</si>
  <si>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</si>
  <si>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</si>
  <si>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</si>
  <si>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</si>
  <si>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</si>
  <si>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</si>
  <si>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</si>
  <si>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</si>
  <si>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</si>
  <si>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</si>
  <si>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</si>
  <si>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</si>
  <si>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</si>
  <si>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</si>
  <si>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</si>
  <si>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</si>
  <si>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</si>
  <si>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</si>
  <si>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</si>
  <si>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</si>
  <si>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</si>
  <si>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</si>
  <si>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</si>
  <si>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</si>
  <si>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</si>
  <si>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</si>
  <si>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</si>
  <si>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</si>
  <si>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</si>
  <si>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</si>
  <si>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</si>
  <si>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</si>
  <si>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</si>
  <si>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</si>
  <si>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</si>
  <si>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</si>
  <si>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</si>
  <si>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</si>
  <si>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</si>
  <si>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</si>
  <si>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</si>
  <si>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</si>
  <si>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</si>
  <si>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</si>
  <si>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</si>
  <si>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</si>
  <si>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</si>
  <si>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</si>
  <si>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</si>
  <si>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</si>
  <si>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</si>
  <si>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</si>
  <si>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</si>
  <si>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</si>
  <si>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</si>
  <si>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</si>
  <si>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</si>
  <si>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</si>
  <si>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</si>
  <si>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</si>
  <si>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</si>
  <si>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</si>
  <si>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</si>
  <si>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</si>
  <si>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</si>
  <si>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</si>
  <si>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</si>
  <si>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</si>
  <si>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</si>
  <si>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</si>
  <si>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</si>
  <si>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</si>
  <si>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</si>
  <si>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</si>
  <si>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</si>
  <si>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</si>
  <si>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</si>
  <si>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</si>
  <si>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</si>
  <si>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</si>
  <si>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</si>
  <si>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</si>
  <si>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</si>
  <si>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</si>
  <si>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</si>
  <si>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</si>
  <si>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</si>
  <si>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</si>
  <si>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</si>
  <si>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</si>
  <si>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</si>
  <si>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</si>
  <si>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</si>
  <si>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</si>
  <si>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</si>
  <si>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</si>
  <si>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</si>
  <si>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</si>
  <si>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</si>
  <si>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</si>
  <si>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</si>
  <si>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</si>
  <si>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</si>
  <si>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</si>
  <si>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</si>
  <si>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</si>
  <si>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</si>
  <si>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</si>
  <si>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</si>
  <si>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</si>
  <si>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</si>
  <si>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</si>
  <si>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</si>
  <si>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</si>
  <si>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</si>
  <si>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</si>
  <si>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</si>
  <si>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</si>
  <si>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</si>
  <si>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</si>
  <si>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</si>
  <si>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</si>
  <si>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</si>
  <si>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</si>
  <si>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</si>
  <si>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</si>
  <si>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</si>
  <si>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</si>
  <si>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</si>
  <si>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</si>
  <si>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</si>
  <si>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</si>
  <si>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</si>
  <si>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</si>
  <si>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</si>
  <si>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</si>
  <si>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</si>
  <si>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</si>
  <si>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</si>
  <si>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</si>
  <si>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</si>
  <si>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</si>
  <si>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</si>
  <si>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</si>
  <si>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</si>
  <si>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</si>
  <si>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</si>
  <si>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</si>
  <si>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</si>
  <si>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</si>
  <si>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</si>
  <si>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</si>
  <si>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</si>
  <si>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</si>
  <si>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</si>
  <si>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</si>
  <si>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</si>
  <si>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</si>
  <si>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</si>
  <si>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</si>
  <si>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</si>
  <si>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</si>
  <si>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</si>
  <si>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</si>
  <si>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</si>
  <si>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</si>
  <si>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</si>
  <si>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</si>
  <si>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</si>
  <si>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</si>
  <si>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</si>
  <si>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</si>
  <si>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</si>
  <si>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</si>
  <si>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</si>
  <si>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</si>
  <si>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</si>
  <si>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</si>
  <si>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</si>
  <si>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</si>
  <si>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</si>
  <si>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</si>
  <si>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</si>
  <si>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</si>
  <si>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</si>
  <si>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</si>
  <si>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</si>
  <si>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</si>
  <si>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</si>
  <si>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</si>
  <si>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</si>
  <si>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</si>
  <si>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</si>
  <si>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</si>
  <si>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</si>
  <si>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</si>
  <si>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</si>
  <si>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</si>
  <si>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</si>
  <si>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</si>
  <si>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</si>
  <si>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</si>
  <si>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</si>
  <si>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</si>
  <si>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</si>
  <si>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</si>
  <si>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</si>
  <si>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</si>
  <si>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</si>
  <si>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</si>
  <si>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</si>
  <si>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</si>
  <si>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</si>
  <si>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</si>
  <si>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</si>
  <si>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</si>
  <si>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</si>
  <si>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</si>
  <si>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</si>
  <si>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</si>
  <si>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</si>
  <si>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</si>
  <si>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</si>
  <si>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</si>
  <si>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</si>
  <si>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</si>
  <si>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</si>
  <si>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</si>
  <si>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</si>
  <si>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</si>
  <si>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</si>
  <si>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</si>
  <si>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</si>
  <si>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</si>
  <si>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</si>
  <si>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</si>
  <si>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</si>
  <si>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</si>
  <si>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</si>
  <si>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</si>
  <si>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</si>
  <si>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</si>
  <si>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</si>
  <si>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</si>
  <si>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</si>
  <si>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</si>
  <si>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</si>
  <si>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</si>
  <si>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</si>
  <si>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</si>
  <si>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</si>
  <si>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</si>
  <si>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</si>
  <si>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</si>
  <si>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</si>
  <si>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</si>
  <si>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</si>
  <si>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</si>
  <si>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</si>
  <si>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</si>
  <si>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</si>
  <si>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</si>
  <si>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</si>
  <si>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</si>
  <si>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</si>
  <si>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</si>
  <si>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</si>
  <si>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</si>
  <si>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</si>
  <si>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</si>
  <si>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</si>
  <si>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</si>
  <si>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</si>
  <si>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</si>
  <si>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</si>
  <si>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</si>
  <si>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</si>
  <si>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</si>
  <si>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</si>
  <si>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</si>
  <si>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</si>
  <si>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</si>
  <si>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</si>
  <si>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</si>
  <si>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</si>
  <si>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</si>
  <si>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</si>
  <si>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</si>
  <si>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</si>
  <si>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</si>
  <si>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</si>
  <si>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</si>
  <si>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</si>
  <si>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</si>
  <si>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</si>
  <si>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</si>
  <si>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</si>
  <si>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</si>
  <si>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</si>
  <si>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</si>
  <si>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</si>
  <si>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</si>
  <si>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</si>
  <si>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</si>
  <si>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</si>
  <si>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</si>
  <si>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</si>
  <si>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</si>
  <si>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</si>
  <si>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</si>
  <si>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</si>
  <si>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</si>
  <si>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</si>
  <si>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</si>
  <si>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</si>
  <si>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</si>
  <si>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</si>
  <si>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</si>
  <si>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</si>
  <si>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</si>
  <si>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</si>
  <si>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</si>
  <si>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</si>
  <si>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</si>
  <si>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</si>
  <si>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</si>
  <si>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</si>
  <si>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</si>
  <si>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</si>
  <si>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</si>
  <si>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</si>
  <si>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</si>
  <si>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</si>
  <si>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</si>
  <si>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</si>
  <si>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</si>
  <si>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</si>
  <si>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</si>
  <si>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</si>
  <si>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</si>
  <si>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</si>
  <si>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</si>
  <si>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</si>
  <si>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</si>
  <si>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</si>
  <si>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</si>
  <si>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</si>
  <si>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</si>
  <si>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</si>
  <si>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</si>
  <si>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</si>
  <si>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</si>
  <si>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</si>
  <si>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</si>
  <si>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</si>
  <si>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</si>
  <si>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</si>
  <si>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</si>
  <si>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</si>
  <si>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</si>
  <si>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</si>
  <si>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</si>
  <si>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</si>
  <si>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</si>
  <si>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</si>
  <si>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</si>
  <si>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</si>
  <si>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</si>
  <si>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</si>
  <si>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</si>
  <si>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</si>
  <si>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</si>
  <si>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</si>
  <si>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</si>
  <si>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</si>
  <si>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</si>
  <si>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</si>
  <si>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</si>
  <si>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</si>
  <si>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</si>
  <si>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</si>
  <si>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</si>
  <si>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</si>
  <si>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</si>
  <si>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</si>
  <si>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</si>
  <si>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</si>
  <si>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</si>
  <si>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</si>
  <si>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</si>
  <si>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</si>
  <si>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</si>
  <si>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</si>
  <si>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</si>
  <si>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</si>
  <si>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</si>
  <si>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</si>
  <si>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</si>
  <si>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</si>
  <si>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</si>
  <si>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</si>
  <si>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</si>
  <si>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</si>
  <si>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</si>
  <si>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</si>
  <si>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</si>
  <si>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</si>
  <si>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</si>
  <si>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</si>
  <si>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</si>
  <si>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</si>
  <si>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</si>
  <si>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</si>
  <si>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</si>
  <si>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</si>
  <si>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</si>
  <si>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</si>
  <si>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</si>
  <si>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</si>
  <si>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</si>
  <si>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</si>
  <si>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</si>
  <si>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</si>
  <si>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</si>
  <si>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</si>
  <si>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</si>
  <si>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</si>
  <si>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</si>
  <si>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</si>
  <si>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</si>
  <si>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</si>
  <si>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</si>
  <si>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</si>
  <si>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</si>
  <si>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</si>
  <si>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</si>
  <si>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</si>
  <si>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</si>
  <si>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</si>
  <si>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</si>
  <si>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</si>
  <si>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</si>
  <si>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</si>
  <si>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</si>
  <si>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</si>
  <si>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</si>
  <si>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</si>
  <si>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</si>
  <si>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</si>
  <si>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</si>
  <si>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</si>
  <si>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</si>
  <si>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</si>
  <si>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</si>
  <si>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</si>
  <si>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</si>
  <si>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</si>
  <si>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</si>
  <si>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</si>
  <si>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</si>
  <si>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</si>
  <si>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</si>
  <si>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</si>
  <si>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</si>
  <si>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</si>
  <si>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</si>
  <si>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</si>
  <si>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</si>
  <si>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</si>
  <si>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</si>
  <si>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</si>
  <si>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</si>
  <si>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</si>
  <si>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</si>
  <si>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</si>
  <si>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</si>
  <si>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</si>
  <si>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</si>
  <si>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</si>
  <si>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</si>
  <si>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</si>
  <si>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</si>
  <si>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</si>
  <si>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</si>
  <si>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</si>
  <si>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</si>
  <si>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</si>
  <si>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</si>
  <si>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</si>
  <si>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</si>
  <si>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</si>
  <si>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</si>
  <si>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</si>
  <si>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</si>
  <si>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</si>
  <si>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</si>
  <si>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</si>
  <si>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</si>
  <si>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</si>
  <si>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</si>
  <si>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</si>
  <si>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</si>
  <si>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</si>
  <si>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</si>
  <si>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</si>
  <si>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</si>
  <si>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</si>
  <si>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</si>
  <si>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</si>
  <si>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</si>
  <si>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</si>
  <si>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</si>
  <si>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</si>
  <si>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</si>
  <si>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</si>
  <si>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</si>
  <si>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</si>
  <si>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</si>
  <si>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</si>
  <si>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</si>
  <si>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</si>
  <si>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</si>
  <si>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</si>
  <si>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</si>
  <si>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</si>
  <si>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</si>
  <si>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</si>
  <si>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</si>
  <si>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</si>
  <si>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</si>
  <si>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</si>
  <si>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</si>
  <si>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</si>
  <si>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</si>
  <si>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</si>
  <si>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</si>
  <si>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</si>
  <si>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</si>
  <si>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</si>
  <si>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</si>
  <si>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</si>
  <si>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</si>
  <si>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</si>
  <si>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</si>
  <si>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</si>
  <si>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</si>
  <si>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</si>
  <si>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</si>
  <si>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</si>
  <si>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</si>
  <si>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</si>
  <si>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</si>
  <si>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</si>
  <si>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</si>
  <si>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</si>
  <si>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</si>
  <si>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</si>
  <si>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</si>
  <si>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</si>
  <si>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</si>
  <si>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</si>
  <si>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</si>
  <si>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</si>
  <si>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</si>
  <si>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</si>
  <si>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</si>
  <si>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</si>
  <si>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</si>
  <si>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</si>
  <si>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</si>
  <si>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</si>
  <si>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</si>
  <si>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</si>
  <si>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</si>
  <si>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</si>
  <si>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</si>
  <si>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</si>
  <si>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</si>
  <si>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</si>
  <si>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</si>
  <si>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</si>
  <si>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</si>
  <si>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</si>
  <si>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</si>
  <si>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</si>
  <si>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</si>
  <si>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</si>
  <si>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</si>
  <si>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</si>
  <si>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</si>
  <si>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</si>
  <si>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</si>
  <si>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</si>
  <si>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</si>
  <si>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</si>
  <si>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</si>
  <si>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</si>
  <si>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</si>
  <si>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</si>
  <si>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</si>
  <si>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</si>
  <si>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</si>
  <si>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</si>
  <si>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</si>
  <si>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</si>
  <si>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</si>
  <si>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</si>
  <si>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</si>
  <si>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</si>
  <si>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</si>
  <si>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</si>
  <si>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</si>
  <si>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</si>
  <si>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</si>
  <si>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</si>
  <si>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</si>
  <si>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</si>
  <si>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</si>
  <si>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</si>
  <si>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</si>
  <si>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</si>
  <si>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</si>
  <si>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</si>
  <si>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</si>
  <si>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</si>
  <si>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</si>
  <si>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</si>
  <si>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</si>
  <si>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</si>
  <si>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</si>
  <si>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</si>
  <si>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</si>
  <si>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</si>
  <si>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</si>
  <si>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</si>
  <si>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</si>
  <si>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</si>
  <si>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</si>
  <si>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</si>
  <si>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</si>
  <si>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</si>
  <si>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</si>
  <si>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</si>
  <si>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</si>
  <si>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</si>
  <si>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</si>
  <si>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</si>
  <si>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</si>
  <si>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</si>
  <si>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</si>
  <si>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</si>
  <si>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</si>
  <si>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</si>
  <si>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</si>
  <si>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</si>
  <si>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</si>
  <si>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</si>
  <si>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</si>
  <si>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</si>
  <si>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</si>
  <si>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</si>
  <si>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</si>
  <si>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</si>
  <si>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</si>
  <si>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</si>
  <si>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</si>
  <si>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</si>
  <si>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</si>
  <si>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</si>
  <si>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</si>
  <si>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</si>
  <si>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</si>
  <si>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</si>
  <si>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</si>
  <si>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</si>
  <si>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</si>
  <si>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</si>
  <si>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</si>
  <si>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</si>
  <si>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</si>
  <si>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</si>
  <si>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</si>
  <si>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</si>
  <si>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</si>
  <si>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</si>
  <si>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</si>
  <si>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</si>
  <si>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</si>
  <si>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</si>
  <si>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</si>
  <si>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</si>
  <si>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</si>
  <si>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</si>
  <si>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</si>
  <si>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</si>
  <si>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</si>
  <si>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</si>
  <si>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</si>
  <si>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</si>
  <si>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</si>
  <si>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</si>
  <si>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</si>
  <si>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</si>
  <si>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</si>
  <si>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</si>
  <si>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</si>
  <si>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</si>
  <si>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</si>
  <si>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</si>
  <si>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</si>
  <si>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</si>
  <si>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</si>
  <si>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</si>
  <si>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</si>
  <si>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</si>
  <si>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</si>
  <si>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</si>
  <si>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</si>
  <si>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</si>
  <si>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</si>
  <si>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</si>
  <si>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</si>
  <si>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</si>
  <si>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</si>
  <si>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</si>
  <si>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</si>
  <si>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</si>
  <si>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</si>
  <si>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</si>
  <si>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</si>
  <si>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</si>
  <si>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</si>
  <si>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</si>
  <si>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</si>
  <si>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</si>
  <si>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</si>
  <si>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</si>
  <si>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</si>
  <si>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</si>
  <si>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</si>
  <si>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</si>
  <si>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</si>
  <si>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</si>
  <si>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</si>
  <si>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</si>
  <si>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</si>
  <si>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</si>
  <si>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</si>
  <si>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</si>
  <si>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</si>
  <si>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</si>
  <si>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</si>
  <si>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</si>
  <si>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</si>
  <si>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</si>
  <si>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</si>
  <si>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</si>
  <si>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</si>
  <si>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</si>
  <si>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</si>
  <si>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</si>
  <si>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</si>
  <si>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</si>
  <si>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</si>
  <si>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</si>
  <si>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</si>
  <si>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</si>
  <si>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</si>
  <si>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</si>
  <si>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</si>
  <si>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</si>
  <si>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</si>
  <si>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</si>
  <si>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</si>
  <si>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</si>
  <si>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</si>
  <si>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</si>
  <si>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</si>
  <si>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</si>
  <si>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</si>
  <si>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</si>
  <si>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</si>
  <si>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</si>
  <si>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</si>
  <si>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</si>
  <si>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</si>
  <si>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</si>
  <si>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</si>
  <si>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</si>
  <si>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</si>
  <si>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</si>
  <si>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</si>
  <si>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</si>
  <si>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</si>
  <si>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</si>
  <si>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</si>
  <si>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</si>
  <si>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</si>
  <si>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</si>
  <si>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</si>
  <si>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</si>
  <si>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</si>
  <si>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</si>
  <si>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</si>
  <si>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</si>
  <si>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</si>
  <si>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</si>
  <si>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</si>
  <si>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</si>
  <si>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</si>
  <si>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</si>
  <si>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</si>
  <si>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</si>
  <si>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</si>
  <si>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</si>
  <si>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</si>
  <si>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</si>
  <si>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</si>
  <si>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</si>
  <si>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</si>
  <si>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</si>
  <si>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</si>
  <si>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</si>
  <si>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</si>
  <si>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</si>
  <si>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</si>
  <si>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</si>
  <si>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</si>
  <si>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</si>
  <si>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</si>
  <si>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</si>
  <si>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</si>
  <si>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</si>
  <si>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</si>
  <si>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</si>
  <si>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</si>
  <si>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</si>
  <si>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</si>
  <si>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</si>
  <si>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</si>
  <si>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</si>
  <si>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</si>
  <si>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</si>
  <si>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</si>
  <si>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</si>
  <si>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</si>
  <si>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</si>
  <si>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</si>
  <si>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</si>
  <si>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</si>
  <si>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</si>
  <si>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</si>
  <si>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</si>
  <si>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</si>
  <si>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</si>
  <si>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</si>
  <si>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</si>
  <si>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</si>
  <si>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</si>
  <si>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</si>
  <si>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</si>
  <si>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</si>
  <si>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</si>
  <si>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</si>
  <si>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</si>
  <si>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</si>
  <si>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</si>
  <si>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</si>
  <si>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</si>
  <si>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</si>
  <si>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</si>
  <si>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</si>
  <si>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</si>
  <si>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</si>
  <si>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</si>
  <si>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</si>
  <si>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</si>
  <si>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</si>
  <si>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</si>
  <si>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</si>
  <si>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</si>
  <si>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</si>
  <si>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</si>
  <si>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</si>
  <si>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</si>
  <si>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</si>
  <si>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</si>
  <si>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</si>
  <si>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</si>
  <si>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</si>
  <si>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</si>
  <si>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</si>
  <si>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</si>
  <si>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</si>
  <si>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</si>
  <si>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</si>
  <si>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</si>
  <si>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</si>
  <si>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</si>
  <si>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</si>
  <si>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</si>
  <si>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</si>
  <si>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</si>
  <si>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</si>
  <si>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</si>
  <si>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</si>
  <si>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</si>
  <si>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</si>
  <si>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</si>
  <si>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</si>
  <si>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</si>
  <si>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</si>
  <si>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</si>
  <si>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</si>
  <si>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</si>
  <si>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</si>
  <si>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</si>
  <si>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</si>
  <si>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</si>
  <si>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</si>
  <si>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</si>
  <si>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</si>
  <si>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</si>
  <si>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</si>
  <si>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</si>
  <si>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</si>
  <si>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</si>
  <si>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</si>
  <si>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</si>
  <si>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</si>
  <si>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</si>
  <si>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</si>
  <si>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</si>
  <si>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</si>
  <si>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</si>
  <si>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</si>
  <si>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</si>
  <si>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</si>
  <si>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</si>
  <si>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</si>
  <si>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</si>
  <si>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</si>
  <si>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</si>
  <si>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</si>
  <si>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</si>
  <si>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</si>
  <si>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</si>
  <si>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</si>
  <si>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</si>
  <si>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</si>
  <si>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</si>
  <si>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</si>
  <si>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</si>
  <si>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</si>
  <si>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</si>
  <si>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</si>
  <si>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</si>
  <si>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</si>
  <si>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</si>
  <si>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</si>
  <si>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</si>
  <si>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</si>
  <si>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</si>
  <si>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</si>
  <si>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</si>
  <si>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</si>
  <si>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</si>
  <si>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</si>
  <si>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</si>
  <si>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</si>
  <si>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</si>
  <si>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</si>
  <si>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</si>
  <si>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</si>
  <si>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</si>
  <si>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</si>
  <si>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</si>
  <si>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</si>
  <si>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</si>
  <si>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</si>
  <si>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</si>
  <si>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</si>
  <si>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</si>
  <si>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</si>
  <si>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</si>
  <si>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</si>
  <si>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</si>
  <si>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</si>
  <si>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</si>
  <si>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</si>
  <si>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</si>
  <si>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</si>
  <si>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</si>
  <si>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</si>
  <si>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</si>
  <si>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</si>
  <si>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</si>
  <si>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</si>
  <si>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</si>
  <si>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</si>
  <si>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</si>
  <si>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</si>
  <si>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</si>
  <si>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</si>
  <si>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</si>
  <si>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</si>
  <si>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</si>
  <si>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</si>
  <si>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</si>
  <si>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</si>
  <si>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</si>
  <si>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</si>
  <si>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</si>
  <si>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</si>
  <si>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</si>
  <si>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</si>
  <si>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</si>
  <si>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</si>
  <si>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</si>
  <si>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</si>
  <si>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</si>
  <si>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</si>
  <si>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</si>
  <si>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</si>
  <si>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</si>
  <si>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</si>
  <si>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</si>
  <si>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</si>
  <si>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</si>
  <si>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</si>
  <si>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</si>
  <si>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</si>
  <si>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</si>
  <si>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</si>
  <si>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</si>
  <si>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</si>
  <si>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</si>
  <si>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</si>
  <si>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</si>
  <si>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</si>
  <si>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</si>
  <si>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</si>
  <si>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</si>
  <si>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</si>
  <si>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</si>
  <si>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</si>
  <si>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</si>
  <si>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</si>
  <si>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</si>
  <si>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</si>
  <si>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</si>
  <si>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</si>
  <si>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</si>
  <si>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</si>
  <si>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</si>
  <si>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</si>
  <si>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</si>
  <si>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</si>
  <si>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</si>
  <si>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</si>
  <si>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</si>
  <si>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</si>
  <si>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</si>
  <si>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</si>
  <si>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</si>
  <si>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</si>
  <si>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</si>
  <si>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</si>
  <si>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</si>
  <si>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</si>
  <si>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</si>
  <si>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</si>
  <si>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</si>
  <si>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</si>
  <si>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</si>
  <si>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</si>
  <si>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</si>
  <si>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</si>
  <si>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</si>
  <si>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</si>
  <si>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</si>
  <si>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</si>
  <si>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</si>
  <si>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</si>
  <si>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</si>
  <si>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</si>
  <si>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</si>
  <si>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</si>
  <si>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</si>
  <si>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</si>
  <si>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</si>
  <si>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</si>
  <si>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</si>
  <si>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</si>
  <si>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</si>
  <si>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</si>
  <si>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</si>
  <si>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</si>
  <si>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</si>
  <si>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</si>
  <si>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</si>
  <si>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</si>
  <si>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</si>
  <si>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</si>
  <si>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</si>
  <si>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</si>
  <si>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</si>
  <si>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</si>
  <si>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</si>
  <si>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</si>
  <si>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</si>
  <si>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</si>
  <si>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</si>
  <si>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</si>
  <si>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</si>
  <si>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</si>
  <si>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</si>
  <si>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</si>
  <si>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</si>
  <si>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</si>
  <si>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</si>
  <si>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</si>
  <si>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</si>
  <si>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</si>
  <si>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</si>
  <si>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</si>
  <si>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</si>
  <si>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</si>
  <si>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</si>
  <si>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</si>
  <si>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</si>
  <si>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</si>
  <si>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</si>
  <si>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</si>
  <si>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</si>
  <si>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</si>
  <si>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</si>
  <si>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</si>
  <si>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</si>
  <si>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</si>
  <si>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</si>
  <si>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</si>
  <si>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</si>
  <si>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</si>
  <si>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</si>
  <si>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</si>
  <si>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</si>
  <si>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</si>
  <si>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</si>
  <si>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</si>
  <si>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</si>
  <si>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</si>
  <si>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</si>
  <si>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</si>
  <si>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</si>
  <si>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</si>
  <si>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</si>
  <si>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</si>
  <si>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</si>
  <si>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</si>
  <si>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</si>
  <si>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</si>
  <si>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</si>
  <si>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</si>
  <si>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</si>
  <si>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</si>
  <si>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</si>
  <si>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</si>
  <si>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</si>
  <si>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</si>
  <si>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</si>
  <si>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</si>
  <si>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</si>
  <si>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</si>
  <si>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</si>
  <si>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</si>
  <si>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</si>
  <si>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</si>
  <si>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</si>
  <si>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</si>
  <si>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</si>
  <si>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</si>
  <si>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</si>
  <si>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</si>
  <si>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</si>
  <si>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</si>
  <si>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</si>
  <si>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</si>
  <si>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</si>
  <si>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</si>
  <si>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</si>
  <si>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</si>
  <si>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</si>
  <si>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</si>
  <si>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</si>
  <si>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</si>
  <si>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</si>
  <si>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</si>
  <si>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</si>
  <si>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</si>
  <si>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</si>
  <si>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</si>
  <si>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</si>
  <si>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</si>
  <si>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</si>
  <si>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</si>
  <si>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</si>
  <si>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</si>
  <si>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</si>
  <si>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</si>
  <si>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</si>
  <si>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</si>
  <si>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</si>
  <si>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</si>
  <si>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</si>
  <si>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</si>
  <si>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</si>
  <si>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</si>
  <si>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</si>
  <si>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</si>
  <si>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</si>
  <si>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</si>
  <si>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</si>
  <si>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</si>
  <si>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</si>
  <si>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</si>
  <si>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</si>
  <si>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</si>
  <si>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</si>
  <si>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</si>
  <si>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</si>
  <si>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</si>
  <si>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</si>
  <si>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</si>
  <si>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</si>
  <si>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</si>
  <si>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</si>
  <si>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</si>
  <si>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</si>
  <si>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</si>
  <si>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</si>
  <si>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</si>
  <si>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</si>
  <si>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</si>
  <si>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</si>
  <si>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</si>
  <si>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</si>
  <si>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</si>
  <si>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</si>
  <si>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</si>
  <si>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</si>
  <si>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</si>
  <si>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</si>
  <si>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</si>
  <si>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</si>
  <si>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</si>
  <si>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</si>
  <si>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</si>
  <si>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</si>
  <si>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</si>
  <si>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</si>
  <si>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</si>
  <si>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</si>
  <si>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</si>
  <si>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</si>
  <si>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</si>
  <si>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</si>
  <si>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</si>
  <si>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</si>
  <si>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</si>
  <si>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</si>
  <si>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</si>
  <si>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</si>
  <si>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</si>
  <si>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</si>
  <si>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</si>
  <si>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</si>
  <si>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</si>
  <si>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</si>
  <si>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</si>
  <si>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</si>
  <si>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</si>
  <si>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</si>
  <si>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</si>
  <si>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</si>
  <si>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</si>
  <si>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</si>
  <si>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</si>
  <si>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</si>
  <si>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</si>
  <si>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</si>
  <si>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</si>
  <si>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</si>
  <si>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</si>
  <si>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</si>
  <si>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</si>
  <si>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</si>
  <si>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</si>
  <si>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</si>
  <si>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</si>
  <si>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</si>
  <si>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</si>
  <si>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</si>
  <si>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</si>
  <si>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</si>
  <si>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</si>
  <si>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</si>
  <si>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</si>
  <si>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</si>
  <si>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</si>
  <si>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</si>
  <si>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</si>
  <si>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</si>
  <si>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</si>
  <si>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</si>
  <si>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</si>
  <si>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</si>
  <si>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</si>
  <si>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</si>
  <si>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</si>
  <si>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</si>
  <si>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</si>
  <si>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</si>
  <si>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</si>
  <si>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</si>
  <si>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</si>
  <si>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</si>
  <si>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</si>
  <si>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</si>
  <si>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</si>
  <si>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</si>
  <si>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</si>
  <si>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</si>
  <si>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</si>
  <si>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</si>
  <si>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</si>
  <si>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</si>
  <si>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</si>
  <si>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</si>
  <si>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</si>
  <si>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</si>
  <si>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</si>
  <si>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</si>
  <si>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</si>
  <si>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</si>
  <si>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</si>
  <si>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</si>
  <si>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</si>
  <si>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</si>
  <si>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</si>
  <si>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</si>
  <si>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</si>
  <si>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</si>
  <si>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</si>
  <si>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</si>
  <si>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</si>
  <si>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</si>
  <si>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</si>
  <si>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</si>
  <si>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</si>
  <si>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</si>
  <si>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</si>
  <si>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</si>
  <si>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</si>
  <si>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</si>
  <si>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</si>
  <si>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</si>
  <si>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</si>
  <si>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</si>
  <si>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</si>
  <si>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</si>
  <si>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</si>
  <si>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</si>
  <si>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</si>
  <si>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</si>
  <si>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</si>
  <si>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</si>
  <si>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</si>
  <si>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</si>
  <si>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</si>
  <si>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</si>
  <si>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</si>
  <si>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</si>
  <si>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</si>
  <si>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</si>
  <si>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</si>
  <si>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</si>
  <si>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</si>
  <si>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</si>
  <si>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</si>
  <si>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</si>
  <si>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</si>
  <si>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</si>
  <si>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</si>
  <si>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</si>
  <si>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</si>
  <si>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</si>
  <si>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</si>
  <si>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</si>
  <si>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</si>
  <si>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</si>
  <si>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</si>
  <si>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</si>
  <si>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</si>
  <si>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</si>
  <si>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</si>
  <si>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</si>
  <si>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</si>
  <si>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</si>
  <si>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</si>
  <si>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</si>
  <si>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</si>
  <si>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</si>
  <si>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</si>
  <si>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</si>
  <si>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</si>
  <si>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</si>
  <si>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</si>
  <si>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</si>
  <si>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</si>
  <si>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</si>
  <si>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</si>
  <si>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</si>
  <si>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</si>
  <si>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</si>
  <si>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</si>
  <si>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</si>
  <si>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</si>
  <si>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</si>
  <si>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</si>
  <si>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</si>
  <si>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</si>
  <si>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</si>
  <si>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</si>
  <si>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</si>
  <si>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</si>
  <si>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</si>
  <si>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</si>
  <si>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</si>
  <si>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</si>
  <si>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</si>
  <si>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</si>
  <si>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</si>
  <si>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</si>
  <si>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</si>
  <si>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</si>
  <si>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</si>
  <si>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</si>
  <si>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</si>
  <si>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</si>
  <si>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</si>
  <si>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</si>
  <si>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</si>
  <si>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</si>
  <si>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</si>
  <si>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</si>
  <si>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</si>
  <si>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</si>
  <si>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</si>
  <si>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</si>
  <si>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</si>
  <si>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</si>
  <si>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</si>
  <si>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</si>
  <si>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</si>
  <si>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</si>
  <si>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</si>
  <si>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</si>
  <si>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</si>
  <si>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</si>
  <si>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</si>
  <si>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</si>
  <si>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</si>
  <si>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</si>
  <si>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</si>
  <si>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</si>
  <si>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</si>
  <si>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</si>
  <si>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</si>
  <si>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</si>
  <si>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</si>
  <si>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</si>
  <si>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</si>
  <si>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</si>
  <si>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</si>
  <si>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</si>
  <si>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</si>
  <si>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</si>
  <si>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</si>
  <si>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</si>
  <si>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</si>
  <si>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</si>
  <si>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</si>
  <si>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</si>
  <si>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</si>
  <si>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</si>
  <si>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</si>
  <si>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</si>
  <si>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</si>
  <si>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</si>
  <si>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</si>
  <si>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</si>
  <si>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</si>
  <si>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</si>
  <si>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</si>
  <si>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</si>
  <si>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</si>
  <si>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</si>
  <si>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</si>
  <si>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</si>
  <si>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</si>
  <si>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</si>
  <si>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</si>
  <si>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</si>
  <si>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</si>
  <si>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</si>
  <si>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</si>
  <si>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</si>
  <si>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</si>
  <si>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</si>
  <si>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</si>
  <si>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</si>
  <si>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</si>
  <si>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</si>
  <si>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</si>
  <si>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</si>
  <si>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</si>
  <si>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</si>
  <si>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</si>
  <si>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</si>
  <si>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</si>
  <si>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</si>
  <si>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</si>
  <si>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</si>
  <si>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</si>
  <si>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</si>
  <si>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</si>
  <si>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</si>
  <si>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</si>
  <si>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</si>
  <si>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</si>
  <si>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</si>
  <si>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</si>
  <si>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</si>
  <si>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</si>
  <si>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</si>
  <si>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</si>
  <si>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</si>
  <si>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</si>
  <si>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</si>
  <si>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</si>
  <si>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</si>
  <si>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</si>
  <si>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</si>
  <si>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</si>
  <si>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</si>
  <si>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</si>
  <si>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</si>
  <si>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</si>
  <si>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</si>
  <si>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</si>
  <si>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</si>
  <si>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</si>
  <si>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</si>
  <si>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</si>
  <si>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</si>
  <si>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</si>
  <si>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</si>
  <si>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</si>
  <si>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</si>
  <si>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</si>
  <si>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</si>
  <si>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</si>
  <si>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</si>
  <si>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</si>
  <si>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</si>
  <si>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</si>
  <si>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</si>
  <si>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</si>
  <si>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</si>
  <si>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</si>
  <si>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</si>
  <si>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</si>
  <si>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</si>
  <si>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</si>
  <si>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</si>
  <si>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</si>
  <si>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</si>
  <si>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</si>
  <si>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</si>
  <si>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</si>
  <si>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</si>
  <si>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</si>
  <si>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</si>
  <si>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</si>
  <si>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</si>
  <si>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</si>
  <si>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</si>
  <si>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</si>
  <si>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</si>
  <si>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</si>
  <si>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</si>
  <si>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</si>
  <si>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</si>
  <si>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</si>
  <si>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</si>
  <si>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</si>
  <si>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</si>
  <si>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</si>
  <si>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</si>
  <si>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</si>
  <si>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</si>
  <si>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</si>
  <si>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</si>
  <si>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</si>
  <si>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</si>
  <si>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</si>
  <si>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</si>
  <si>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</si>
  <si>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</si>
  <si>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</si>
  <si>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</si>
  <si>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</si>
  <si>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</si>
  <si>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</si>
  <si>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</si>
  <si>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</si>
  <si>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</si>
  <si>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</si>
  <si>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</si>
  <si>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</si>
  <si>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</si>
  <si>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</si>
  <si>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</si>
  <si>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</si>
  <si>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</si>
  <si>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</si>
  <si>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</si>
  <si>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</si>
  <si>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</si>
  <si>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</si>
  <si>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</si>
  <si>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</si>
  <si>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</si>
  <si>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</si>
  <si>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</si>
  <si>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</si>
  <si>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</si>
  <si>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</si>
  <si>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</si>
  <si>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</si>
  <si>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</si>
  <si>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</si>
  <si>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</si>
  <si>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</si>
  <si>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</si>
  <si>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</si>
  <si>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</si>
  <si>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</si>
  <si>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</si>
  <si>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</si>
  <si>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</si>
  <si>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</si>
  <si>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</si>
  <si>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</si>
  <si>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</si>
  <si>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</si>
  <si>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</si>
  <si>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</si>
  <si>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</si>
  <si>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</si>
  <si>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</si>
  <si>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</si>
  <si>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</si>
  <si>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</si>
  <si>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</si>
  <si>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</si>
  <si>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</si>
  <si>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</si>
  <si>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</si>
  <si>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</si>
  <si>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</si>
  <si>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</si>
  <si>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</si>
  <si>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</si>
  <si>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</si>
  <si>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</si>
  <si>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</si>
  <si>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</si>
  <si>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</si>
  <si>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</si>
  <si>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</si>
  <si>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</si>
  <si>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</si>
  <si>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</si>
  <si>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</si>
  <si>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</si>
  <si>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</si>
  <si>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</si>
  <si>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</si>
  <si>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</si>
  <si>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</si>
  <si>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</si>
  <si>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</si>
  <si>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</si>
  <si>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</si>
  <si>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</si>
  <si>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</si>
  <si>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</si>
  <si>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</si>
  <si>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</si>
  <si>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</si>
  <si>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</si>
  <si>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</si>
  <si>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</si>
  <si>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</si>
  <si>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</si>
  <si>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</si>
  <si>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</si>
  <si>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</si>
  <si>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</si>
  <si>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</si>
  <si>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</si>
  <si>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</si>
  <si>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</si>
  <si>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</si>
  <si>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</si>
  <si>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</si>
  <si>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</si>
  <si>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</si>
  <si>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</si>
  <si>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</si>
  <si>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</si>
  <si>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</si>
  <si>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</si>
  <si>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</si>
  <si>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</si>
  <si>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</si>
  <si>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</si>
  <si>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</si>
  <si>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</si>
  <si>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</si>
  <si>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</si>
  <si>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</si>
  <si>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</si>
  <si>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</si>
  <si>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</si>
  <si>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</si>
  <si>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</si>
  <si>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</si>
  <si>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</si>
  <si>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</si>
  <si>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</si>
  <si>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</si>
  <si>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</si>
  <si>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</si>
  <si>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</si>
  <si>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</si>
  <si>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</si>
  <si>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</si>
  <si>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</si>
  <si>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</si>
  <si>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</si>
  <si>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</si>
  <si>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</si>
  <si>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</si>
  <si>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</si>
  <si>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</si>
  <si>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</si>
  <si>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</si>
  <si>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</si>
  <si>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</si>
  <si>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</si>
  <si>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</si>
  <si>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</si>
  <si>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</si>
  <si>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</si>
  <si>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</si>
  <si>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</si>
  <si>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</si>
  <si>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</si>
  <si>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</si>
  <si>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</si>
  <si>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</si>
  <si>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</si>
  <si>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</si>
  <si>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</si>
  <si>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</si>
  <si>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</si>
  <si>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</si>
  <si>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</si>
  <si>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</si>
  <si>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</si>
  <si>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</si>
  <si>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</si>
  <si>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</si>
  <si>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</si>
  <si>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</si>
  <si>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</si>
  <si>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</si>
  <si>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</si>
  <si>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</si>
  <si>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</si>
  <si>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</si>
  <si>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</si>
  <si>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</si>
  <si>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</si>
  <si>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</si>
  <si>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</si>
  <si>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</si>
  <si>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</si>
  <si>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</si>
  <si>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</si>
  <si>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</si>
  <si>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</si>
  <si>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</si>
  <si>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</si>
  <si>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</si>
  <si>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</si>
  <si>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</si>
  <si>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</si>
  <si>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</si>
  <si>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</si>
  <si>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</si>
  <si>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</si>
  <si>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</si>
  <si>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</si>
  <si>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</si>
  <si>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</si>
  <si>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</si>
  <si>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</si>
  <si>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</si>
  <si>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</si>
  <si>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</si>
  <si>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</si>
  <si>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</si>
  <si>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</si>
  <si>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</si>
  <si>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</si>
  <si>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</si>
  <si>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</si>
  <si>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</si>
  <si>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</si>
  <si>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</si>
  <si>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</si>
  <si>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</si>
  <si>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</si>
  <si>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</si>
  <si>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</si>
  <si>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</si>
  <si>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</si>
  <si>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</si>
  <si>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</si>
  <si>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</si>
  <si>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</si>
  <si>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</si>
  <si>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</si>
  <si>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</si>
  <si>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</si>
  <si>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</si>
  <si>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</si>
  <si>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</si>
  <si>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</si>
  <si>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</si>
  <si>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</si>
  <si>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</si>
  <si>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</si>
  <si>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</si>
  <si>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</si>
  <si>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</si>
  <si>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</si>
  <si>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</si>
  <si>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</si>
  <si>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</si>
  <si>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</si>
  <si>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</si>
  <si>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</si>
  <si>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</si>
  <si>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</si>
  <si>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</si>
  <si>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</si>
  <si>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</si>
  <si>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</si>
  <si>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</si>
  <si>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</si>
  <si>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</si>
  <si>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</si>
  <si>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</si>
  <si>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</si>
  <si>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</si>
  <si>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</si>
  <si>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</si>
  <si>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</si>
  <si>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</si>
  <si>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</si>
  <si>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</si>
  <si>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</si>
  <si>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</si>
  <si>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</si>
  <si>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</si>
  <si>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</si>
  <si>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</si>
  <si>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</si>
  <si>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</si>
  <si>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</si>
  <si>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</si>
  <si>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</si>
  <si>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</si>
  <si>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</si>
  <si>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</si>
  <si>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</si>
  <si>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</si>
  <si>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</si>
  <si>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</si>
  <si>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</si>
  <si>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</si>
  <si>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</si>
  <si>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</si>
  <si>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</si>
  <si>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</si>
  <si>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</si>
  <si>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</si>
  <si>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</si>
  <si>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</si>
  <si>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</si>
  <si>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</si>
  <si>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</si>
  <si>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</si>
  <si>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</si>
  <si>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</si>
  <si>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</si>
  <si>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</si>
  <si>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</si>
  <si>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</si>
  <si>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</si>
  <si>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</si>
  <si>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</si>
  <si>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</si>
  <si>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</si>
  <si>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</si>
  <si>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</si>
  <si>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</si>
  <si>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</si>
  <si>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</si>
  <si>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</si>
  <si>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</si>
  <si>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</si>
  <si>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</si>
  <si>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</si>
  <si>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</si>
  <si>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</si>
  <si>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</si>
  <si>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</si>
  <si>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</si>
  <si>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</si>
  <si>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</si>
  <si>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</si>
  <si>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</si>
  <si>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</si>
  <si>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</si>
  <si>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</si>
  <si>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</si>
  <si>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</si>
  <si>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</si>
  <si>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</si>
  <si>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</si>
  <si>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</si>
  <si>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</si>
  <si>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</si>
  <si>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</si>
  <si>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</si>
  <si>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</si>
  <si>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</si>
  <si>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</si>
  <si>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</si>
  <si>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</si>
  <si>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</si>
  <si>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</si>
  <si>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</si>
  <si>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</si>
  <si>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</si>
  <si>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</si>
  <si>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</si>
  <si>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</si>
  <si>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</si>
  <si>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</si>
  <si>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</si>
  <si>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</si>
  <si>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</si>
  <si>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</si>
  <si>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</si>
  <si>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</si>
  <si>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</si>
  <si>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</si>
  <si>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</si>
  <si>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</si>
  <si>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</si>
  <si>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</si>
  <si>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</si>
  <si>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</si>
  <si>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</si>
  <si>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</si>
  <si>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</si>
  <si>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</si>
  <si>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</si>
  <si>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</si>
  <si>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</si>
  <si>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</si>
  <si>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</si>
  <si>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</si>
  <si>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</si>
  <si>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</si>
  <si>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</si>
  <si>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</si>
  <si>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</si>
  <si>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</si>
  <si>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</si>
  <si>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</si>
  <si>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</si>
  <si>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</si>
  <si>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</si>
  <si>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</si>
  <si>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</si>
  <si>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</si>
  <si>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</si>
  <si>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</si>
  <si>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</si>
  <si>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</si>
  <si>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</si>
  <si>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</si>
  <si>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</si>
  <si>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</si>
  <si>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</si>
  <si>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</si>
  <si>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</si>
  <si>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</si>
  <si>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</si>
  <si>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</si>
  <si>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</si>
  <si>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</si>
  <si>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</si>
  <si>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</si>
  <si>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</si>
  <si>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</si>
  <si>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</si>
  <si>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</si>
  <si>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</si>
  <si>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</si>
  <si>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</si>
  <si>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</si>
  <si>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</si>
  <si>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</si>
  <si>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</si>
  <si>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</si>
  <si>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</si>
  <si>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</si>
  <si>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</si>
  <si>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</si>
  <si>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</si>
  <si>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</si>
  <si>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</si>
  <si>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</si>
  <si>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</si>
  <si>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</si>
  <si>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</si>
  <si>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</si>
  <si>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</si>
  <si>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</si>
  <si>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</si>
  <si>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</si>
  <si>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</si>
  <si>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</si>
  <si>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</si>
  <si>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</si>
  <si>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</si>
  <si>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</si>
  <si>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</si>
  <si>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</si>
  <si>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</si>
  <si>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</si>
  <si>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</si>
  <si>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</si>
  <si>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</si>
  <si>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</si>
  <si>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</si>
  <si>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</si>
  <si>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</si>
  <si>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</si>
  <si>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</si>
  <si>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</si>
  <si>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</si>
  <si>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</si>
  <si>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</si>
  <si>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</si>
  <si>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</si>
  <si>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</si>
  <si>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</si>
  <si>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</si>
  <si>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</si>
  <si>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</si>
  <si>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</si>
  <si>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</si>
  <si>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</si>
  <si>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</si>
  <si>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</si>
  <si>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</si>
  <si>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</si>
  <si>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</si>
  <si>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</si>
  <si>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</si>
  <si>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</si>
  <si>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</si>
  <si>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</si>
  <si>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</si>
  <si>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</si>
  <si>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</si>
  <si>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</si>
  <si>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</si>
  <si>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</si>
  <si>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</si>
  <si>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</si>
  <si>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</si>
  <si>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</si>
  <si>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</si>
  <si>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</si>
  <si>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</si>
  <si>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</si>
  <si>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</si>
  <si>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</si>
  <si>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</si>
  <si>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</si>
  <si>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</si>
  <si>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</si>
  <si>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</si>
  <si>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</si>
  <si>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</si>
  <si>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</si>
  <si>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</si>
  <si>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</si>
  <si>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</si>
  <si>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</si>
  <si>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</si>
  <si>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</si>
  <si>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</si>
  <si>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</si>
  <si>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</si>
  <si>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</si>
  <si>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</si>
  <si>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</si>
  <si>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</si>
  <si>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</si>
  <si>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</si>
  <si>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</si>
  <si>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</si>
  <si>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</si>
  <si>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</si>
  <si>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</si>
  <si>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</si>
  <si>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</si>
  <si>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</si>
  <si>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</si>
  <si>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</si>
  <si>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</si>
  <si>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</si>
  <si>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</si>
  <si>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</si>
  <si>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</si>
  <si>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</si>
  <si>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</si>
  <si>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</si>
  <si>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</si>
  <si>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</si>
  <si>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</si>
  <si>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</si>
  <si>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</si>
  <si>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</si>
  <si>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</si>
  <si>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</si>
  <si>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</si>
  <si>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</si>
  <si>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</si>
  <si>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</si>
  <si>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</si>
  <si>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</si>
  <si>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</si>
  <si>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</si>
  <si>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</si>
  <si>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</si>
  <si>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</si>
  <si>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</si>
  <si>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</si>
  <si>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</si>
  <si>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</si>
  <si>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</si>
  <si>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</si>
  <si>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</si>
  <si>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</si>
  <si>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</si>
  <si>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</si>
  <si>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</si>
  <si>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</si>
  <si>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</si>
  <si>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</si>
  <si>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</si>
  <si>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</si>
  <si>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</si>
  <si>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</si>
  <si>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</si>
  <si>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</si>
  <si>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</si>
  <si>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</si>
  <si>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</si>
  <si>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</si>
  <si>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</si>
  <si>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</si>
  <si>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</si>
  <si>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</si>
  <si>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</si>
  <si>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</si>
  <si>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</si>
  <si>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</si>
  <si>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</si>
  <si>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</si>
  <si>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</si>
  <si>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</si>
  <si>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</si>
  <si>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</si>
  <si>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</si>
  <si>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</si>
  <si>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</si>
  <si>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</si>
  <si>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</si>
  <si>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</si>
  <si>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</si>
  <si>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</si>
  <si>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</si>
  <si>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</si>
  <si>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</si>
  <si>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</si>
  <si>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</si>
  <si>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</si>
  <si>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</si>
  <si>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</si>
  <si>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</si>
  <si>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</si>
  <si>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</si>
  <si>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</si>
  <si>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</si>
  <si>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</si>
  <si>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</si>
  <si>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</si>
  <si>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</si>
  <si>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</si>
  <si>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</si>
  <si>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</si>
  <si>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</si>
  <si>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</si>
  <si>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</si>
  <si>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</si>
  <si>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</si>
  <si>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</si>
  <si>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</si>
  <si>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</si>
  <si>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</si>
  <si>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</si>
  <si>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</si>
  <si>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</si>
  <si>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</si>
  <si>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</si>
  <si>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</si>
  <si>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</si>
  <si>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</si>
  <si>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</si>
  <si>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</si>
  <si>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</si>
  <si>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</si>
  <si>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</si>
  <si>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</si>
  <si>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</si>
  <si>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</si>
  <si>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</si>
  <si>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</si>
  <si>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</si>
  <si>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</si>
  <si>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</si>
  <si>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</si>
  <si>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</si>
  <si>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</si>
  <si>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</si>
  <si>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</si>
  <si>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</si>
  <si>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</si>
  <si>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</si>
  <si>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</si>
  <si>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</si>
  <si>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</si>
  <si>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</si>
  <si>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</si>
  <si>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</si>
  <si>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</si>
  <si>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</si>
  <si>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</si>
  <si>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</si>
  <si>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</si>
  <si>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</si>
  <si>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</si>
  <si>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</si>
  <si>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</si>
  <si>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</si>
  <si>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</si>
  <si>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</si>
  <si>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</si>
  <si>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</si>
  <si>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</si>
  <si>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</si>
  <si>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</si>
  <si>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</si>
  <si>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</si>
  <si>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</si>
  <si>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</si>
  <si>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</si>
  <si>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</si>
  <si>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</si>
  <si>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</si>
  <si>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</si>
  <si>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</si>
  <si>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</si>
  <si>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</si>
  <si>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</si>
  <si>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</si>
  <si>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</si>
  <si>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</si>
  <si>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</si>
  <si>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</si>
  <si>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</si>
  <si>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</si>
  <si>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</si>
  <si>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</si>
  <si>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</si>
  <si>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</si>
  <si>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</si>
  <si>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</si>
  <si>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</si>
  <si>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</si>
  <si>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</si>
  <si>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</si>
  <si>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</si>
  <si>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</si>
  <si>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</si>
  <si>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</si>
  <si>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</si>
  <si>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</si>
  <si>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</si>
  <si>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</si>
  <si>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</si>
  <si>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</si>
  <si>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</si>
  <si>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</si>
  <si>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</si>
  <si>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</si>
  <si>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</si>
  <si>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</si>
  <si>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</si>
  <si>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</si>
  <si>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</si>
  <si>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</si>
  <si>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</si>
  <si>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</si>
  <si>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</si>
  <si>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</si>
  <si>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</si>
  <si>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</si>
  <si>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</si>
  <si>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</si>
  <si>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</si>
  <si>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</si>
  <si>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</si>
  <si>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</si>
  <si>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</si>
  <si>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</si>
  <si>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</si>
  <si>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</si>
  <si>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</si>
  <si>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</si>
  <si>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</si>
  <si>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</si>
  <si>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</si>
  <si>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</si>
  <si>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</si>
  <si>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</si>
  <si>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</si>
  <si>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</si>
  <si>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</si>
  <si>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</si>
  <si>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</si>
  <si>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</si>
  <si>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</si>
  <si>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</si>
  <si>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</si>
  <si>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</si>
  <si>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</si>
  <si>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</si>
  <si>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</si>
  <si>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</si>
  <si>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</si>
  <si>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</si>
  <si>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</si>
  <si>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</si>
  <si>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</si>
  <si>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</si>
  <si>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</si>
  <si>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</si>
  <si>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</si>
  <si>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</si>
  <si>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</si>
  <si>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</si>
  <si>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</si>
  <si>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</si>
  <si>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</si>
  <si>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</si>
  <si>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</si>
  <si>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</si>
  <si>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</si>
  <si>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</si>
  <si>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</si>
  <si>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</si>
  <si>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</si>
  <si>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</si>
  <si>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</si>
  <si>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</si>
  <si>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</si>
  <si>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</si>
  <si>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</si>
  <si>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</si>
  <si>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</si>
  <si>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</si>
  <si>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</si>
  <si>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</si>
  <si>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</si>
  <si>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</si>
  <si>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</si>
  <si>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</si>
  <si>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</si>
  <si>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</si>
  <si>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</si>
  <si>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</si>
  <si>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</si>
  <si>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</si>
  <si>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</si>
  <si>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</si>
  <si>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</si>
  <si>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</si>
  <si>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</si>
  <si>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</si>
  <si>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</si>
  <si>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</si>
  <si>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</si>
  <si>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</si>
  <si>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</si>
  <si>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</si>
  <si>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</si>
  <si>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</si>
  <si>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</si>
  <si>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</si>
  <si>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</si>
  <si>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</si>
  <si>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</si>
  <si>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</si>
  <si>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</si>
  <si>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</si>
  <si>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</si>
  <si>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</si>
  <si>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</si>
  <si>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</si>
  <si>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 goal </t>
  </si>
  <si>
    <t>Column Labels</t>
  </si>
  <si>
    <t>Grand Total</t>
  </si>
  <si>
    <t>Row Labels</t>
  </si>
  <si>
    <t>Sum of Percentage Failed</t>
  </si>
  <si>
    <t>Total Sum of Percentage Failed</t>
  </si>
  <si>
    <t>Total Sum of Percentage Canceled</t>
  </si>
  <si>
    <t>Sum of Percentage Canceled</t>
  </si>
  <si>
    <t>Total Sum of Percentage Successful</t>
  </si>
  <si>
    <t>Sum of Percentage Successful</t>
  </si>
  <si>
    <t>Converted Launch Date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</si>
  <si>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</si>
  <si>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</si>
  <si>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</si>
  <si>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</si>
  <si>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</si>
  <si>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</si>
  <si>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</si>
  <si>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</si>
  <si>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</si>
  <si>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 of outcomes</t>
  </si>
  <si>
    <t>(Multiple Items)</t>
  </si>
  <si>
    <t>0 Total</t>
  </si>
  <si>
    <t>12.5 Total</t>
  </si>
  <si>
    <t>20 Total</t>
  </si>
  <si>
    <t>45 Total</t>
  </si>
  <si>
    <t>54.1666666666667 Total</t>
  </si>
  <si>
    <t>55 Total</t>
  </si>
  <si>
    <t>55.0295857988166 Total</t>
  </si>
  <si>
    <t>66.6666666666667 Total</t>
  </si>
  <si>
    <t>72.6591760299626 Total</t>
  </si>
  <si>
    <t>75.8064516129032 Total</t>
  </si>
  <si>
    <t>100 Total</t>
  </si>
  <si>
    <t>87.5 Total</t>
  </si>
  <si>
    <t>80 Total</t>
  </si>
  <si>
    <t>45.8333333333333 Total</t>
  </si>
  <si>
    <t>44.9704142011834 Total</t>
  </si>
  <si>
    <t>33.3333333333333 Total</t>
  </si>
  <si>
    <t>27.3408239700375 Total</t>
  </si>
  <si>
    <t>24.1935483870968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</si>
</sst>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3" fillId="0" borderId="0" xfId="0" applyNumberFormat="1" applyFont="1"/>
    <xf numFmtId="164" fontId="3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[data-1-1-3-StarterBook02.xlsx]Outcomes Based on Launch Date!PivotTable8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Date'!$B$5:$B$14</c:f>
              <c:numCache>
                <c:formatCode>General</c:formatCode>
                <c:ptCount val="9"/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14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6E-234E-BBBE-BFD52C66FD64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Date'!$C$5:$C$14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  <c:pt idx="5">
                  <c:v>143</c:v>
                </c:pt>
                <c:pt idx="6">
                  <c:v>186</c:v>
                </c:pt>
                <c:pt idx="7">
                  <c:v>131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6E-234E-BBBE-BFD52C66FD64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Date'!$D$5:$D$14</c:f>
              <c:numCache>
                <c:formatCode>General</c:formatCode>
                <c:ptCount val="9"/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6E-234E-BBBE-BFD52C66FD64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Date'!$E$5:$E$14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59</c:v>
                </c:pt>
                <c:pt idx="4">
                  <c:v>41</c:v>
                </c:pt>
                <c:pt idx="5">
                  <c:v>199</c:v>
                </c:pt>
                <c:pt idx="6">
                  <c:v>271</c:v>
                </c:pt>
                <c:pt idx="7">
                  <c:v>181</c:v>
                </c:pt>
                <c:pt idx="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6E-234E-BBBE-BFD52C66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36639"/>
        <c:axId val="58917935"/>
      </c:lineChart>
      <c:catAx>
        <c:axId val="9023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935"/>
        <c:crosses val="autoZero"/>
        <c:auto val="1"/>
        <c:lblAlgn val="ctr"/>
        <c:lblOffset val="100"/>
        <c:noMultiLvlLbl val="0"/>
      </c:catAx>
      <c:valAx>
        <c:axId val="589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[data-1-1-3-StarterBook02.xlsx]Outcomes Based on Goals Chart!PivotTable10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 Chart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042598991672805E-2"/>
          <c:y val="1.3820929017779418E-2"/>
          <c:w val="0.97414706745698643"/>
          <c:h val="0.76291957669910426"/>
        </c:manualLayout>
      </c:layout>
      <c:lineChart>
        <c:grouping val="stacked"/>
        <c:varyColors val="0"/>
        <c:ser>
          <c:idx val="0"/>
          <c:order val="0"/>
          <c:tx>
            <c:strRef>
              <c:f>'Outcomes Based on Goals Chart'!$B$1:$B$4</c:f>
              <c:strCache>
                <c:ptCount val="1"/>
                <c:pt idx="0">
                  <c:v>0 - 100 - 0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'Outcomes Based on Goals Chart'!$A$5:$A$55</c:f>
              <c:multiLvlStrCache>
                <c:ptCount val="36"/>
                <c:lvl>
                  <c:pt idx="0">
                    <c:v>Sum of Percentage Successful</c:v>
                  </c:pt>
                  <c:pt idx="1">
                    <c:v>Sum of Percentage Failed</c:v>
                  </c:pt>
                  <c:pt idx="2">
                    <c:v>Sum of Percentage Canceled</c:v>
                  </c:pt>
                  <c:pt idx="3">
                    <c:v>Sum of Percentage Successful</c:v>
                  </c:pt>
                  <c:pt idx="4">
                    <c:v>Sum of Percentage Failed</c:v>
                  </c:pt>
                  <c:pt idx="5">
                    <c:v>Sum of Percentage Canceled</c:v>
                  </c:pt>
                  <c:pt idx="6">
                    <c:v>Sum of Percentage Successful</c:v>
                  </c:pt>
                  <c:pt idx="7">
                    <c:v>Sum of Percentage Failed</c:v>
                  </c:pt>
                  <c:pt idx="8">
                    <c:v>Sum of Percentage Canceled</c:v>
                  </c:pt>
                  <c:pt idx="9">
                    <c:v>Sum of Percentage Successful</c:v>
                  </c:pt>
                  <c:pt idx="10">
                    <c:v>Sum of Percentage Failed</c:v>
                  </c:pt>
                  <c:pt idx="11">
                    <c:v>Sum of Percentage Canceled</c:v>
                  </c:pt>
                  <c:pt idx="12">
                    <c:v>Sum of Percentage Successful</c:v>
                  </c:pt>
                  <c:pt idx="13">
                    <c:v>Sum of Percentage Failed</c:v>
                  </c:pt>
                  <c:pt idx="14">
                    <c:v>Sum of Percentage Canceled</c:v>
                  </c:pt>
                  <c:pt idx="15">
                    <c:v>Sum of Percentage Successful</c:v>
                  </c:pt>
                  <c:pt idx="16">
                    <c:v>Sum of Percentage Failed</c:v>
                  </c:pt>
                  <c:pt idx="17">
                    <c:v>Sum of Percentage Canceled</c:v>
                  </c:pt>
                  <c:pt idx="18">
                    <c:v>Sum of Percentage Successful</c:v>
                  </c:pt>
                  <c:pt idx="19">
                    <c:v>Sum of Percentage Failed</c:v>
                  </c:pt>
                  <c:pt idx="20">
                    <c:v>Sum of Percentage Canceled</c:v>
                  </c:pt>
                  <c:pt idx="21">
                    <c:v>Sum of Percentage Successful</c:v>
                  </c:pt>
                  <c:pt idx="22">
                    <c:v>Sum of Percentage Failed</c:v>
                  </c:pt>
                  <c:pt idx="23">
                    <c:v>Sum of Percentage Canceled</c:v>
                  </c:pt>
                  <c:pt idx="24">
                    <c:v>Sum of Percentage Successful</c:v>
                  </c:pt>
                  <c:pt idx="25">
                    <c:v>Sum of Percentage Failed</c:v>
                  </c:pt>
                  <c:pt idx="26">
                    <c:v>Sum of Percentage Canceled</c:v>
                  </c:pt>
                  <c:pt idx="27">
                    <c:v>Sum of Percentage Successful</c:v>
                  </c:pt>
                  <c:pt idx="28">
                    <c:v>Sum of Percentage Failed</c:v>
                  </c:pt>
                  <c:pt idx="29">
                    <c:v>Sum of Percentage Canceled</c:v>
                  </c:pt>
                  <c:pt idx="30">
                    <c:v>Sum of Percentage Successful</c:v>
                  </c:pt>
                  <c:pt idx="31">
                    <c:v>Sum of Percentage Failed</c:v>
                  </c:pt>
                  <c:pt idx="32">
                    <c:v>Sum of Percentage Canceled</c:v>
                  </c:pt>
                  <c:pt idx="33">
                    <c:v>Sum of Percentage Successful</c:v>
                  </c:pt>
                  <c:pt idx="34">
                    <c:v>Sum of Percentage Failed</c:v>
                  </c:pt>
                  <c:pt idx="35">
                    <c:v>Sum of Percentage Canceled</c:v>
                  </c:pt>
                </c:lvl>
                <c:lvl>
                  <c:pt idx="0">
                    <c:v>1000 to 4999</c:v>
                  </c:pt>
                  <c:pt idx="3">
                    <c:v>10000 to 14999</c:v>
                  </c:pt>
                  <c:pt idx="6">
                    <c:v>15000 to 19999</c:v>
                  </c:pt>
                  <c:pt idx="9">
                    <c:v>20000 to 24999</c:v>
                  </c:pt>
                  <c:pt idx="12">
                    <c:v>25000 to 29999</c:v>
                  </c:pt>
                  <c:pt idx="15">
                    <c:v>30000 to 34999</c:v>
                  </c:pt>
                  <c:pt idx="18">
                    <c:v>35000 to 39999</c:v>
                  </c:pt>
                  <c:pt idx="21">
                    <c:v>40000 to 44999</c:v>
                  </c:pt>
                  <c:pt idx="24">
                    <c:v>45000 to 49999</c:v>
                  </c:pt>
                  <c:pt idx="27">
                    <c:v>5000 to 9999</c:v>
                  </c:pt>
                  <c:pt idx="30">
                    <c:v>Greater than 50000</c:v>
                  </c:pt>
                  <c:pt idx="33">
                    <c:v>Less Than 1000</c:v>
                  </c:pt>
                </c:lvl>
              </c:multiLvlStrCache>
            </c:multiLvlStrRef>
          </c:cat>
          <c:val>
            <c:numRef>
              <c:f>'Outcomes Based on Goals Chart'!$B$5:$B$55</c:f>
              <c:numCache>
                <c:formatCode>General</c:formatCode>
                <c:ptCount val="36"/>
                <c:pt idx="24">
                  <c:v>0</c:v>
                </c:pt>
                <c:pt idx="25">
                  <c:v>100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70C8-9A4B-9E92-5542ED562C10}"/>
            </c:ext>
          </c:extLst>
        </c:ser>
        <c:ser>
          <c:idx val="1"/>
          <c:order val="1"/>
          <c:tx>
            <c:strRef>
              <c:f>'Outcomes Based on Goals Chart'!$E$1:$E$4</c:f>
              <c:strCache>
                <c:ptCount val="1"/>
                <c:pt idx="0">
                  <c:v>12.5 - 87.5 - 0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'Outcomes Based on Goals Chart'!$A$5:$A$55</c:f>
              <c:multiLvlStrCache>
                <c:ptCount val="36"/>
                <c:lvl>
                  <c:pt idx="0">
                    <c:v>Sum of Percentage Successful</c:v>
                  </c:pt>
                  <c:pt idx="1">
                    <c:v>Sum of Percentage Failed</c:v>
                  </c:pt>
                  <c:pt idx="2">
                    <c:v>Sum of Percentage Canceled</c:v>
                  </c:pt>
                  <c:pt idx="3">
                    <c:v>Sum of Percentage Successful</c:v>
                  </c:pt>
                  <c:pt idx="4">
                    <c:v>Sum of Percentage Failed</c:v>
                  </c:pt>
                  <c:pt idx="5">
                    <c:v>Sum of Percentage Canceled</c:v>
                  </c:pt>
                  <c:pt idx="6">
                    <c:v>Sum of Percentage Successful</c:v>
                  </c:pt>
                  <c:pt idx="7">
                    <c:v>Sum of Percentage Failed</c:v>
                  </c:pt>
                  <c:pt idx="8">
                    <c:v>Sum of Percentage Canceled</c:v>
                  </c:pt>
                  <c:pt idx="9">
                    <c:v>Sum of Percentage Successful</c:v>
                  </c:pt>
                  <c:pt idx="10">
                    <c:v>Sum of Percentage Failed</c:v>
                  </c:pt>
                  <c:pt idx="11">
                    <c:v>Sum of Percentage Canceled</c:v>
                  </c:pt>
                  <c:pt idx="12">
                    <c:v>Sum of Percentage Successful</c:v>
                  </c:pt>
                  <c:pt idx="13">
                    <c:v>Sum of Percentage Failed</c:v>
                  </c:pt>
                  <c:pt idx="14">
                    <c:v>Sum of Percentage Canceled</c:v>
                  </c:pt>
                  <c:pt idx="15">
                    <c:v>Sum of Percentage Successful</c:v>
                  </c:pt>
                  <c:pt idx="16">
                    <c:v>Sum of Percentage Failed</c:v>
                  </c:pt>
                  <c:pt idx="17">
                    <c:v>Sum of Percentage Canceled</c:v>
                  </c:pt>
                  <c:pt idx="18">
                    <c:v>Sum of Percentage Successful</c:v>
                  </c:pt>
                  <c:pt idx="19">
                    <c:v>Sum of Percentage Failed</c:v>
                  </c:pt>
                  <c:pt idx="20">
                    <c:v>Sum of Percentage Canceled</c:v>
                  </c:pt>
                  <c:pt idx="21">
                    <c:v>Sum of Percentage Successful</c:v>
                  </c:pt>
                  <c:pt idx="22">
                    <c:v>Sum of Percentage Failed</c:v>
                  </c:pt>
                  <c:pt idx="23">
                    <c:v>Sum of Percentage Canceled</c:v>
                  </c:pt>
                  <c:pt idx="24">
                    <c:v>Sum of Percentage Successful</c:v>
                  </c:pt>
                  <c:pt idx="25">
                    <c:v>Sum of Percentage Failed</c:v>
                  </c:pt>
                  <c:pt idx="26">
                    <c:v>Sum of Percentage Canceled</c:v>
                  </c:pt>
                  <c:pt idx="27">
                    <c:v>Sum of Percentage Successful</c:v>
                  </c:pt>
                  <c:pt idx="28">
                    <c:v>Sum of Percentage Failed</c:v>
                  </c:pt>
                  <c:pt idx="29">
                    <c:v>Sum of Percentage Canceled</c:v>
                  </c:pt>
                  <c:pt idx="30">
                    <c:v>Sum of Percentage Successful</c:v>
                  </c:pt>
                  <c:pt idx="31">
                    <c:v>Sum of Percentage Failed</c:v>
                  </c:pt>
                  <c:pt idx="32">
                    <c:v>Sum of Percentage Canceled</c:v>
                  </c:pt>
                  <c:pt idx="33">
                    <c:v>Sum of Percentage Successful</c:v>
                  </c:pt>
                  <c:pt idx="34">
                    <c:v>Sum of Percentage Failed</c:v>
                  </c:pt>
                  <c:pt idx="35">
                    <c:v>Sum of Percentage Canceled</c:v>
                  </c:pt>
                </c:lvl>
                <c:lvl>
                  <c:pt idx="0">
                    <c:v>1000 to 4999</c:v>
                  </c:pt>
                  <c:pt idx="3">
                    <c:v>10000 to 14999</c:v>
                  </c:pt>
                  <c:pt idx="6">
                    <c:v>15000 to 19999</c:v>
                  </c:pt>
                  <c:pt idx="9">
                    <c:v>20000 to 24999</c:v>
                  </c:pt>
                  <c:pt idx="12">
                    <c:v>25000 to 29999</c:v>
                  </c:pt>
                  <c:pt idx="15">
                    <c:v>30000 to 34999</c:v>
                  </c:pt>
                  <c:pt idx="18">
                    <c:v>35000 to 39999</c:v>
                  </c:pt>
                  <c:pt idx="21">
                    <c:v>40000 to 44999</c:v>
                  </c:pt>
                  <c:pt idx="24">
                    <c:v>45000 to 49999</c:v>
                  </c:pt>
                  <c:pt idx="27">
                    <c:v>5000 to 9999</c:v>
                  </c:pt>
                  <c:pt idx="30">
                    <c:v>Greater than 50000</c:v>
                  </c:pt>
                  <c:pt idx="33">
                    <c:v>Less Than 1000</c:v>
                  </c:pt>
                </c:lvl>
              </c:multiLvlStrCache>
            </c:multiLvlStrRef>
          </c:cat>
          <c:val>
            <c:numRef>
              <c:f>'Outcomes Based on Goals Chart'!$E$5:$E$55</c:f>
              <c:numCache>
                <c:formatCode>General</c:formatCode>
                <c:ptCount val="36"/>
                <c:pt idx="30">
                  <c:v>12.5</c:v>
                </c:pt>
                <c:pt idx="31">
                  <c:v>87.5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70C8-9A4B-9E92-5542ED562C10}"/>
            </c:ext>
          </c:extLst>
        </c:ser>
        <c:ser>
          <c:idx val="2"/>
          <c:order val="2"/>
          <c:tx>
            <c:strRef>
              <c:f>'Outcomes Based on Goals Chart'!$H$1:$H$4</c:f>
              <c:strCache>
                <c:ptCount val="1"/>
                <c:pt idx="0">
                  <c:v>20 - 80 - 0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'Outcomes Based on Goals Chart'!$A$5:$A$55</c:f>
              <c:multiLvlStrCache>
                <c:ptCount val="36"/>
                <c:lvl>
                  <c:pt idx="0">
                    <c:v>Sum of Percentage Successful</c:v>
                  </c:pt>
                  <c:pt idx="1">
                    <c:v>Sum of Percentage Failed</c:v>
                  </c:pt>
                  <c:pt idx="2">
                    <c:v>Sum of Percentage Canceled</c:v>
                  </c:pt>
                  <c:pt idx="3">
                    <c:v>Sum of Percentage Successful</c:v>
                  </c:pt>
                  <c:pt idx="4">
                    <c:v>Sum of Percentage Failed</c:v>
                  </c:pt>
                  <c:pt idx="5">
                    <c:v>Sum of Percentage Canceled</c:v>
                  </c:pt>
                  <c:pt idx="6">
                    <c:v>Sum of Percentage Successful</c:v>
                  </c:pt>
                  <c:pt idx="7">
                    <c:v>Sum of Percentage Failed</c:v>
                  </c:pt>
                  <c:pt idx="8">
                    <c:v>Sum of Percentage Canceled</c:v>
                  </c:pt>
                  <c:pt idx="9">
                    <c:v>Sum of Percentage Successful</c:v>
                  </c:pt>
                  <c:pt idx="10">
                    <c:v>Sum of Percentage Failed</c:v>
                  </c:pt>
                  <c:pt idx="11">
                    <c:v>Sum of Percentage Canceled</c:v>
                  </c:pt>
                  <c:pt idx="12">
                    <c:v>Sum of Percentage Successful</c:v>
                  </c:pt>
                  <c:pt idx="13">
                    <c:v>Sum of Percentage Failed</c:v>
                  </c:pt>
                  <c:pt idx="14">
                    <c:v>Sum of Percentage Canceled</c:v>
                  </c:pt>
                  <c:pt idx="15">
                    <c:v>Sum of Percentage Successful</c:v>
                  </c:pt>
                  <c:pt idx="16">
                    <c:v>Sum of Percentage Failed</c:v>
                  </c:pt>
                  <c:pt idx="17">
                    <c:v>Sum of Percentage Canceled</c:v>
                  </c:pt>
                  <c:pt idx="18">
                    <c:v>Sum of Percentage Successful</c:v>
                  </c:pt>
                  <c:pt idx="19">
                    <c:v>Sum of Percentage Failed</c:v>
                  </c:pt>
                  <c:pt idx="20">
                    <c:v>Sum of Percentage Canceled</c:v>
                  </c:pt>
                  <c:pt idx="21">
                    <c:v>Sum of Percentage Successful</c:v>
                  </c:pt>
                  <c:pt idx="22">
                    <c:v>Sum of Percentage Failed</c:v>
                  </c:pt>
                  <c:pt idx="23">
                    <c:v>Sum of Percentage Canceled</c:v>
                  </c:pt>
                  <c:pt idx="24">
                    <c:v>Sum of Percentage Successful</c:v>
                  </c:pt>
                  <c:pt idx="25">
                    <c:v>Sum of Percentage Failed</c:v>
                  </c:pt>
                  <c:pt idx="26">
                    <c:v>Sum of Percentage Canceled</c:v>
                  </c:pt>
                  <c:pt idx="27">
                    <c:v>Sum of Percentage Successful</c:v>
                  </c:pt>
                  <c:pt idx="28">
                    <c:v>Sum of Percentage Failed</c:v>
                  </c:pt>
                  <c:pt idx="29">
                    <c:v>Sum of Percentage Canceled</c:v>
                  </c:pt>
                  <c:pt idx="30">
                    <c:v>Sum of Percentage Successful</c:v>
                  </c:pt>
                  <c:pt idx="31">
                    <c:v>Sum of Percentage Failed</c:v>
                  </c:pt>
                  <c:pt idx="32">
                    <c:v>Sum of Percentage Canceled</c:v>
                  </c:pt>
                  <c:pt idx="33">
                    <c:v>Sum of Percentage Successful</c:v>
                  </c:pt>
                  <c:pt idx="34">
                    <c:v>Sum of Percentage Failed</c:v>
                  </c:pt>
                  <c:pt idx="35">
                    <c:v>Sum of Percentage Canceled</c:v>
                  </c:pt>
                </c:lvl>
                <c:lvl>
                  <c:pt idx="0">
                    <c:v>1000 to 4999</c:v>
                  </c:pt>
                  <c:pt idx="3">
                    <c:v>10000 to 14999</c:v>
                  </c:pt>
                  <c:pt idx="6">
                    <c:v>15000 to 19999</c:v>
                  </c:pt>
                  <c:pt idx="9">
                    <c:v>20000 to 24999</c:v>
                  </c:pt>
                  <c:pt idx="12">
                    <c:v>25000 to 29999</c:v>
                  </c:pt>
                  <c:pt idx="15">
                    <c:v>30000 to 34999</c:v>
                  </c:pt>
                  <c:pt idx="18">
                    <c:v>35000 to 39999</c:v>
                  </c:pt>
                  <c:pt idx="21">
                    <c:v>40000 to 44999</c:v>
                  </c:pt>
                  <c:pt idx="24">
                    <c:v>45000 to 49999</c:v>
                  </c:pt>
                  <c:pt idx="27">
                    <c:v>5000 to 9999</c:v>
                  </c:pt>
                  <c:pt idx="30">
                    <c:v>Greater than 50000</c:v>
                  </c:pt>
                  <c:pt idx="33">
                    <c:v>Less Than 1000</c:v>
                  </c:pt>
                </c:lvl>
              </c:multiLvlStrCache>
            </c:multiLvlStrRef>
          </c:cat>
          <c:val>
            <c:numRef>
              <c:f>'Outcomes Based on Goals Chart'!$H$5:$H$55</c:f>
              <c:numCache>
                <c:formatCode>General</c:formatCode>
                <c:ptCount val="36"/>
                <c:pt idx="12">
                  <c:v>20</c:v>
                </c:pt>
                <c:pt idx="13">
                  <c:v>80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70C8-9A4B-9E92-5542ED562C10}"/>
            </c:ext>
          </c:extLst>
        </c:ser>
        <c:ser>
          <c:idx val="3"/>
          <c:order val="3"/>
          <c:tx>
            <c:strRef>
              <c:f>'Outcomes Based on Goals Chart'!$K$1:$K$4</c:f>
              <c:strCache>
                <c:ptCount val="1"/>
                <c:pt idx="0">
                  <c:v>45 - 55 - 0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'Outcomes Based on Goals Chart'!$A$5:$A$55</c:f>
              <c:multiLvlStrCache>
                <c:ptCount val="36"/>
                <c:lvl>
                  <c:pt idx="0">
                    <c:v>Sum of Percentage Successful</c:v>
                  </c:pt>
                  <c:pt idx="1">
                    <c:v>Sum of Percentage Failed</c:v>
                  </c:pt>
                  <c:pt idx="2">
                    <c:v>Sum of Percentage Canceled</c:v>
                  </c:pt>
                  <c:pt idx="3">
                    <c:v>Sum of Percentage Successful</c:v>
                  </c:pt>
                  <c:pt idx="4">
                    <c:v>Sum of Percentage Failed</c:v>
                  </c:pt>
                  <c:pt idx="5">
                    <c:v>Sum of Percentage Canceled</c:v>
                  </c:pt>
                  <c:pt idx="6">
                    <c:v>Sum of Percentage Successful</c:v>
                  </c:pt>
                  <c:pt idx="7">
                    <c:v>Sum of Percentage Failed</c:v>
                  </c:pt>
                  <c:pt idx="8">
                    <c:v>Sum of Percentage Canceled</c:v>
                  </c:pt>
                  <c:pt idx="9">
                    <c:v>Sum of Percentage Successful</c:v>
                  </c:pt>
                  <c:pt idx="10">
                    <c:v>Sum of Percentage Failed</c:v>
                  </c:pt>
                  <c:pt idx="11">
                    <c:v>Sum of Percentage Canceled</c:v>
                  </c:pt>
                  <c:pt idx="12">
                    <c:v>Sum of Percentage Successful</c:v>
                  </c:pt>
                  <c:pt idx="13">
                    <c:v>Sum of Percentage Failed</c:v>
                  </c:pt>
                  <c:pt idx="14">
                    <c:v>Sum of Percentage Canceled</c:v>
                  </c:pt>
                  <c:pt idx="15">
                    <c:v>Sum of Percentage Successful</c:v>
                  </c:pt>
                  <c:pt idx="16">
                    <c:v>Sum of Percentage Failed</c:v>
                  </c:pt>
                  <c:pt idx="17">
                    <c:v>Sum of Percentage Canceled</c:v>
                  </c:pt>
                  <c:pt idx="18">
                    <c:v>Sum of Percentage Successful</c:v>
                  </c:pt>
                  <c:pt idx="19">
                    <c:v>Sum of Percentage Failed</c:v>
                  </c:pt>
                  <c:pt idx="20">
                    <c:v>Sum of Percentage Canceled</c:v>
                  </c:pt>
                  <c:pt idx="21">
                    <c:v>Sum of Percentage Successful</c:v>
                  </c:pt>
                  <c:pt idx="22">
                    <c:v>Sum of Percentage Failed</c:v>
                  </c:pt>
                  <c:pt idx="23">
                    <c:v>Sum of Percentage Canceled</c:v>
                  </c:pt>
                  <c:pt idx="24">
                    <c:v>Sum of Percentage Successful</c:v>
                  </c:pt>
                  <c:pt idx="25">
                    <c:v>Sum of Percentage Failed</c:v>
                  </c:pt>
                  <c:pt idx="26">
                    <c:v>Sum of Percentage Canceled</c:v>
                  </c:pt>
                  <c:pt idx="27">
                    <c:v>Sum of Percentage Successful</c:v>
                  </c:pt>
                  <c:pt idx="28">
                    <c:v>Sum of Percentage Failed</c:v>
                  </c:pt>
                  <c:pt idx="29">
                    <c:v>Sum of Percentage Canceled</c:v>
                  </c:pt>
                  <c:pt idx="30">
                    <c:v>Sum of Percentage Successful</c:v>
                  </c:pt>
                  <c:pt idx="31">
                    <c:v>Sum of Percentage Failed</c:v>
                  </c:pt>
                  <c:pt idx="32">
                    <c:v>Sum of Percentage Canceled</c:v>
                  </c:pt>
                  <c:pt idx="33">
                    <c:v>Sum of Percentage Successful</c:v>
                  </c:pt>
                  <c:pt idx="34">
                    <c:v>Sum of Percentage Failed</c:v>
                  </c:pt>
                  <c:pt idx="35">
                    <c:v>Sum of Percentage Canceled</c:v>
                  </c:pt>
                </c:lvl>
                <c:lvl>
                  <c:pt idx="0">
                    <c:v>1000 to 4999</c:v>
                  </c:pt>
                  <c:pt idx="3">
                    <c:v>10000 to 14999</c:v>
                  </c:pt>
                  <c:pt idx="6">
                    <c:v>15000 to 19999</c:v>
                  </c:pt>
                  <c:pt idx="9">
                    <c:v>20000 to 24999</c:v>
                  </c:pt>
                  <c:pt idx="12">
                    <c:v>25000 to 29999</c:v>
                  </c:pt>
                  <c:pt idx="15">
                    <c:v>30000 to 34999</c:v>
                  </c:pt>
                  <c:pt idx="18">
                    <c:v>35000 to 39999</c:v>
                  </c:pt>
                  <c:pt idx="21">
                    <c:v>40000 to 44999</c:v>
                  </c:pt>
                  <c:pt idx="24">
                    <c:v>45000 to 49999</c:v>
                  </c:pt>
                  <c:pt idx="27">
                    <c:v>5000 to 9999</c:v>
                  </c:pt>
                  <c:pt idx="30">
                    <c:v>Greater than 50000</c:v>
                  </c:pt>
                  <c:pt idx="33">
                    <c:v>Less Than 1000</c:v>
                  </c:pt>
                </c:lvl>
              </c:multiLvlStrCache>
            </c:multiLvlStrRef>
          </c:cat>
          <c:val>
            <c:numRef>
              <c:f>'Outcomes Based on Goals Chart'!$K$5:$K$55</c:f>
              <c:numCache>
                <c:formatCode>General</c:formatCode>
                <c:ptCount val="36"/>
                <c:pt idx="9">
                  <c:v>45</c:v>
                </c:pt>
                <c:pt idx="10">
                  <c:v>55.000000000000007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70C8-9A4B-9E92-5542ED562C10}"/>
            </c:ext>
          </c:extLst>
        </c:ser>
        <c:ser>
          <c:idx val="4"/>
          <c:order val="4"/>
          <c:tx>
            <c:strRef>
              <c:f>'Outcomes Based on Goals Chart'!$N$1:$N$4</c:f>
              <c:strCache>
                <c:ptCount val="1"/>
                <c:pt idx="0">
                  <c:v>54.1666666666667 - 45.8333333333333 - 0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'Outcomes Based on Goals Chart'!$A$5:$A$55</c:f>
              <c:multiLvlStrCache>
                <c:ptCount val="36"/>
                <c:lvl>
                  <c:pt idx="0">
                    <c:v>Sum of Percentage Successful</c:v>
                  </c:pt>
                  <c:pt idx="1">
                    <c:v>Sum of Percentage Failed</c:v>
                  </c:pt>
                  <c:pt idx="2">
                    <c:v>Sum of Percentage Canceled</c:v>
                  </c:pt>
                  <c:pt idx="3">
                    <c:v>Sum of Percentage Successful</c:v>
                  </c:pt>
                  <c:pt idx="4">
                    <c:v>Sum of Percentage Failed</c:v>
                  </c:pt>
                  <c:pt idx="5">
                    <c:v>Sum of Percentage Canceled</c:v>
                  </c:pt>
                  <c:pt idx="6">
                    <c:v>Sum of Percentage Successful</c:v>
                  </c:pt>
                  <c:pt idx="7">
                    <c:v>Sum of Percentage Failed</c:v>
                  </c:pt>
                  <c:pt idx="8">
                    <c:v>Sum of Percentage Canceled</c:v>
                  </c:pt>
                  <c:pt idx="9">
                    <c:v>Sum of Percentage Successful</c:v>
                  </c:pt>
                  <c:pt idx="10">
                    <c:v>Sum of Percentage Failed</c:v>
                  </c:pt>
                  <c:pt idx="11">
                    <c:v>Sum of Percentage Canceled</c:v>
                  </c:pt>
                  <c:pt idx="12">
                    <c:v>Sum of Percentage Successful</c:v>
                  </c:pt>
                  <c:pt idx="13">
                    <c:v>Sum of Percentage Failed</c:v>
                  </c:pt>
                  <c:pt idx="14">
                    <c:v>Sum of Percentage Canceled</c:v>
                  </c:pt>
                  <c:pt idx="15">
                    <c:v>Sum of Percentage Successful</c:v>
                  </c:pt>
                  <c:pt idx="16">
                    <c:v>Sum of Percentage Failed</c:v>
                  </c:pt>
                  <c:pt idx="17">
                    <c:v>Sum of Percentage Canceled</c:v>
                  </c:pt>
                  <c:pt idx="18">
                    <c:v>Sum of Percentage Successful</c:v>
                  </c:pt>
                  <c:pt idx="19">
                    <c:v>Sum of Percentage Failed</c:v>
                  </c:pt>
                  <c:pt idx="20">
                    <c:v>Sum of Percentage Canceled</c:v>
                  </c:pt>
                  <c:pt idx="21">
                    <c:v>Sum of Percentage Successful</c:v>
                  </c:pt>
                  <c:pt idx="22">
                    <c:v>Sum of Percentage Failed</c:v>
                  </c:pt>
                  <c:pt idx="23">
                    <c:v>Sum of Percentage Canceled</c:v>
                  </c:pt>
                  <c:pt idx="24">
                    <c:v>Sum of Percentage Successful</c:v>
                  </c:pt>
                  <c:pt idx="25">
                    <c:v>Sum of Percentage Failed</c:v>
                  </c:pt>
                  <c:pt idx="26">
                    <c:v>Sum of Percentage Canceled</c:v>
                  </c:pt>
                  <c:pt idx="27">
                    <c:v>Sum of Percentage Successful</c:v>
                  </c:pt>
                  <c:pt idx="28">
                    <c:v>Sum of Percentage Failed</c:v>
                  </c:pt>
                  <c:pt idx="29">
                    <c:v>Sum of Percentage Canceled</c:v>
                  </c:pt>
                  <c:pt idx="30">
                    <c:v>Sum of Percentage Successful</c:v>
                  </c:pt>
                  <c:pt idx="31">
                    <c:v>Sum of Percentage Failed</c:v>
                  </c:pt>
                  <c:pt idx="32">
                    <c:v>Sum of Percentage Canceled</c:v>
                  </c:pt>
                  <c:pt idx="33">
                    <c:v>Sum of Percentage Successful</c:v>
                  </c:pt>
                  <c:pt idx="34">
                    <c:v>Sum of Percentage Failed</c:v>
                  </c:pt>
                  <c:pt idx="35">
                    <c:v>Sum of Percentage Canceled</c:v>
                  </c:pt>
                </c:lvl>
                <c:lvl>
                  <c:pt idx="0">
                    <c:v>1000 to 4999</c:v>
                  </c:pt>
                  <c:pt idx="3">
                    <c:v>10000 to 14999</c:v>
                  </c:pt>
                  <c:pt idx="6">
                    <c:v>15000 to 19999</c:v>
                  </c:pt>
                  <c:pt idx="9">
                    <c:v>20000 to 24999</c:v>
                  </c:pt>
                  <c:pt idx="12">
                    <c:v>25000 to 29999</c:v>
                  </c:pt>
                  <c:pt idx="15">
                    <c:v>30000 to 34999</c:v>
                  </c:pt>
                  <c:pt idx="18">
                    <c:v>35000 to 39999</c:v>
                  </c:pt>
                  <c:pt idx="21">
                    <c:v>40000 to 44999</c:v>
                  </c:pt>
                  <c:pt idx="24">
                    <c:v>45000 to 49999</c:v>
                  </c:pt>
                  <c:pt idx="27">
                    <c:v>5000 to 9999</c:v>
                  </c:pt>
                  <c:pt idx="30">
                    <c:v>Greater than 50000</c:v>
                  </c:pt>
                  <c:pt idx="33">
                    <c:v>Less Than 1000</c:v>
                  </c:pt>
                </c:lvl>
              </c:multiLvlStrCache>
            </c:multiLvlStrRef>
          </c:cat>
          <c:val>
            <c:numRef>
              <c:f>'Outcomes Based on Goals Chart'!$N$5:$N$55</c:f>
              <c:numCache>
                <c:formatCode>General</c:formatCode>
                <c:ptCount val="36"/>
                <c:pt idx="3">
                  <c:v>54.166666666666664</c:v>
                </c:pt>
                <c:pt idx="4">
                  <c:v>45.833333333333329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70C8-9A4B-9E92-5542ED562C10}"/>
            </c:ext>
          </c:extLst>
        </c:ser>
        <c:ser>
          <c:idx val="5"/>
          <c:order val="5"/>
          <c:tx>
            <c:strRef>
              <c:f>'Outcomes Based on Goals Chart'!$Q$1:$Q$4</c:f>
              <c:strCache>
                <c:ptCount val="1"/>
                <c:pt idx="0">
                  <c:v>55 - 45 - 0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'Outcomes Based on Goals Chart'!$A$5:$A$55</c:f>
              <c:multiLvlStrCache>
                <c:ptCount val="36"/>
                <c:lvl>
                  <c:pt idx="0">
                    <c:v>Sum of Percentage Successful</c:v>
                  </c:pt>
                  <c:pt idx="1">
                    <c:v>Sum of Percentage Failed</c:v>
                  </c:pt>
                  <c:pt idx="2">
                    <c:v>Sum of Percentage Canceled</c:v>
                  </c:pt>
                  <c:pt idx="3">
                    <c:v>Sum of Percentage Successful</c:v>
                  </c:pt>
                  <c:pt idx="4">
                    <c:v>Sum of Percentage Failed</c:v>
                  </c:pt>
                  <c:pt idx="5">
                    <c:v>Sum of Percentage Canceled</c:v>
                  </c:pt>
                  <c:pt idx="6">
                    <c:v>Sum of Percentage Successful</c:v>
                  </c:pt>
                  <c:pt idx="7">
                    <c:v>Sum of Percentage Failed</c:v>
                  </c:pt>
                  <c:pt idx="8">
                    <c:v>Sum of Percentage Canceled</c:v>
                  </c:pt>
                  <c:pt idx="9">
                    <c:v>Sum of Percentage Successful</c:v>
                  </c:pt>
                  <c:pt idx="10">
                    <c:v>Sum of Percentage Failed</c:v>
                  </c:pt>
                  <c:pt idx="11">
                    <c:v>Sum of Percentage Canceled</c:v>
                  </c:pt>
                  <c:pt idx="12">
                    <c:v>Sum of Percentage Successful</c:v>
                  </c:pt>
                  <c:pt idx="13">
                    <c:v>Sum of Percentage Failed</c:v>
                  </c:pt>
                  <c:pt idx="14">
                    <c:v>Sum of Percentage Canceled</c:v>
                  </c:pt>
                  <c:pt idx="15">
                    <c:v>Sum of Percentage Successful</c:v>
                  </c:pt>
                  <c:pt idx="16">
                    <c:v>Sum of Percentage Failed</c:v>
                  </c:pt>
                  <c:pt idx="17">
                    <c:v>Sum of Percentage Canceled</c:v>
                  </c:pt>
                  <c:pt idx="18">
                    <c:v>Sum of Percentage Successful</c:v>
                  </c:pt>
                  <c:pt idx="19">
                    <c:v>Sum of Percentage Failed</c:v>
                  </c:pt>
                  <c:pt idx="20">
                    <c:v>Sum of Percentage Canceled</c:v>
                  </c:pt>
                  <c:pt idx="21">
                    <c:v>Sum of Percentage Successful</c:v>
                  </c:pt>
                  <c:pt idx="22">
                    <c:v>Sum of Percentage Failed</c:v>
                  </c:pt>
                  <c:pt idx="23">
                    <c:v>Sum of Percentage Canceled</c:v>
                  </c:pt>
                  <c:pt idx="24">
                    <c:v>Sum of Percentage Successful</c:v>
                  </c:pt>
                  <c:pt idx="25">
                    <c:v>Sum of Percentage Failed</c:v>
                  </c:pt>
                  <c:pt idx="26">
                    <c:v>Sum of Percentage Canceled</c:v>
                  </c:pt>
                  <c:pt idx="27">
                    <c:v>Sum of Percentage Successful</c:v>
                  </c:pt>
                  <c:pt idx="28">
                    <c:v>Sum of Percentage Failed</c:v>
                  </c:pt>
                  <c:pt idx="29">
                    <c:v>Sum of Percentage Canceled</c:v>
                  </c:pt>
                  <c:pt idx="30">
                    <c:v>Sum of Percentage Successful</c:v>
                  </c:pt>
                  <c:pt idx="31">
                    <c:v>Sum of Percentage Failed</c:v>
                  </c:pt>
                  <c:pt idx="32">
                    <c:v>Sum of Percentage Canceled</c:v>
                  </c:pt>
                  <c:pt idx="33">
                    <c:v>Sum of Percentage Successful</c:v>
                  </c:pt>
                  <c:pt idx="34">
                    <c:v>Sum of Percentage Failed</c:v>
                  </c:pt>
                  <c:pt idx="35">
                    <c:v>Sum of Percentage Canceled</c:v>
                  </c:pt>
                </c:lvl>
                <c:lvl>
                  <c:pt idx="0">
                    <c:v>1000 to 4999</c:v>
                  </c:pt>
                  <c:pt idx="3">
                    <c:v>10000 to 14999</c:v>
                  </c:pt>
                  <c:pt idx="6">
                    <c:v>15000 to 19999</c:v>
                  </c:pt>
                  <c:pt idx="9">
                    <c:v>20000 to 24999</c:v>
                  </c:pt>
                  <c:pt idx="12">
                    <c:v>25000 to 29999</c:v>
                  </c:pt>
                  <c:pt idx="15">
                    <c:v>30000 to 34999</c:v>
                  </c:pt>
                  <c:pt idx="18">
                    <c:v>35000 to 39999</c:v>
                  </c:pt>
                  <c:pt idx="21">
                    <c:v>40000 to 44999</c:v>
                  </c:pt>
                  <c:pt idx="24">
                    <c:v>45000 to 49999</c:v>
                  </c:pt>
                  <c:pt idx="27">
                    <c:v>5000 to 9999</c:v>
                  </c:pt>
                  <c:pt idx="30">
                    <c:v>Greater than 50000</c:v>
                  </c:pt>
                  <c:pt idx="33">
                    <c:v>Less Than 1000</c:v>
                  </c:pt>
                </c:lvl>
              </c:multiLvlStrCache>
            </c:multiLvlStrRef>
          </c:cat>
          <c:val>
            <c:numRef>
              <c:f>'Outcomes Based on Goals Chart'!$Q$5:$Q$55</c:f>
              <c:numCache>
                <c:formatCode>General</c:formatCode>
                <c:ptCount val="36"/>
                <c:pt idx="6">
                  <c:v>55.000000000000007</c:v>
                </c:pt>
                <c:pt idx="7">
                  <c:v>45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70C8-9A4B-9E92-5542ED562C10}"/>
            </c:ext>
          </c:extLst>
        </c:ser>
        <c:ser>
          <c:idx val="6"/>
          <c:order val="6"/>
          <c:tx>
            <c:strRef>
              <c:f>'Outcomes Based on Goals Chart'!$T$1:$T$4</c:f>
              <c:strCache>
                <c:ptCount val="1"/>
                <c:pt idx="0">
                  <c:v>55.0295857988166 - 44.9704142011834 - 0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'Outcomes Based on Goals Chart'!$A$5:$A$55</c:f>
              <c:multiLvlStrCache>
                <c:ptCount val="36"/>
                <c:lvl>
                  <c:pt idx="0">
                    <c:v>Sum of Percentage Successful</c:v>
                  </c:pt>
                  <c:pt idx="1">
                    <c:v>Sum of Percentage Failed</c:v>
                  </c:pt>
                  <c:pt idx="2">
                    <c:v>Sum of Percentage Canceled</c:v>
                  </c:pt>
                  <c:pt idx="3">
                    <c:v>Sum of Percentage Successful</c:v>
                  </c:pt>
                  <c:pt idx="4">
                    <c:v>Sum of Percentage Failed</c:v>
                  </c:pt>
                  <c:pt idx="5">
                    <c:v>Sum of Percentage Canceled</c:v>
                  </c:pt>
                  <c:pt idx="6">
                    <c:v>Sum of Percentage Successful</c:v>
                  </c:pt>
                  <c:pt idx="7">
                    <c:v>Sum of Percentage Failed</c:v>
                  </c:pt>
                  <c:pt idx="8">
                    <c:v>Sum of Percentage Canceled</c:v>
                  </c:pt>
                  <c:pt idx="9">
                    <c:v>Sum of Percentage Successful</c:v>
                  </c:pt>
                  <c:pt idx="10">
                    <c:v>Sum of Percentage Failed</c:v>
                  </c:pt>
                  <c:pt idx="11">
                    <c:v>Sum of Percentage Canceled</c:v>
                  </c:pt>
                  <c:pt idx="12">
                    <c:v>Sum of Percentage Successful</c:v>
                  </c:pt>
                  <c:pt idx="13">
                    <c:v>Sum of Percentage Failed</c:v>
                  </c:pt>
                  <c:pt idx="14">
                    <c:v>Sum of Percentage Canceled</c:v>
                  </c:pt>
                  <c:pt idx="15">
                    <c:v>Sum of Percentage Successful</c:v>
                  </c:pt>
                  <c:pt idx="16">
                    <c:v>Sum of Percentage Failed</c:v>
                  </c:pt>
                  <c:pt idx="17">
                    <c:v>Sum of Percentage Canceled</c:v>
                  </c:pt>
                  <c:pt idx="18">
                    <c:v>Sum of Percentage Successful</c:v>
                  </c:pt>
                  <c:pt idx="19">
                    <c:v>Sum of Percentage Failed</c:v>
                  </c:pt>
                  <c:pt idx="20">
                    <c:v>Sum of Percentage Canceled</c:v>
                  </c:pt>
                  <c:pt idx="21">
                    <c:v>Sum of Percentage Successful</c:v>
                  </c:pt>
                  <c:pt idx="22">
                    <c:v>Sum of Percentage Failed</c:v>
                  </c:pt>
                  <c:pt idx="23">
                    <c:v>Sum of Percentage Canceled</c:v>
                  </c:pt>
                  <c:pt idx="24">
                    <c:v>Sum of Percentage Successful</c:v>
                  </c:pt>
                  <c:pt idx="25">
                    <c:v>Sum of Percentage Failed</c:v>
                  </c:pt>
                  <c:pt idx="26">
                    <c:v>Sum of Percentage Canceled</c:v>
                  </c:pt>
                  <c:pt idx="27">
                    <c:v>Sum of Percentage Successful</c:v>
                  </c:pt>
                  <c:pt idx="28">
                    <c:v>Sum of Percentage Failed</c:v>
                  </c:pt>
                  <c:pt idx="29">
                    <c:v>Sum of Percentage Canceled</c:v>
                  </c:pt>
                  <c:pt idx="30">
                    <c:v>Sum of Percentage Successful</c:v>
                  </c:pt>
                  <c:pt idx="31">
                    <c:v>Sum of Percentage Failed</c:v>
                  </c:pt>
                  <c:pt idx="32">
                    <c:v>Sum of Percentage Canceled</c:v>
                  </c:pt>
                  <c:pt idx="33">
                    <c:v>Sum of Percentage Successful</c:v>
                  </c:pt>
                  <c:pt idx="34">
                    <c:v>Sum of Percentage Failed</c:v>
                  </c:pt>
                  <c:pt idx="35">
                    <c:v>Sum of Percentage Canceled</c:v>
                  </c:pt>
                </c:lvl>
                <c:lvl>
                  <c:pt idx="0">
                    <c:v>1000 to 4999</c:v>
                  </c:pt>
                  <c:pt idx="3">
                    <c:v>10000 to 14999</c:v>
                  </c:pt>
                  <c:pt idx="6">
                    <c:v>15000 to 19999</c:v>
                  </c:pt>
                  <c:pt idx="9">
                    <c:v>20000 to 24999</c:v>
                  </c:pt>
                  <c:pt idx="12">
                    <c:v>25000 to 29999</c:v>
                  </c:pt>
                  <c:pt idx="15">
                    <c:v>30000 to 34999</c:v>
                  </c:pt>
                  <c:pt idx="18">
                    <c:v>35000 to 39999</c:v>
                  </c:pt>
                  <c:pt idx="21">
                    <c:v>40000 to 44999</c:v>
                  </c:pt>
                  <c:pt idx="24">
                    <c:v>45000 to 49999</c:v>
                  </c:pt>
                  <c:pt idx="27">
                    <c:v>5000 to 9999</c:v>
                  </c:pt>
                  <c:pt idx="30">
                    <c:v>Greater than 50000</c:v>
                  </c:pt>
                  <c:pt idx="33">
                    <c:v>Less Than 1000</c:v>
                  </c:pt>
                </c:lvl>
              </c:multiLvlStrCache>
            </c:multiLvlStrRef>
          </c:cat>
          <c:val>
            <c:numRef>
              <c:f>'Outcomes Based on Goals Chart'!$T$5:$T$55</c:f>
              <c:numCache>
                <c:formatCode>General</c:formatCode>
                <c:ptCount val="36"/>
                <c:pt idx="27">
                  <c:v>55.029585798816569</c:v>
                </c:pt>
                <c:pt idx="28">
                  <c:v>44.970414201183431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70C8-9A4B-9E92-5542ED562C10}"/>
            </c:ext>
          </c:extLst>
        </c:ser>
        <c:ser>
          <c:idx val="7"/>
          <c:order val="7"/>
          <c:tx>
            <c:strRef>
              <c:f>'Outcomes Based on Goals Chart'!$W$1:$W$4</c:f>
              <c:strCache>
                <c:ptCount val="1"/>
                <c:pt idx="0">
                  <c:v>66.6666666666667 - 33.3333333333333 - 0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'Outcomes Based on Goals Chart'!$A$5:$A$55</c:f>
              <c:multiLvlStrCache>
                <c:ptCount val="36"/>
                <c:lvl>
                  <c:pt idx="0">
                    <c:v>Sum of Percentage Successful</c:v>
                  </c:pt>
                  <c:pt idx="1">
                    <c:v>Sum of Percentage Failed</c:v>
                  </c:pt>
                  <c:pt idx="2">
                    <c:v>Sum of Percentage Canceled</c:v>
                  </c:pt>
                  <c:pt idx="3">
                    <c:v>Sum of Percentage Successful</c:v>
                  </c:pt>
                  <c:pt idx="4">
                    <c:v>Sum of Percentage Failed</c:v>
                  </c:pt>
                  <c:pt idx="5">
                    <c:v>Sum of Percentage Canceled</c:v>
                  </c:pt>
                  <c:pt idx="6">
                    <c:v>Sum of Percentage Successful</c:v>
                  </c:pt>
                  <c:pt idx="7">
                    <c:v>Sum of Percentage Failed</c:v>
                  </c:pt>
                  <c:pt idx="8">
                    <c:v>Sum of Percentage Canceled</c:v>
                  </c:pt>
                  <c:pt idx="9">
                    <c:v>Sum of Percentage Successful</c:v>
                  </c:pt>
                  <c:pt idx="10">
                    <c:v>Sum of Percentage Failed</c:v>
                  </c:pt>
                  <c:pt idx="11">
                    <c:v>Sum of Percentage Canceled</c:v>
                  </c:pt>
                  <c:pt idx="12">
                    <c:v>Sum of Percentage Successful</c:v>
                  </c:pt>
                  <c:pt idx="13">
                    <c:v>Sum of Percentage Failed</c:v>
                  </c:pt>
                  <c:pt idx="14">
                    <c:v>Sum of Percentage Canceled</c:v>
                  </c:pt>
                  <c:pt idx="15">
                    <c:v>Sum of Percentage Successful</c:v>
                  </c:pt>
                  <c:pt idx="16">
                    <c:v>Sum of Percentage Failed</c:v>
                  </c:pt>
                  <c:pt idx="17">
                    <c:v>Sum of Percentage Canceled</c:v>
                  </c:pt>
                  <c:pt idx="18">
                    <c:v>Sum of Percentage Successful</c:v>
                  </c:pt>
                  <c:pt idx="19">
                    <c:v>Sum of Percentage Failed</c:v>
                  </c:pt>
                  <c:pt idx="20">
                    <c:v>Sum of Percentage Canceled</c:v>
                  </c:pt>
                  <c:pt idx="21">
                    <c:v>Sum of Percentage Successful</c:v>
                  </c:pt>
                  <c:pt idx="22">
                    <c:v>Sum of Percentage Failed</c:v>
                  </c:pt>
                  <c:pt idx="23">
                    <c:v>Sum of Percentage Canceled</c:v>
                  </c:pt>
                  <c:pt idx="24">
                    <c:v>Sum of Percentage Successful</c:v>
                  </c:pt>
                  <c:pt idx="25">
                    <c:v>Sum of Percentage Failed</c:v>
                  </c:pt>
                  <c:pt idx="26">
                    <c:v>Sum of Percentage Canceled</c:v>
                  </c:pt>
                  <c:pt idx="27">
                    <c:v>Sum of Percentage Successful</c:v>
                  </c:pt>
                  <c:pt idx="28">
                    <c:v>Sum of Percentage Failed</c:v>
                  </c:pt>
                  <c:pt idx="29">
                    <c:v>Sum of Percentage Canceled</c:v>
                  </c:pt>
                  <c:pt idx="30">
                    <c:v>Sum of Percentage Successful</c:v>
                  </c:pt>
                  <c:pt idx="31">
                    <c:v>Sum of Percentage Failed</c:v>
                  </c:pt>
                  <c:pt idx="32">
                    <c:v>Sum of Percentage Canceled</c:v>
                  </c:pt>
                  <c:pt idx="33">
                    <c:v>Sum of Percentage Successful</c:v>
                  </c:pt>
                  <c:pt idx="34">
                    <c:v>Sum of Percentage Failed</c:v>
                  </c:pt>
                  <c:pt idx="35">
                    <c:v>Sum of Percentage Canceled</c:v>
                  </c:pt>
                </c:lvl>
                <c:lvl>
                  <c:pt idx="0">
                    <c:v>1000 to 4999</c:v>
                  </c:pt>
                  <c:pt idx="3">
                    <c:v>10000 to 14999</c:v>
                  </c:pt>
                  <c:pt idx="6">
                    <c:v>15000 to 19999</c:v>
                  </c:pt>
                  <c:pt idx="9">
                    <c:v>20000 to 24999</c:v>
                  </c:pt>
                  <c:pt idx="12">
                    <c:v>25000 to 29999</c:v>
                  </c:pt>
                  <c:pt idx="15">
                    <c:v>30000 to 34999</c:v>
                  </c:pt>
                  <c:pt idx="18">
                    <c:v>35000 to 39999</c:v>
                  </c:pt>
                  <c:pt idx="21">
                    <c:v>40000 to 44999</c:v>
                  </c:pt>
                  <c:pt idx="24">
                    <c:v>45000 to 49999</c:v>
                  </c:pt>
                  <c:pt idx="27">
                    <c:v>5000 to 9999</c:v>
                  </c:pt>
                  <c:pt idx="30">
                    <c:v>Greater than 50000</c:v>
                  </c:pt>
                  <c:pt idx="33">
                    <c:v>Less Than 1000</c:v>
                  </c:pt>
                </c:lvl>
              </c:multiLvlStrCache>
            </c:multiLvlStrRef>
          </c:cat>
          <c:val>
            <c:numRef>
              <c:f>'Outcomes Based on Goals Chart'!$W$5:$W$55</c:f>
              <c:numCache>
                <c:formatCode>General</c:formatCode>
                <c:ptCount val="36"/>
                <c:pt idx="18">
                  <c:v>66.666666666666657</c:v>
                </c:pt>
                <c:pt idx="19">
                  <c:v>33.333333333333329</c:v>
                </c:pt>
                <c:pt idx="20">
                  <c:v>0</c:v>
                </c:pt>
                <c:pt idx="21">
                  <c:v>66.666666666666657</c:v>
                </c:pt>
                <c:pt idx="22">
                  <c:v>33.333333333333329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70C8-9A4B-9E92-5542ED562C10}"/>
            </c:ext>
          </c:extLst>
        </c:ser>
        <c:ser>
          <c:idx val="8"/>
          <c:order val="8"/>
          <c:tx>
            <c:strRef>
              <c:f>'Outcomes Based on Goals Chart'!$Z$1:$Z$4</c:f>
              <c:strCache>
                <c:ptCount val="1"/>
                <c:pt idx="0">
                  <c:v>72.6591760299626 - 27.3408239700375 - 0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'Outcomes Based on Goals Chart'!$A$5:$A$55</c:f>
              <c:multiLvlStrCache>
                <c:ptCount val="36"/>
                <c:lvl>
                  <c:pt idx="0">
                    <c:v>Sum of Percentage Successful</c:v>
                  </c:pt>
                  <c:pt idx="1">
                    <c:v>Sum of Percentage Failed</c:v>
                  </c:pt>
                  <c:pt idx="2">
                    <c:v>Sum of Percentage Canceled</c:v>
                  </c:pt>
                  <c:pt idx="3">
                    <c:v>Sum of Percentage Successful</c:v>
                  </c:pt>
                  <c:pt idx="4">
                    <c:v>Sum of Percentage Failed</c:v>
                  </c:pt>
                  <c:pt idx="5">
                    <c:v>Sum of Percentage Canceled</c:v>
                  </c:pt>
                  <c:pt idx="6">
                    <c:v>Sum of Percentage Successful</c:v>
                  </c:pt>
                  <c:pt idx="7">
                    <c:v>Sum of Percentage Failed</c:v>
                  </c:pt>
                  <c:pt idx="8">
                    <c:v>Sum of Percentage Canceled</c:v>
                  </c:pt>
                  <c:pt idx="9">
                    <c:v>Sum of Percentage Successful</c:v>
                  </c:pt>
                  <c:pt idx="10">
                    <c:v>Sum of Percentage Failed</c:v>
                  </c:pt>
                  <c:pt idx="11">
                    <c:v>Sum of Percentage Canceled</c:v>
                  </c:pt>
                  <c:pt idx="12">
                    <c:v>Sum of Percentage Successful</c:v>
                  </c:pt>
                  <c:pt idx="13">
                    <c:v>Sum of Percentage Failed</c:v>
                  </c:pt>
                  <c:pt idx="14">
                    <c:v>Sum of Percentage Canceled</c:v>
                  </c:pt>
                  <c:pt idx="15">
                    <c:v>Sum of Percentage Successful</c:v>
                  </c:pt>
                  <c:pt idx="16">
                    <c:v>Sum of Percentage Failed</c:v>
                  </c:pt>
                  <c:pt idx="17">
                    <c:v>Sum of Percentage Canceled</c:v>
                  </c:pt>
                  <c:pt idx="18">
                    <c:v>Sum of Percentage Successful</c:v>
                  </c:pt>
                  <c:pt idx="19">
                    <c:v>Sum of Percentage Failed</c:v>
                  </c:pt>
                  <c:pt idx="20">
                    <c:v>Sum of Percentage Canceled</c:v>
                  </c:pt>
                  <c:pt idx="21">
                    <c:v>Sum of Percentage Successful</c:v>
                  </c:pt>
                  <c:pt idx="22">
                    <c:v>Sum of Percentage Failed</c:v>
                  </c:pt>
                  <c:pt idx="23">
                    <c:v>Sum of Percentage Canceled</c:v>
                  </c:pt>
                  <c:pt idx="24">
                    <c:v>Sum of Percentage Successful</c:v>
                  </c:pt>
                  <c:pt idx="25">
                    <c:v>Sum of Percentage Failed</c:v>
                  </c:pt>
                  <c:pt idx="26">
                    <c:v>Sum of Percentage Canceled</c:v>
                  </c:pt>
                  <c:pt idx="27">
                    <c:v>Sum of Percentage Successful</c:v>
                  </c:pt>
                  <c:pt idx="28">
                    <c:v>Sum of Percentage Failed</c:v>
                  </c:pt>
                  <c:pt idx="29">
                    <c:v>Sum of Percentage Canceled</c:v>
                  </c:pt>
                  <c:pt idx="30">
                    <c:v>Sum of Percentage Successful</c:v>
                  </c:pt>
                  <c:pt idx="31">
                    <c:v>Sum of Percentage Failed</c:v>
                  </c:pt>
                  <c:pt idx="32">
                    <c:v>Sum of Percentage Canceled</c:v>
                  </c:pt>
                  <c:pt idx="33">
                    <c:v>Sum of Percentage Successful</c:v>
                  </c:pt>
                  <c:pt idx="34">
                    <c:v>Sum of Percentage Failed</c:v>
                  </c:pt>
                  <c:pt idx="35">
                    <c:v>Sum of Percentage Canceled</c:v>
                  </c:pt>
                </c:lvl>
                <c:lvl>
                  <c:pt idx="0">
                    <c:v>1000 to 4999</c:v>
                  </c:pt>
                  <c:pt idx="3">
                    <c:v>10000 to 14999</c:v>
                  </c:pt>
                  <c:pt idx="6">
                    <c:v>15000 to 19999</c:v>
                  </c:pt>
                  <c:pt idx="9">
                    <c:v>20000 to 24999</c:v>
                  </c:pt>
                  <c:pt idx="12">
                    <c:v>25000 to 29999</c:v>
                  </c:pt>
                  <c:pt idx="15">
                    <c:v>30000 to 34999</c:v>
                  </c:pt>
                  <c:pt idx="18">
                    <c:v>35000 to 39999</c:v>
                  </c:pt>
                  <c:pt idx="21">
                    <c:v>40000 to 44999</c:v>
                  </c:pt>
                  <c:pt idx="24">
                    <c:v>45000 to 49999</c:v>
                  </c:pt>
                  <c:pt idx="27">
                    <c:v>5000 to 9999</c:v>
                  </c:pt>
                  <c:pt idx="30">
                    <c:v>Greater than 50000</c:v>
                  </c:pt>
                  <c:pt idx="33">
                    <c:v>Less Than 1000</c:v>
                  </c:pt>
                </c:lvl>
              </c:multiLvlStrCache>
            </c:multiLvlStrRef>
          </c:cat>
          <c:val>
            <c:numRef>
              <c:f>'Outcomes Based on Goals Chart'!$Z$5:$Z$55</c:f>
              <c:numCache>
                <c:formatCode>General</c:formatCode>
                <c:ptCount val="36"/>
                <c:pt idx="0">
                  <c:v>72.659176029962552</c:v>
                </c:pt>
                <c:pt idx="1">
                  <c:v>27.340823970037455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70C8-9A4B-9E92-5542ED562C10}"/>
            </c:ext>
          </c:extLst>
        </c:ser>
        <c:ser>
          <c:idx val="9"/>
          <c:order val="9"/>
          <c:tx>
            <c:strRef>
              <c:f>'Outcomes Based on Goals Chart'!$AC$1:$AC$4</c:f>
              <c:strCache>
                <c:ptCount val="1"/>
                <c:pt idx="0">
                  <c:v>75.8064516129032 - 24.1935483870968 - 0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'Outcomes Based on Goals Chart'!$A$5:$A$55</c:f>
              <c:multiLvlStrCache>
                <c:ptCount val="36"/>
                <c:lvl>
                  <c:pt idx="0">
                    <c:v>Sum of Percentage Successful</c:v>
                  </c:pt>
                  <c:pt idx="1">
                    <c:v>Sum of Percentage Failed</c:v>
                  </c:pt>
                  <c:pt idx="2">
                    <c:v>Sum of Percentage Canceled</c:v>
                  </c:pt>
                  <c:pt idx="3">
                    <c:v>Sum of Percentage Successful</c:v>
                  </c:pt>
                  <c:pt idx="4">
                    <c:v>Sum of Percentage Failed</c:v>
                  </c:pt>
                  <c:pt idx="5">
                    <c:v>Sum of Percentage Canceled</c:v>
                  </c:pt>
                  <c:pt idx="6">
                    <c:v>Sum of Percentage Successful</c:v>
                  </c:pt>
                  <c:pt idx="7">
                    <c:v>Sum of Percentage Failed</c:v>
                  </c:pt>
                  <c:pt idx="8">
                    <c:v>Sum of Percentage Canceled</c:v>
                  </c:pt>
                  <c:pt idx="9">
                    <c:v>Sum of Percentage Successful</c:v>
                  </c:pt>
                  <c:pt idx="10">
                    <c:v>Sum of Percentage Failed</c:v>
                  </c:pt>
                  <c:pt idx="11">
                    <c:v>Sum of Percentage Canceled</c:v>
                  </c:pt>
                  <c:pt idx="12">
                    <c:v>Sum of Percentage Successful</c:v>
                  </c:pt>
                  <c:pt idx="13">
                    <c:v>Sum of Percentage Failed</c:v>
                  </c:pt>
                  <c:pt idx="14">
                    <c:v>Sum of Percentage Canceled</c:v>
                  </c:pt>
                  <c:pt idx="15">
                    <c:v>Sum of Percentage Successful</c:v>
                  </c:pt>
                  <c:pt idx="16">
                    <c:v>Sum of Percentage Failed</c:v>
                  </c:pt>
                  <c:pt idx="17">
                    <c:v>Sum of Percentage Canceled</c:v>
                  </c:pt>
                  <c:pt idx="18">
                    <c:v>Sum of Percentage Successful</c:v>
                  </c:pt>
                  <c:pt idx="19">
                    <c:v>Sum of Percentage Failed</c:v>
                  </c:pt>
                  <c:pt idx="20">
                    <c:v>Sum of Percentage Canceled</c:v>
                  </c:pt>
                  <c:pt idx="21">
                    <c:v>Sum of Percentage Successful</c:v>
                  </c:pt>
                  <c:pt idx="22">
                    <c:v>Sum of Percentage Failed</c:v>
                  </c:pt>
                  <c:pt idx="23">
                    <c:v>Sum of Percentage Canceled</c:v>
                  </c:pt>
                  <c:pt idx="24">
                    <c:v>Sum of Percentage Successful</c:v>
                  </c:pt>
                  <c:pt idx="25">
                    <c:v>Sum of Percentage Failed</c:v>
                  </c:pt>
                  <c:pt idx="26">
                    <c:v>Sum of Percentage Canceled</c:v>
                  </c:pt>
                  <c:pt idx="27">
                    <c:v>Sum of Percentage Successful</c:v>
                  </c:pt>
                  <c:pt idx="28">
                    <c:v>Sum of Percentage Failed</c:v>
                  </c:pt>
                  <c:pt idx="29">
                    <c:v>Sum of Percentage Canceled</c:v>
                  </c:pt>
                  <c:pt idx="30">
                    <c:v>Sum of Percentage Successful</c:v>
                  </c:pt>
                  <c:pt idx="31">
                    <c:v>Sum of Percentage Failed</c:v>
                  </c:pt>
                  <c:pt idx="32">
                    <c:v>Sum of Percentage Canceled</c:v>
                  </c:pt>
                  <c:pt idx="33">
                    <c:v>Sum of Percentage Successful</c:v>
                  </c:pt>
                  <c:pt idx="34">
                    <c:v>Sum of Percentage Failed</c:v>
                  </c:pt>
                  <c:pt idx="35">
                    <c:v>Sum of Percentage Canceled</c:v>
                  </c:pt>
                </c:lvl>
                <c:lvl>
                  <c:pt idx="0">
                    <c:v>1000 to 4999</c:v>
                  </c:pt>
                  <c:pt idx="3">
                    <c:v>10000 to 14999</c:v>
                  </c:pt>
                  <c:pt idx="6">
                    <c:v>15000 to 19999</c:v>
                  </c:pt>
                  <c:pt idx="9">
                    <c:v>20000 to 24999</c:v>
                  </c:pt>
                  <c:pt idx="12">
                    <c:v>25000 to 29999</c:v>
                  </c:pt>
                  <c:pt idx="15">
                    <c:v>30000 to 34999</c:v>
                  </c:pt>
                  <c:pt idx="18">
                    <c:v>35000 to 39999</c:v>
                  </c:pt>
                  <c:pt idx="21">
                    <c:v>40000 to 44999</c:v>
                  </c:pt>
                  <c:pt idx="24">
                    <c:v>45000 to 49999</c:v>
                  </c:pt>
                  <c:pt idx="27">
                    <c:v>5000 to 9999</c:v>
                  </c:pt>
                  <c:pt idx="30">
                    <c:v>Greater than 50000</c:v>
                  </c:pt>
                  <c:pt idx="33">
                    <c:v>Less Than 1000</c:v>
                  </c:pt>
                </c:lvl>
              </c:multiLvlStrCache>
            </c:multiLvlStrRef>
          </c:cat>
          <c:val>
            <c:numRef>
              <c:f>'Outcomes Based on Goals Chart'!$AC$5:$AC$55</c:f>
              <c:numCache>
                <c:formatCode>General</c:formatCode>
                <c:ptCount val="36"/>
                <c:pt idx="33">
                  <c:v>75.806451612903231</c:v>
                </c:pt>
                <c:pt idx="34">
                  <c:v>24.193548387096776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70C8-9A4B-9E92-5542ED562C10}"/>
            </c:ext>
          </c:extLst>
        </c:ser>
        <c:ser>
          <c:idx val="10"/>
          <c:order val="10"/>
          <c:tx>
            <c:strRef>
              <c:f>'Outcomes Based on Goals Chart'!$AF$1:$AF$4</c:f>
              <c:strCache>
                <c:ptCount val="1"/>
                <c:pt idx="0">
                  <c:v>100 - 0 - 0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'Outcomes Based on Goals Chart'!$A$5:$A$55</c:f>
              <c:multiLvlStrCache>
                <c:ptCount val="36"/>
                <c:lvl>
                  <c:pt idx="0">
                    <c:v>Sum of Percentage Successful</c:v>
                  </c:pt>
                  <c:pt idx="1">
                    <c:v>Sum of Percentage Failed</c:v>
                  </c:pt>
                  <c:pt idx="2">
                    <c:v>Sum of Percentage Canceled</c:v>
                  </c:pt>
                  <c:pt idx="3">
                    <c:v>Sum of Percentage Successful</c:v>
                  </c:pt>
                  <c:pt idx="4">
                    <c:v>Sum of Percentage Failed</c:v>
                  </c:pt>
                  <c:pt idx="5">
                    <c:v>Sum of Percentage Canceled</c:v>
                  </c:pt>
                  <c:pt idx="6">
                    <c:v>Sum of Percentage Successful</c:v>
                  </c:pt>
                  <c:pt idx="7">
                    <c:v>Sum of Percentage Failed</c:v>
                  </c:pt>
                  <c:pt idx="8">
                    <c:v>Sum of Percentage Canceled</c:v>
                  </c:pt>
                  <c:pt idx="9">
                    <c:v>Sum of Percentage Successful</c:v>
                  </c:pt>
                  <c:pt idx="10">
                    <c:v>Sum of Percentage Failed</c:v>
                  </c:pt>
                  <c:pt idx="11">
                    <c:v>Sum of Percentage Canceled</c:v>
                  </c:pt>
                  <c:pt idx="12">
                    <c:v>Sum of Percentage Successful</c:v>
                  </c:pt>
                  <c:pt idx="13">
                    <c:v>Sum of Percentage Failed</c:v>
                  </c:pt>
                  <c:pt idx="14">
                    <c:v>Sum of Percentage Canceled</c:v>
                  </c:pt>
                  <c:pt idx="15">
                    <c:v>Sum of Percentage Successful</c:v>
                  </c:pt>
                  <c:pt idx="16">
                    <c:v>Sum of Percentage Failed</c:v>
                  </c:pt>
                  <c:pt idx="17">
                    <c:v>Sum of Percentage Canceled</c:v>
                  </c:pt>
                  <c:pt idx="18">
                    <c:v>Sum of Percentage Successful</c:v>
                  </c:pt>
                  <c:pt idx="19">
                    <c:v>Sum of Percentage Failed</c:v>
                  </c:pt>
                  <c:pt idx="20">
                    <c:v>Sum of Percentage Canceled</c:v>
                  </c:pt>
                  <c:pt idx="21">
                    <c:v>Sum of Percentage Successful</c:v>
                  </c:pt>
                  <c:pt idx="22">
                    <c:v>Sum of Percentage Failed</c:v>
                  </c:pt>
                  <c:pt idx="23">
                    <c:v>Sum of Percentage Canceled</c:v>
                  </c:pt>
                  <c:pt idx="24">
                    <c:v>Sum of Percentage Successful</c:v>
                  </c:pt>
                  <c:pt idx="25">
                    <c:v>Sum of Percentage Failed</c:v>
                  </c:pt>
                  <c:pt idx="26">
                    <c:v>Sum of Percentage Canceled</c:v>
                  </c:pt>
                  <c:pt idx="27">
                    <c:v>Sum of Percentage Successful</c:v>
                  </c:pt>
                  <c:pt idx="28">
                    <c:v>Sum of Percentage Failed</c:v>
                  </c:pt>
                  <c:pt idx="29">
                    <c:v>Sum of Percentage Canceled</c:v>
                  </c:pt>
                  <c:pt idx="30">
                    <c:v>Sum of Percentage Successful</c:v>
                  </c:pt>
                  <c:pt idx="31">
                    <c:v>Sum of Percentage Failed</c:v>
                  </c:pt>
                  <c:pt idx="32">
                    <c:v>Sum of Percentage Canceled</c:v>
                  </c:pt>
                  <c:pt idx="33">
                    <c:v>Sum of Percentage Successful</c:v>
                  </c:pt>
                  <c:pt idx="34">
                    <c:v>Sum of Percentage Failed</c:v>
                  </c:pt>
                  <c:pt idx="35">
                    <c:v>Sum of Percentage Canceled</c:v>
                  </c:pt>
                </c:lvl>
                <c:lvl>
                  <c:pt idx="0">
                    <c:v>1000 to 4999</c:v>
                  </c:pt>
                  <c:pt idx="3">
                    <c:v>10000 to 14999</c:v>
                  </c:pt>
                  <c:pt idx="6">
                    <c:v>15000 to 19999</c:v>
                  </c:pt>
                  <c:pt idx="9">
                    <c:v>20000 to 24999</c:v>
                  </c:pt>
                  <c:pt idx="12">
                    <c:v>25000 to 29999</c:v>
                  </c:pt>
                  <c:pt idx="15">
                    <c:v>30000 to 34999</c:v>
                  </c:pt>
                  <c:pt idx="18">
                    <c:v>35000 to 39999</c:v>
                  </c:pt>
                  <c:pt idx="21">
                    <c:v>40000 to 44999</c:v>
                  </c:pt>
                  <c:pt idx="24">
                    <c:v>45000 to 49999</c:v>
                  </c:pt>
                  <c:pt idx="27">
                    <c:v>5000 to 9999</c:v>
                  </c:pt>
                  <c:pt idx="30">
                    <c:v>Greater than 50000</c:v>
                  </c:pt>
                  <c:pt idx="33">
                    <c:v>Less Than 1000</c:v>
                  </c:pt>
                </c:lvl>
              </c:multiLvlStrCache>
            </c:multiLvlStrRef>
          </c:cat>
          <c:val>
            <c:numRef>
              <c:f>'Outcomes Based on Goals Chart'!$AF$5:$AF$55</c:f>
              <c:numCache>
                <c:formatCode>General</c:formatCode>
                <c:ptCount val="36"/>
                <c:pt idx="15">
                  <c:v>100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70C8-9A4B-9E92-5542ED562C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6959"/>
        <c:axId val="118228575"/>
      </c:lineChart>
      <c:catAx>
        <c:axId val="869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8575"/>
        <c:crosses val="autoZero"/>
        <c:auto val="1"/>
        <c:lblAlgn val="ctr"/>
        <c:lblOffset val="100"/>
        <c:noMultiLvlLbl val="0"/>
      </c:catAx>
      <c:valAx>
        <c:axId val="118228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</xdr:row>
      <xdr:rowOff>50800</xdr:rowOff>
    </xdr:from>
    <xdr:to>
      <xdr:col>16</xdr:col>
      <xdr:colOff>38100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EBDBC-5BFB-E54D-81C3-5E57903E3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127000</xdr:rowOff>
    </xdr:from>
    <xdr:to>
      <xdr:col>24</xdr:col>
      <xdr:colOff>1524000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9763B-B933-764A-9661-9DC49E0EB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Fuentes Lopez" refreshedDate="43904.874801967591" createdVersion="6" refreshedVersion="6" minRefreshableVersion="3" recordCount="4115" xr:uid="{FA1C44B4-A6C6-EB49-BD1F-5D494B762E47}">
  <cacheSource type="worksheet">
    <worksheetSource ref="A1:O1048576" sheet="Kickstarter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Converted Launch Date" numFmtId="0">
      <sharedItems containsNonDate="0" containsDate="1" containsString="0" containsBlank="1" minDate="2009-08-25T15:26:54" maxDate="2017-03-15T15:30:07" count="1394">
        <m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</sharedItems>
      <fieldGroup par="16" base="14">
        <rangePr groupBy="months" startDate="2009-08-25T15:26:54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4">
        <rangePr groupBy="quarters" startDate="2009-08-25T15:26:54" endDate="2017-03-15T15:30:07"/>
        <groupItems count="6">
          <s v="&lt;8/25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4">
        <rangePr groupBy="years" startDate="2009-08-25T15:26:54" endDate="2017-03-15T15:30:07"/>
        <groupItems count="11">
          <s v="&lt;8/25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Fuentes Lopez" refreshedDate="43904.898713425922" createdVersion="6" refreshedVersion="6" minRefreshableVersion="3" recordCount="12" xr:uid="{442F6ED6-9C5F-384C-9BEA-8DE9DF18919A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 count="11">
        <n v="141"/>
        <n v="388"/>
        <n v="93"/>
        <n v="39"/>
        <n v="11"/>
        <n v="9"/>
        <n v="1"/>
        <n v="3"/>
        <n v="4"/>
        <n v="2"/>
        <n v="0"/>
      </sharedItems>
    </cacheField>
    <cacheField name="Number Failed" numFmtId="0">
      <sharedItems containsSemiMixedTypes="0" containsString="0" containsNumber="1" containsInteger="1" minValue="0" maxValue="146" count="11">
        <n v="45"/>
        <n v="146"/>
        <n v="76"/>
        <n v="33"/>
        <n v="9"/>
        <n v="11"/>
        <n v="4"/>
        <n v="0"/>
        <n v="2"/>
        <n v="1"/>
        <n v="14"/>
      </sharedItems>
    </cacheField>
    <cacheField name="Number Canceled" numFmtId="0">
      <sharedItems containsSemiMixedTypes="0" containsString="0" containsNumber="1" containsInteger="1" minValue="0" maxValue="0" count="1">
        <n v="0"/>
      </sharedItems>
    </cacheField>
    <cacheField name="Total Projects" numFmtId="0">
      <sharedItems containsSemiMixedTypes="0" containsString="0" containsNumber="1" containsInteger="1" minValue="1" maxValue="534" count="10">
        <n v="186"/>
        <n v="534"/>
        <n v="169"/>
        <n v="72"/>
        <n v="20"/>
        <n v="5"/>
        <n v="3"/>
        <n v="6"/>
        <n v="1"/>
        <n v="16"/>
      </sharedItems>
    </cacheField>
    <cacheField name="Percentage Successful" numFmtId="0">
      <sharedItems containsSemiMixedTypes="0" containsString="0" containsNumber="1" minValue="0" maxValue="100" count="11">
        <n v="75.806451612903231"/>
        <n v="72.659176029962552"/>
        <n v="55.029585798816569"/>
        <n v="54.166666666666664"/>
        <n v="55.000000000000007"/>
        <n v="45"/>
        <n v="20"/>
        <n v="100"/>
        <n v="66.666666666666657"/>
        <n v="0"/>
        <n v="12.5"/>
      </sharedItems>
    </cacheField>
    <cacheField name="Percentage Failed" numFmtId="0">
      <sharedItems containsSemiMixedTypes="0" containsString="0" containsNumber="1" minValue="0" maxValue="100" count="11">
        <n v="24.193548387096776"/>
        <n v="27.340823970037455"/>
        <n v="44.970414201183431"/>
        <n v="45.833333333333329"/>
        <n v="45"/>
        <n v="55.000000000000007"/>
        <n v="80"/>
        <n v="0"/>
        <n v="33.333333333333329"/>
        <n v="100"/>
        <n v="87.5"/>
      </sharedItems>
    </cacheField>
    <cacheField name="Percentage Canceled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0"/>
  </r>
  <r>
    <n v="131"/>
    <s v="I (Canceled)"/>
    <s v="I"/>
    <n v="1200"/>
    <n v="0"/>
    <x v="1"/>
    <s v="US"/>
    <s v="USD"/>
    <n v="1467763200"/>
    <n v="1466453161"/>
    <b v="0"/>
    <n v="0"/>
    <b v="0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4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7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8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1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1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13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1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1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1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1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1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2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0"/>
  </r>
  <r>
    <n v="638"/>
    <s v="W (Canceled)"/>
    <s v="O0"/>
    <n v="200000"/>
    <n v="18"/>
    <x v="1"/>
    <s v="DE"/>
    <s v="EUR"/>
    <n v="1490447662"/>
    <n v="1485267262"/>
    <b v="0"/>
    <n v="6"/>
    <b v="0"/>
    <x v="7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0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2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22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2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2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25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2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2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28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29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3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3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3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3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3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35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3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37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3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39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4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4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4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4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4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4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4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4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4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4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5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5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5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5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5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5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5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5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5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5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6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6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6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6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6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6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6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6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6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6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7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7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7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7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7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7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7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7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7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7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8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8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8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8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8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8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8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8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8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8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9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9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9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9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9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9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9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9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9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9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1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10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10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10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10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10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10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10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10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10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11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11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11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11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11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11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11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11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11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11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12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12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12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12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12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12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12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12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12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12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13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13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13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13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13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13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13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13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13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13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14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14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14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14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14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14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14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14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14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14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15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15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15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15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15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15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15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15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15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15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16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16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16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16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16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16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16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16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16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16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17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17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17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17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17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1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17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17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17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17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18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18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18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18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18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18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18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18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18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18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19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19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19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19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19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19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19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19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19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19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0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0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0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0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0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0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0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0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0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0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1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1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1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1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1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1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1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1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1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1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2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2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2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2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2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2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2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2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2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2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3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3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3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3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3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3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3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3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3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4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4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4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4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4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4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4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4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4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4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5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5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5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5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5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5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5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5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5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6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6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6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6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6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6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6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6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6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6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7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7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7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7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7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7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7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7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7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7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28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28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28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28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28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28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28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28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28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28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29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29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29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29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29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29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29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29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29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29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1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1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1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1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1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1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1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1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2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2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2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2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2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2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2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2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2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2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3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3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3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3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3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3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3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3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4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4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4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4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4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4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4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4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4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4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5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5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5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5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5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5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5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5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5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5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6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6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6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6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6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6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6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6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6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6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7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7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7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7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7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7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7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7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7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7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8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8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8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8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8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8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8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8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8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8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9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9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9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9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9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9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9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9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9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9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40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40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40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40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404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40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40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40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40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40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41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41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41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41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41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41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41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41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41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41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42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42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42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42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42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42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42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42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42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42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43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43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43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43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43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43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43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43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43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43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44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44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44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44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44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44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44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44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44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44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45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45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45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45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45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45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45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45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45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45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46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46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46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46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46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46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46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46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46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46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47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47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47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47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47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47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47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47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47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47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48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48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48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48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48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48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48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48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48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48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49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49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49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49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49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49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49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49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49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49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5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50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50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50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50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50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50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50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50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50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51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51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51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51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5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51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51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51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51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51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52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52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52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52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52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52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52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52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52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52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53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53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53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53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53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53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53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53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53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53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54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54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54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54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54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54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54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54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54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54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55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5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55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55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55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55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55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55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55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55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56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56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56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56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56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56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56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56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56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56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57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57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57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57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57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57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57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57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57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57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58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58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58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58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58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58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58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58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58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58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59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59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59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59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59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59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59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59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59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59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60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60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60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60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60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60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60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60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60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60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61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61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61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61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61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61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61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61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61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61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62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62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62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62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62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62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62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6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62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62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63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63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63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63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63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63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63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63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63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63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64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64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64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64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64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64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64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64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64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64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65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65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65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65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65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65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65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65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65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65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66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66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66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66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66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66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66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66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66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66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67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67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67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67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67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67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67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67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67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67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68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68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68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68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68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68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68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68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68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68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69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69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69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69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69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69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69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69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69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69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7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70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70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70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70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70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70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70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70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70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71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71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71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71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71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71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71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71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71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71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72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72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72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72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72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72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72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7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72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72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73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73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73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73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73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73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73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73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7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73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74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74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74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74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74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74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74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7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74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74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75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75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75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75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75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75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75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75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75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75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76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76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76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76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76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76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76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76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76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76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77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77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77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77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77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77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77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77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77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77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78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78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78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78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78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78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78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78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78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78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79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79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79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79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79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79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79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79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79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79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8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80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80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80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80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80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80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80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80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80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81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81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81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81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81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81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81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81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81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81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82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82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82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82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82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82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82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82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82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82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83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83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83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83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83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83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83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83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83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83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84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8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84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84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84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84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84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84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84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84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85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85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85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85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85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85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85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8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85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85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86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86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86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8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86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86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86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86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86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86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87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87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87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87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87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87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87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87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87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87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88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88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88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88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88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88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88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88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88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88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89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89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89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89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89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89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89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89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89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89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9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90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90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90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90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90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90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90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90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90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91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91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91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91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91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91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91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91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91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91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9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92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92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92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92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92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92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92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92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92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93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93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93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93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93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93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93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93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93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93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94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94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94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94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94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94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94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94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94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94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95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95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95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95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95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95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95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95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9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95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96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96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96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96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96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96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96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96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96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96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97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97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97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97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97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97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97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97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97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97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98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98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98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98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98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98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98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98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98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98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99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99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99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99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99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99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99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99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99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99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100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100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100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100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100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100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100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100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100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100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101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10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101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101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101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101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101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101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101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101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102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102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102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102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102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102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102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102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102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102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103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103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103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103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103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103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103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103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103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103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10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104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104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104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104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104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104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104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104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104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105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105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105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105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105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105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105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105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105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105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106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106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106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106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106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106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106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106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106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106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107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107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107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107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107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107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107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107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107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107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108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108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108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108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108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108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108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108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108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108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109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109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109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109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109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109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109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109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109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109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110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110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110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110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110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110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110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110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110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110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111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11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111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111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111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111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111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111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111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111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112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112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112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112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112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112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112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112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112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112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113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113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113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113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113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113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113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113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113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113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114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114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114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114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114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114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114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114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114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114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115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115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115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115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115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115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115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115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115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115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116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11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11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11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11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1165"/>
  </r>
  <r>
    <n v="3886"/>
    <s v="a (Canceled)"/>
    <n v="1"/>
    <n v="10000"/>
    <n v="0"/>
    <x v="1"/>
    <s v="AU"/>
    <s v="AUD"/>
    <n v="1418275702"/>
    <n v="1415683702"/>
    <b v="0"/>
    <n v="0"/>
    <b v="0"/>
    <x v="40"/>
    <x v="11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11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116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11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117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11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117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11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117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117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11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11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11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117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11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11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118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118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11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118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11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118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118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11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119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119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11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11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119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119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119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119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119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11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12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12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12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12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120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120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12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12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12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120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121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12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12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121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12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12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12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12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121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121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12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122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12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12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12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122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122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12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12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12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12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12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123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123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12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123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123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12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12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12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124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12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12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12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12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12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12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124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12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12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12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125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12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12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125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12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12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12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12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12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126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12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12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126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12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126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126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126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12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12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127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127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127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12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12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12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127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127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12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127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12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128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128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128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128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128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128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128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128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128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129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129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129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129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129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129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129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129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129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129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130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130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130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130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130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130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130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130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130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130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13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131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131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131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131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131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131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131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131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131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132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132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132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132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132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132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132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132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132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132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133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133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133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133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133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133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133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133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133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133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134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134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134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134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134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134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134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134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134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134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135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13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135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135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135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135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135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135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135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135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136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136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136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136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136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136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136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136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136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136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137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137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137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137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137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137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137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137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137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137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138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138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138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138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138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138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138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138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138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138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139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139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139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1393"/>
  </r>
  <r>
    <m/>
    <m/>
    <m/>
    <m/>
    <m/>
    <x v="4"/>
    <m/>
    <m/>
    <m/>
    <m/>
    <m/>
    <m/>
    <m/>
    <x v="4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</r>
  <r>
    <x v="1"/>
    <x v="1"/>
    <x v="1"/>
    <x v="0"/>
    <x v="1"/>
    <x v="1"/>
    <x v="1"/>
    <x v="0"/>
  </r>
  <r>
    <x v="2"/>
    <x v="2"/>
    <x v="2"/>
    <x v="0"/>
    <x v="2"/>
    <x v="2"/>
    <x v="2"/>
    <x v="0"/>
  </r>
  <r>
    <x v="3"/>
    <x v="3"/>
    <x v="3"/>
    <x v="0"/>
    <x v="3"/>
    <x v="3"/>
    <x v="3"/>
    <x v="0"/>
  </r>
  <r>
    <x v="4"/>
    <x v="4"/>
    <x v="4"/>
    <x v="0"/>
    <x v="4"/>
    <x v="4"/>
    <x v="4"/>
    <x v="0"/>
  </r>
  <r>
    <x v="5"/>
    <x v="5"/>
    <x v="5"/>
    <x v="0"/>
    <x v="4"/>
    <x v="5"/>
    <x v="5"/>
    <x v="0"/>
  </r>
  <r>
    <x v="6"/>
    <x v="6"/>
    <x v="6"/>
    <x v="0"/>
    <x v="5"/>
    <x v="6"/>
    <x v="6"/>
    <x v="0"/>
  </r>
  <r>
    <x v="7"/>
    <x v="7"/>
    <x v="7"/>
    <x v="0"/>
    <x v="6"/>
    <x v="7"/>
    <x v="7"/>
    <x v="0"/>
  </r>
  <r>
    <x v="8"/>
    <x v="8"/>
    <x v="8"/>
    <x v="0"/>
    <x v="7"/>
    <x v="8"/>
    <x v="8"/>
    <x v="0"/>
  </r>
  <r>
    <x v="9"/>
    <x v="9"/>
    <x v="9"/>
    <x v="0"/>
    <x v="6"/>
    <x v="8"/>
    <x v="8"/>
    <x v="0"/>
  </r>
  <r>
    <x v="10"/>
    <x v="10"/>
    <x v="9"/>
    <x v="0"/>
    <x v="8"/>
    <x v="9"/>
    <x v="9"/>
    <x v="0"/>
  </r>
  <r>
    <x v="11"/>
    <x v="9"/>
    <x v="10"/>
    <x v="0"/>
    <x v="9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DAD7E-CA15-C143-86E9-CFDF5B6324C3}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3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h="1" x="4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16"/>
    <field x="15"/>
    <field x="14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3" hier="-1"/>
  </pageFields>
  <dataFields count="1">
    <dataField name="Count of outcomes" fld="5" subtotal="count" baseField="0" baseItem="0"/>
  </dataFields>
  <chartFormats count="10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FFC41-4E12-CE42-88B7-694F37CF11AB}" name="PivotTable10" cacheId="3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I55" firstHeaderRow="1" firstDataRow="4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>
      <items count="12">
        <item x="10"/>
        <item x="6"/>
        <item x="9"/>
        <item x="7"/>
        <item x="8"/>
        <item x="5"/>
        <item x="4"/>
        <item x="3"/>
        <item x="2"/>
        <item x="0"/>
        <item x="1"/>
        <item t="default"/>
      </items>
    </pivotField>
    <pivotField showAll="0">
      <items count="12">
        <item x="7"/>
        <item x="9"/>
        <item x="8"/>
        <item x="6"/>
        <item x="4"/>
        <item x="5"/>
        <item x="10"/>
        <item x="3"/>
        <item x="0"/>
        <item x="2"/>
        <item x="1"/>
        <item t="default"/>
      </items>
    </pivotField>
    <pivotField showAll="0">
      <items count="2">
        <item x="0"/>
        <item t="default"/>
      </items>
    </pivotField>
    <pivotField showAll="0">
      <items count="11">
        <item x="8"/>
        <item x="6"/>
        <item x="5"/>
        <item x="7"/>
        <item x="9"/>
        <item x="4"/>
        <item x="3"/>
        <item x="2"/>
        <item x="0"/>
        <item x="1"/>
        <item t="default"/>
      </items>
    </pivotField>
    <pivotField axis="axisCol" dataField="1" showAll="0">
      <items count="12">
        <item x="9"/>
        <item x="10"/>
        <item x="6"/>
        <item x="5"/>
        <item x="3"/>
        <item x="4"/>
        <item x="2"/>
        <item x="8"/>
        <item x="1"/>
        <item x="0"/>
        <item x="7"/>
        <item t="default"/>
      </items>
    </pivotField>
    <pivotField axis="axisCol" dataField="1" showAll="0">
      <items count="12">
        <item x="7"/>
        <item x="0"/>
        <item x="1"/>
        <item x="8"/>
        <item x="2"/>
        <item x="4"/>
        <item x="3"/>
        <item x="5"/>
        <item x="6"/>
        <item x="10"/>
        <item x="9"/>
        <item t="default"/>
      </items>
    </pivotField>
    <pivotField axis="axisCol" dataField="1" showAll="0">
      <items count="2">
        <item x="0"/>
        <item t="default"/>
      </items>
    </pivotField>
  </pivotFields>
  <rowFields count="2">
    <field x="0"/>
    <field x="-2"/>
  </rowFields>
  <rowItems count="51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>
      <x v="4"/>
    </i>
    <i r="1">
      <x/>
    </i>
    <i r="1" i="1">
      <x v="1"/>
    </i>
    <i r="1" i="2">
      <x v="2"/>
    </i>
    <i>
      <x v="5"/>
    </i>
    <i r="1">
      <x/>
    </i>
    <i r="1" i="1">
      <x v="1"/>
    </i>
    <i r="1" i="2">
      <x v="2"/>
    </i>
    <i>
      <x v="6"/>
    </i>
    <i r="1">
      <x/>
    </i>
    <i r="1" i="1">
      <x v="1"/>
    </i>
    <i r="1" i="2">
      <x v="2"/>
    </i>
    <i>
      <x v="7"/>
    </i>
    <i r="1">
      <x/>
    </i>
    <i r="1" i="1">
      <x v="1"/>
    </i>
    <i r="1" i="2">
      <x v="2"/>
    </i>
    <i>
      <x v="8"/>
    </i>
    <i r="1">
      <x/>
    </i>
    <i r="1" i="1">
      <x v="1"/>
    </i>
    <i r="1" i="2">
      <x v="2"/>
    </i>
    <i>
      <x v="9"/>
    </i>
    <i r="1">
      <x/>
    </i>
    <i r="1" i="1">
      <x v="1"/>
    </i>
    <i r="1" i="2">
      <x v="2"/>
    </i>
    <i>
      <x v="10"/>
    </i>
    <i r="1">
      <x/>
    </i>
    <i r="1" i="1">
      <x v="1"/>
    </i>
    <i r="1" i="2">
      <x v="2"/>
    </i>
    <i>
      <x v="11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3">
    <field x="5"/>
    <field x="6"/>
    <field x="7"/>
  </colFields>
  <colItems count="34">
    <i>
      <x/>
      <x v="10"/>
      <x/>
    </i>
    <i t="default" r="1">
      <x v="10"/>
    </i>
    <i t="default">
      <x/>
    </i>
    <i>
      <x v="1"/>
      <x v="9"/>
      <x/>
    </i>
    <i t="default" r="1">
      <x v="9"/>
    </i>
    <i t="default">
      <x v="1"/>
    </i>
    <i>
      <x v="2"/>
      <x v="8"/>
      <x/>
    </i>
    <i t="default" r="1">
      <x v="8"/>
    </i>
    <i t="default">
      <x v="2"/>
    </i>
    <i>
      <x v="3"/>
      <x v="7"/>
      <x/>
    </i>
    <i t="default" r="1">
      <x v="7"/>
    </i>
    <i t="default">
      <x v="3"/>
    </i>
    <i>
      <x v="4"/>
      <x v="6"/>
      <x/>
    </i>
    <i t="default" r="1">
      <x v="6"/>
    </i>
    <i t="default">
      <x v="4"/>
    </i>
    <i>
      <x v="5"/>
      <x v="5"/>
      <x/>
    </i>
    <i t="default" r="1">
      <x v="5"/>
    </i>
    <i t="default">
      <x v="5"/>
    </i>
    <i>
      <x v="6"/>
      <x v="4"/>
      <x/>
    </i>
    <i t="default" r="1">
      <x v="4"/>
    </i>
    <i t="default">
      <x v="6"/>
    </i>
    <i>
      <x v="7"/>
      <x v="3"/>
      <x/>
    </i>
    <i t="default" r="1">
      <x v="3"/>
    </i>
    <i t="default">
      <x v="7"/>
    </i>
    <i>
      <x v="8"/>
      <x v="2"/>
      <x/>
    </i>
    <i t="default" r="1">
      <x v="2"/>
    </i>
    <i t="default">
      <x v="8"/>
    </i>
    <i>
      <x v="9"/>
      <x v="1"/>
      <x/>
    </i>
    <i t="default" r="1">
      <x v="1"/>
    </i>
    <i t="default">
      <x v="9"/>
    </i>
    <i>
      <x v="10"/>
      <x/>
      <x/>
    </i>
    <i t="default" r="1">
      <x/>
    </i>
    <i t="default">
      <x v="10"/>
    </i>
    <i t="grand">
      <x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11">
    <chartFormat chart="0" format="35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35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6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6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62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363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364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365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366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367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368" series="1">
      <pivotArea type="data" outline="0" fieldPosition="0">
        <references count="1">
          <reference field="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727D-586E-5D49-B996-4EA6358F6EAF}">
  <dimension ref="A1:F14"/>
  <sheetViews>
    <sheetView workbookViewId="0">
      <selection activeCell="A3" sqref="A3"/>
    </sheetView>
  </sheetViews>
  <sheetFormatPr baseColWidth="10" defaultRowHeight="15" x14ac:dyDescent="0.2"/>
  <cols>
    <col min="1" max="1" width="20.83203125" bestFit="1" customWidth="1"/>
    <col min="2" max="2" width="15.66406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17" t="s">
        <v>8305</v>
      </c>
      <c r="B1" t="s">
        <v>8347</v>
      </c>
    </row>
    <row r="3" spans="1:6" x14ac:dyDescent="0.2">
      <c r="A3" s="17" t="s">
        <v>8346</v>
      </c>
      <c r="B3" s="17" t="s">
        <v>8327</v>
      </c>
    </row>
    <row r="4" spans="1:6" x14ac:dyDescent="0.2">
      <c r="A4" s="17" t="s">
        <v>8329</v>
      </c>
      <c r="B4" t="s">
        <v>8219</v>
      </c>
      <c r="C4" t="s">
        <v>8220</v>
      </c>
      <c r="D4" t="s">
        <v>8221</v>
      </c>
      <c r="E4" t="s">
        <v>8218</v>
      </c>
      <c r="F4" t="s">
        <v>8328</v>
      </c>
    </row>
    <row r="5" spans="1:6" x14ac:dyDescent="0.2">
      <c r="A5" s="18" t="s">
        <v>8337</v>
      </c>
      <c r="B5" s="15"/>
      <c r="C5" s="15">
        <v>1</v>
      </c>
      <c r="D5" s="15"/>
      <c r="E5" s="15">
        <v>4</v>
      </c>
      <c r="F5" s="15">
        <v>5</v>
      </c>
    </row>
    <row r="6" spans="1:6" x14ac:dyDescent="0.2">
      <c r="A6" s="18" t="s">
        <v>8338</v>
      </c>
      <c r="B6" s="15"/>
      <c r="C6" s="15">
        <v>1</v>
      </c>
      <c r="D6" s="15"/>
      <c r="E6" s="15">
        <v>10</v>
      </c>
      <c r="F6" s="15">
        <v>11</v>
      </c>
    </row>
    <row r="7" spans="1:6" x14ac:dyDescent="0.2">
      <c r="A7" s="18" t="s">
        <v>8339</v>
      </c>
      <c r="B7" s="15"/>
      <c r="C7" s="15">
        <v>3</v>
      </c>
      <c r="D7" s="15"/>
      <c r="E7" s="15">
        <v>21</v>
      </c>
      <c r="F7" s="15">
        <v>24</v>
      </c>
    </row>
    <row r="8" spans="1:6" x14ac:dyDescent="0.2">
      <c r="A8" s="18" t="s">
        <v>8340</v>
      </c>
      <c r="B8" s="15">
        <v>2</v>
      </c>
      <c r="C8" s="15">
        <v>8</v>
      </c>
      <c r="D8" s="15">
        <v>3</v>
      </c>
      <c r="E8" s="15">
        <v>59</v>
      </c>
      <c r="F8" s="15">
        <v>72</v>
      </c>
    </row>
    <row r="9" spans="1:6" x14ac:dyDescent="0.2">
      <c r="A9" s="18" t="s">
        <v>8341</v>
      </c>
      <c r="B9" s="15">
        <v>1</v>
      </c>
      <c r="C9" s="15">
        <v>7</v>
      </c>
      <c r="D9" s="15">
        <v>1</v>
      </c>
      <c r="E9" s="15">
        <v>41</v>
      </c>
      <c r="F9" s="15">
        <v>50</v>
      </c>
    </row>
    <row r="10" spans="1:6" x14ac:dyDescent="0.2">
      <c r="A10" s="18" t="s">
        <v>8342</v>
      </c>
      <c r="B10" s="15">
        <v>7</v>
      </c>
      <c r="C10" s="15">
        <v>143</v>
      </c>
      <c r="D10" s="15">
        <v>4</v>
      </c>
      <c r="E10" s="15">
        <v>199</v>
      </c>
      <c r="F10" s="15">
        <v>353</v>
      </c>
    </row>
    <row r="11" spans="1:6" x14ac:dyDescent="0.2">
      <c r="A11" s="18" t="s">
        <v>8343</v>
      </c>
      <c r="B11" s="15">
        <v>14</v>
      </c>
      <c r="C11" s="15">
        <v>186</v>
      </c>
      <c r="D11" s="15">
        <v>6</v>
      </c>
      <c r="E11" s="15">
        <v>271</v>
      </c>
      <c r="F11" s="15">
        <v>477</v>
      </c>
    </row>
    <row r="12" spans="1:6" x14ac:dyDescent="0.2">
      <c r="A12" s="18" t="s">
        <v>8344</v>
      </c>
      <c r="B12" s="15">
        <v>12</v>
      </c>
      <c r="C12" s="15">
        <v>131</v>
      </c>
      <c r="D12" s="15">
        <v>7</v>
      </c>
      <c r="E12" s="15">
        <v>181</v>
      </c>
      <c r="F12" s="15">
        <v>331</v>
      </c>
    </row>
    <row r="13" spans="1:6" x14ac:dyDescent="0.2">
      <c r="A13" s="18" t="s">
        <v>8345</v>
      </c>
      <c r="B13" s="15">
        <v>1</v>
      </c>
      <c r="C13" s="15">
        <v>13</v>
      </c>
      <c r="D13" s="15">
        <v>3</v>
      </c>
      <c r="E13" s="15">
        <v>53</v>
      </c>
      <c r="F13" s="15">
        <v>70</v>
      </c>
    </row>
    <row r="14" spans="1:6" x14ac:dyDescent="0.2">
      <c r="A14" s="18" t="s">
        <v>8328</v>
      </c>
      <c r="B14" s="15">
        <v>37</v>
      </c>
      <c r="C14" s="15">
        <v>493</v>
      </c>
      <c r="D14" s="15">
        <v>24</v>
      </c>
      <c r="E14" s="15">
        <v>839</v>
      </c>
      <c r="F14" s="15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15"/>
  <sheetViews>
    <sheetView zoomScale="95" zoomScaleNormal="95" workbookViewId="0">
      <pane xSplit="1" topLeftCell="B1" activePane="topRight" state="frozen"/>
      <selection pane="topRight" activeCell="G524" sqref="G52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83203125" style="21" customWidth="1"/>
    <col min="16" max="16" width="18.33203125" customWidth="1"/>
    <col min="17" max="17" width="8.8320312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20" t="s">
        <v>8336</v>
      </c>
    </row>
    <row r="2" spans="1:15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/>
    </row>
    <row r="3" spans="1:15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/>
    </row>
    <row r="4" spans="1:15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/>
    </row>
    <row r="5" spans="1:15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/>
    </row>
    <row r="6" spans="1:15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/>
    </row>
    <row r="7" spans="1:15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/>
    </row>
    <row r="8" spans="1:15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/>
    </row>
    <row r="9" spans="1:15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/>
    </row>
    <row r="10" spans="1:15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/>
    </row>
    <row r="11" spans="1:15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/>
    </row>
    <row r="12" spans="1:15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/>
    </row>
    <row r="13" spans="1:15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/>
    </row>
    <row r="14" spans="1:15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/>
    </row>
    <row r="15" spans="1:15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/>
    </row>
    <row r="16" spans="1:15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/>
    </row>
    <row r="17" spans="1:14" customFormat="1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customFormat="1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customFormat="1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customFormat="1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customFormat="1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customFormat="1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customFormat="1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customFormat="1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customFormat="1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customFormat="1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customFormat="1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customFormat="1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customFormat="1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customFormat="1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customFormat="1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customFormat="1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customFormat="1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customFormat="1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customFormat="1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customFormat="1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customFormat="1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customFormat="1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customFormat="1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customFormat="1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customFormat="1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customFormat="1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customFormat="1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customFormat="1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customFormat="1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customFormat="1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customFormat="1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customFormat="1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customFormat="1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customFormat="1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customFormat="1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customFormat="1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customFormat="1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customFormat="1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customFormat="1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customFormat="1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customFormat="1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customFormat="1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customFormat="1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customFormat="1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customFormat="1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customFormat="1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customFormat="1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customFormat="1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customFormat="1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customFormat="1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customFormat="1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customFormat="1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customFormat="1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customFormat="1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customFormat="1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customFormat="1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customFormat="1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customFormat="1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customFormat="1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customFormat="1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customFormat="1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customFormat="1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customFormat="1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customFormat="1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customFormat="1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customFormat="1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customFormat="1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customFormat="1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customFormat="1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customFormat="1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customFormat="1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customFormat="1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customFormat="1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customFormat="1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customFormat="1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customFormat="1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customFormat="1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customFormat="1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customFormat="1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customFormat="1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customFormat="1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customFormat="1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customFormat="1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customFormat="1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customFormat="1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customFormat="1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customFormat="1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customFormat="1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customFormat="1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customFormat="1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customFormat="1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customFormat="1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customFormat="1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customFormat="1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customFormat="1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customFormat="1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customFormat="1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customFormat="1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customFormat="1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customFormat="1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customFormat="1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customFormat="1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customFormat="1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customFormat="1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customFormat="1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customFormat="1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customFormat="1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customFormat="1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customFormat="1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customFormat="1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customFormat="1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customFormat="1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customFormat="1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customFormat="1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customFormat="1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customFormat="1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customFormat="1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customFormat="1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customFormat="1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customFormat="1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customFormat="1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customFormat="1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customFormat="1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customFormat="1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customFormat="1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customFormat="1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customFormat="1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customFormat="1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customFormat="1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customFormat="1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customFormat="1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customFormat="1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customFormat="1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customFormat="1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customFormat="1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customFormat="1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customFormat="1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customFormat="1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customFormat="1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customFormat="1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customFormat="1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customFormat="1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customFormat="1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customFormat="1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customFormat="1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customFormat="1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customFormat="1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customFormat="1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customFormat="1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customFormat="1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customFormat="1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customFormat="1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customFormat="1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customFormat="1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customFormat="1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customFormat="1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customFormat="1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customFormat="1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customFormat="1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customFormat="1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customFormat="1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customFormat="1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customFormat="1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customFormat="1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customFormat="1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customFormat="1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customFormat="1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customFormat="1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customFormat="1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customFormat="1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customFormat="1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customFormat="1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customFormat="1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customFormat="1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customFormat="1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customFormat="1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customFormat="1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customFormat="1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customFormat="1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customFormat="1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customFormat="1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customFormat="1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customFormat="1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customFormat="1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customFormat="1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customFormat="1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customFormat="1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customFormat="1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customFormat="1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customFormat="1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customFormat="1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customFormat="1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customFormat="1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customFormat="1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customFormat="1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customFormat="1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customFormat="1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customFormat="1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customFormat="1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customFormat="1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customFormat="1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customFormat="1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customFormat="1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customFormat="1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customFormat="1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customFormat="1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customFormat="1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customFormat="1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customFormat="1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customFormat="1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customFormat="1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customFormat="1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customFormat="1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customFormat="1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customFormat="1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customFormat="1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customFormat="1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customFormat="1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customFormat="1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customFormat="1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customFormat="1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customFormat="1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customFormat="1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customFormat="1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customFormat="1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customFormat="1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customFormat="1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customFormat="1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customFormat="1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customFormat="1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customFormat="1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customFormat="1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customFormat="1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customFormat="1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customFormat="1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customFormat="1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customFormat="1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customFormat="1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customFormat="1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customFormat="1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customFormat="1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customFormat="1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customFormat="1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customFormat="1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customFormat="1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customFormat="1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customFormat="1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customFormat="1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customFormat="1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customFormat="1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customFormat="1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customFormat="1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customFormat="1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customFormat="1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customFormat="1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customFormat="1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customFormat="1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customFormat="1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customFormat="1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customFormat="1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customFormat="1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customFormat="1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customFormat="1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customFormat="1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customFormat="1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customFormat="1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customFormat="1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customFormat="1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customFormat="1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customFormat="1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customFormat="1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customFormat="1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customFormat="1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customFormat="1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customFormat="1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customFormat="1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customFormat="1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customFormat="1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customFormat="1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customFormat="1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customFormat="1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customFormat="1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customFormat="1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customFormat="1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customFormat="1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customFormat="1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customFormat="1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customFormat="1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customFormat="1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customFormat="1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customFormat="1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customFormat="1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customFormat="1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customFormat="1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customFormat="1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customFormat="1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customFormat="1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customFormat="1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customFormat="1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customFormat="1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customFormat="1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customFormat="1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customFormat="1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customFormat="1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customFormat="1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customFormat="1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customFormat="1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customFormat="1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customFormat="1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customFormat="1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customFormat="1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customFormat="1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customFormat="1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customFormat="1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customFormat="1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customFormat="1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customFormat="1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customFormat="1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customFormat="1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customFormat="1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customFormat="1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customFormat="1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customFormat="1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customFormat="1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customFormat="1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customFormat="1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customFormat="1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customFormat="1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customFormat="1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customFormat="1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customFormat="1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customFormat="1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customFormat="1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customFormat="1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customFormat="1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customFormat="1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customFormat="1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customFormat="1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customFormat="1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customFormat="1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customFormat="1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customFormat="1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customFormat="1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customFormat="1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customFormat="1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customFormat="1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customFormat="1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customFormat="1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customFormat="1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customFormat="1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customFormat="1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customFormat="1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customFormat="1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customFormat="1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customFormat="1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customFormat="1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customFormat="1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customFormat="1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customFormat="1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customFormat="1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customFormat="1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customFormat="1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customFormat="1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customFormat="1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customFormat="1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customFormat="1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customFormat="1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customFormat="1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customFormat="1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customFormat="1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customFormat="1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customFormat="1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customFormat="1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customFormat="1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customFormat="1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customFormat="1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customFormat="1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customFormat="1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customFormat="1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customFormat="1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customFormat="1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customFormat="1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customFormat="1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customFormat="1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customFormat="1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customFormat="1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customFormat="1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customFormat="1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customFormat="1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customFormat="1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customFormat="1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customFormat="1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customFormat="1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customFormat="1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customFormat="1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customFormat="1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customFormat="1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customFormat="1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customFormat="1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customFormat="1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customFormat="1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customFormat="1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customFormat="1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customFormat="1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customFormat="1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customFormat="1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customFormat="1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customFormat="1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customFormat="1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customFormat="1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customFormat="1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customFormat="1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customFormat="1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customFormat="1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customFormat="1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customFormat="1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customFormat="1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customFormat="1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customFormat="1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customFormat="1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customFormat="1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customFormat="1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customFormat="1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customFormat="1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customFormat="1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customFormat="1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customFormat="1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customFormat="1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customFormat="1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customFormat="1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customFormat="1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customFormat="1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customFormat="1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customFormat="1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customFormat="1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customFormat="1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customFormat="1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customFormat="1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customFormat="1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customFormat="1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customFormat="1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customFormat="1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customFormat="1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customFormat="1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customFormat="1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customFormat="1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customFormat="1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customFormat="1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customFormat="1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customFormat="1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customFormat="1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customFormat="1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customFormat="1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customFormat="1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customFormat="1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customFormat="1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customFormat="1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customFormat="1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customFormat="1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customFormat="1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customFormat="1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customFormat="1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customFormat="1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customFormat="1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customFormat="1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customFormat="1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customFormat="1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customFormat="1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customFormat="1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customFormat="1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customFormat="1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customFormat="1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customFormat="1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customFormat="1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customFormat="1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customFormat="1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customFormat="1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customFormat="1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customFormat="1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customFormat="1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customFormat="1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customFormat="1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customFormat="1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customFormat="1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customFormat="1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customFormat="1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customFormat="1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customFormat="1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customFormat="1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customFormat="1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customFormat="1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customFormat="1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customFormat="1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customFormat="1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customFormat="1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customFormat="1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5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/>
    </row>
    <row r="514" spans="1:15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/>
    </row>
    <row r="515" spans="1:15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/>
    </row>
    <row r="516" spans="1:15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/>
    </row>
    <row r="517" spans="1:15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/>
    </row>
    <row r="518" spans="1:15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/>
    </row>
    <row r="519" spans="1:15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/>
    </row>
    <row r="520" spans="1:15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/>
    </row>
    <row r="521" spans="1:15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/>
    </row>
    <row r="522" spans="1:15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21">
        <f>(((J2/60)/60)/24)+DATE(1970,1,1)</f>
        <v>42177.007071759261</v>
      </c>
    </row>
    <row r="523" spans="1:15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21">
        <f t="shared" ref="O523:O541" si="0">(((J3/60)/60)/24)+DATE(1970,1,1)</f>
        <v>42766.600497685184</v>
      </c>
    </row>
    <row r="524" spans="1:15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21">
        <f t="shared" si="0"/>
        <v>42405.702349537038</v>
      </c>
    </row>
    <row r="525" spans="1:15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21">
        <f t="shared" si="0"/>
        <v>41828.515127314815</v>
      </c>
    </row>
    <row r="526" spans="1:15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21">
        <f t="shared" si="0"/>
        <v>42327.834247685183</v>
      </c>
    </row>
    <row r="527" spans="1:15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21">
        <f t="shared" si="0"/>
        <v>42563.932951388888</v>
      </c>
    </row>
    <row r="528" spans="1:15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21">
        <f t="shared" si="0"/>
        <v>41794.072337962964</v>
      </c>
    </row>
    <row r="529" spans="1:15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21">
        <f t="shared" si="0"/>
        <v>42516.047071759262</v>
      </c>
    </row>
    <row r="530" spans="1:15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21">
        <f t="shared" si="0"/>
        <v>42468.94458333333</v>
      </c>
    </row>
    <row r="531" spans="1:15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21">
        <f t="shared" si="0"/>
        <v>42447.103518518517</v>
      </c>
    </row>
    <row r="532" spans="1:15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21">
        <f t="shared" si="0"/>
        <v>41780.068043981482</v>
      </c>
    </row>
    <row r="533" spans="1:15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21">
        <f t="shared" si="0"/>
        <v>42572.778495370367</v>
      </c>
    </row>
    <row r="534" spans="1:15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21">
        <f t="shared" si="0"/>
        <v>41791.713252314818</v>
      </c>
    </row>
    <row r="535" spans="1:15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21">
        <f t="shared" si="0"/>
        <v>42508.677187499998</v>
      </c>
    </row>
    <row r="536" spans="1:15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21">
        <f t="shared" si="0"/>
        <v>41808.02648148148</v>
      </c>
    </row>
    <row r="537" spans="1:15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21">
        <f t="shared" si="0"/>
        <v>42256.391875000001</v>
      </c>
    </row>
    <row r="538" spans="1:15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21">
        <f t="shared" si="0"/>
        <v>41760.796423611115</v>
      </c>
    </row>
    <row r="539" spans="1:15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21">
        <f t="shared" si="0"/>
        <v>41917.731736111113</v>
      </c>
    </row>
    <row r="540" spans="1:15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21">
        <f t="shared" si="0"/>
        <v>41869.542314814818</v>
      </c>
    </row>
    <row r="541" spans="1:15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21">
        <f t="shared" si="0"/>
        <v>42175.816365740742</v>
      </c>
    </row>
    <row r="542" spans="1:15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/>
    </row>
    <row r="543" spans="1:15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/>
    </row>
    <row r="544" spans="1:15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/>
    </row>
    <row r="545" spans="1:14" customFormat="1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customFormat="1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customFormat="1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customFormat="1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customFormat="1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customFormat="1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customFormat="1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customFormat="1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customFormat="1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customFormat="1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customFormat="1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customFormat="1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customFormat="1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customFormat="1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customFormat="1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customFormat="1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customFormat="1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customFormat="1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customFormat="1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customFormat="1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customFormat="1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customFormat="1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customFormat="1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customFormat="1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customFormat="1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customFormat="1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customFormat="1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customFormat="1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customFormat="1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customFormat="1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customFormat="1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customFormat="1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customFormat="1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customFormat="1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customFormat="1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customFormat="1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customFormat="1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customFormat="1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customFormat="1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customFormat="1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customFormat="1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customFormat="1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customFormat="1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customFormat="1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customFormat="1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customFormat="1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customFormat="1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customFormat="1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customFormat="1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customFormat="1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customFormat="1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customFormat="1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customFormat="1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customFormat="1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customFormat="1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customFormat="1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customFormat="1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customFormat="1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customFormat="1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customFormat="1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customFormat="1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customFormat="1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customFormat="1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customFormat="1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customFormat="1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customFormat="1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customFormat="1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customFormat="1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customFormat="1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customFormat="1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customFormat="1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customFormat="1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customFormat="1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customFormat="1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customFormat="1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customFormat="1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customFormat="1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customFormat="1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customFormat="1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customFormat="1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customFormat="1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customFormat="1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customFormat="1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customFormat="1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customFormat="1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customFormat="1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customFormat="1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customFormat="1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customFormat="1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customFormat="1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customFormat="1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customFormat="1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customFormat="1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customFormat="1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customFormat="1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customFormat="1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customFormat="1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customFormat="1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customFormat="1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customFormat="1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customFormat="1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customFormat="1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customFormat="1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customFormat="1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customFormat="1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customFormat="1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customFormat="1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customFormat="1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customFormat="1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customFormat="1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customFormat="1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customFormat="1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customFormat="1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customFormat="1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customFormat="1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customFormat="1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customFormat="1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customFormat="1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customFormat="1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customFormat="1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customFormat="1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customFormat="1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customFormat="1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customFormat="1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customFormat="1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customFormat="1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customFormat="1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customFormat="1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customFormat="1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customFormat="1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customFormat="1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customFormat="1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customFormat="1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customFormat="1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customFormat="1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customFormat="1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customFormat="1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customFormat="1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customFormat="1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customFormat="1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customFormat="1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customFormat="1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customFormat="1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customFormat="1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customFormat="1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customFormat="1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customFormat="1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customFormat="1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customFormat="1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customFormat="1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customFormat="1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customFormat="1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customFormat="1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customFormat="1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customFormat="1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customFormat="1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customFormat="1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customFormat="1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customFormat="1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customFormat="1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customFormat="1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customFormat="1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customFormat="1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customFormat="1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customFormat="1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customFormat="1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customFormat="1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customFormat="1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customFormat="1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customFormat="1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customFormat="1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customFormat="1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customFormat="1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customFormat="1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customFormat="1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customFormat="1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customFormat="1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customFormat="1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customFormat="1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customFormat="1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customFormat="1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customFormat="1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customFormat="1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customFormat="1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customFormat="1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customFormat="1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customFormat="1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customFormat="1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customFormat="1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customFormat="1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customFormat="1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customFormat="1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customFormat="1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customFormat="1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customFormat="1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customFormat="1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customFormat="1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customFormat="1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customFormat="1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customFormat="1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customFormat="1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customFormat="1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customFormat="1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customFormat="1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customFormat="1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customFormat="1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customFormat="1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customFormat="1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customFormat="1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customFormat="1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customFormat="1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customFormat="1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customFormat="1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customFormat="1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customFormat="1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customFormat="1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customFormat="1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customFormat="1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customFormat="1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customFormat="1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customFormat="1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customFormat="1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customFormat="1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customFormat="1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customFormat="1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customFormat="1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customFormat="1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customFormat="1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customFormat="1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customFormat="1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customFormat="1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customFormat="1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customFormat="1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customFormat="1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customFormat="1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customFormat="1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customFormat="1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customFormat="1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customFormat="1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customFormat="1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customFormat="1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customFormat="1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customFormat="1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customFormat="1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customFormat="1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customFormat="1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customFormat="1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customFormat="1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customFormat="1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customFormat="1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customFormat="1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customFormat="1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customFormat="1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customFormat="1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customFormat="1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customFormat="1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customFormat="1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customFormat="1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customFormat="1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customFormat="1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customFormat="1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customFormat="1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customFormat="1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customFormat="1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customFormat="1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customFormat="1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customFormat="1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customFormat="1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customFormat="1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customFormat="1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customFormat="1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customFormat="1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customFormat="1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customFormat="1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customFormat="1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customFormat="1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customFormat="1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customFormat="1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customFormat="1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customFormat="1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customFormat="1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customFormat="1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customFormat="1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customFormat="1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customFormat="1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customFormat="1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customFormat="1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customFormat="1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customFormat="1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customFormat="1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customFormat="1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customFormat="1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customFormat="1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customFormat="1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customFormat="1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customFormat="1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customFormat="1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customFormat="1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customFormat="1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customFormat="1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customFormat="1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customFormat="1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customFormat="1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customFormat="1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customFormat="1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customFormat="1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customFormat="1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customFormat="1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customFormat="1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customFormat="1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customFormat="1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customFormat="1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customFormat="1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customFormat="1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customFormat="1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customFormat="1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customFormat="1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customFormat="1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customFormat="1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customFormat="1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customFormat="1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customFormat="1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customFormat="1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customFormat="1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customFormat="1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customFormat="1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customFormat="1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customFormat="1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customFormat="1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customFormat="1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customFormat="1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customFormat="1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customFormat="1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customFormat="1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customFormat="1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customFormat="1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customFormat="1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customFormat="1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customFormat="1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customFormat="1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customFormat="1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customFormat="1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customFormat="1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customFormat="1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customFormat="1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customFormat="1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customFormat="1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customFormat="1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customFormat="1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customFormat="1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customFormat="1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customFormat="1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customFormat="1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customFormat="1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customFormat="1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customFormat="1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customFormat="1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customFormat="1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customFormat="1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customFormat="1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customFormat="1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customFormat="1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customFormat="1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customFormat="1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customFormat="1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customFormat="1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customFormat="1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customFormat="1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customFormat="1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customFormat="1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customFormat="1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customFormat="1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customFormat="1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customFormat="1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customFormat="1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customFormat="1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customFormat="1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customFormat="1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customFormat="1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customFormat="1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customFormat="1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customFormat="1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customFormat="1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customFormat="1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customFormat="1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customFormat="1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customFormat="1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customFormat="1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customFormat="1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customFormat="1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customFormat="1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customFormat="1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customFormat="1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customFormat="1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customFormat="1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customFormat="1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customFormat="1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customFormat="1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customFormat="1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customFormat="1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customFormat="1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customFormat="1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customFormat="1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customFormat="1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customFormat="1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customFormat="1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customFormat="1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customFormat="1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customFormat="1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customFormat="1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customFormat="1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customFormat="1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customFormat="1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customFormat="1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customFormat="1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customFormat="1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customFormat="1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customFormat="1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customFormat="1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customFormat="1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customFormat="1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customFormat="1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customFormat="1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customFormat="1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customFormat="1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customFormat="1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customFormat="1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customFormat="1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customFormat="1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customFormat="1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customFormat="1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customFormat="1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customFormat="1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customFormat="1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customFormat="1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customFormat="1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customFormat="1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customFormat="1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customFormat="1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customFormat="1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customFormat="1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customFormat="1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customFormat="1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customFormat="1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customFormat="1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customFormat="1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customFormat="1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customFormat="1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customFormat="1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customFormat="1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customFormat="1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customFormat="1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customFormat="1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customFormat="1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customFormat="1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customFormat="1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customFormat="1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customFormat="1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customFormat="1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customFormat="1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customFormat="1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customFormat="1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customFormat="1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customFormat="1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customFormat="1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customFormat="1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customFormat="1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customFormat="1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customFormat="1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customFormat="1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customFormat="1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customFormat="1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customFormat="1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customFormat="1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customFormat="1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customFormat="1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customFormat="1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customFormat="1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customFormat="1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customFormat="1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customFormat="1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customFormat="1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customFormat="1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customFormat="1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customFormat="1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customFormat="1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customFormat="1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customFormat="1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customFormat="1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customFormat="1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customFormat="1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customFormat="1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customFormat="1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customFormat="1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customFormat="1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customFormat="1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customFormat="1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customFormat="1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customFormat="1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customFormat="1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customFormat="1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customFormat="1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customFormat="1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customFormat="1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customFormat="1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customFormat="1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customFormat="1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customFormat="1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customFormat="1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customFormat="1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customFormat="1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customFormat="1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customFormat="1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customFormat="1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customFormat="1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customFormat="1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customFormat="1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customFormat="1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customFormat="1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customFormat="1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customFormat="1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customFormat="1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customFormat="1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customFormat="1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customFormat="1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customFormat="1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customFormat="1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customFormat="1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customFormat="1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customFormat="1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customFormat="1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customFormat="1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customFormat="1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customFormat="1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customFormat="1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customFormat="1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customFormat="1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customFormat="1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customFormat="1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customFormat="1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customFormat="1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customFormat="1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customFormat="1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customFormat="1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customFormat="1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customFormat="1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customFormat="1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customFormat="1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customFormat="1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customFormat="1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customFormat="1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customFormat="1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customFormat="1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customFormat="1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customFormat="1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customFormat="1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customFormat="1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customFormat="1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customFormat="1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customFormat="1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customFormat="1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customFormat="1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customFormat="1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customFormat="1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customFormat="1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customFormat="1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customFormat="1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customFormat="1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customFormat="1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customFormat="1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customFormat="1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customFormat="1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customFormat="1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customFormat="1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customFormat="1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customFormat="1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customFormat="1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customFormat="1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customFormat="1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customFormat="1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customFormat="1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customFormat="1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customFormat="1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customFormat="1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customFormat="1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customFormat="1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customFormat="1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customFormat="1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customFormat="1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customFormat="1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customFormat="1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customFormat="1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customFormat="1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customFormat="1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customFormat="1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customFormat="1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customFormat="1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customFormat="1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customFormat="1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customFormat="1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customFormat="1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customFormat="1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customFormat="1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customFormat="1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customFormat="1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customFormat="1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customFormat="1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customFormat="1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customFormat="1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customFormat="1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customFormat="1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customFormat="1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customFormat="1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customFormat="1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customFormat="1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customFormat="1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customFormat="1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customFormat="1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customFormat="1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customFormat="1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customFormat="1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customFormat="1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customFormat="1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customFormat="1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customFormat="1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customFormat="1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customFormat="1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customFormat="1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customFormat="1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customFormat="1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customFormat="1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customFormat="1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customFormat="1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customFormat="1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customFormat="1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customFormat="1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customFormat="1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customFormat="1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customFormat="1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customFormat="1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customFormat="1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customFormat="1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customFormat="1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customFormat="1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customFormat="1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customFormat="1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customFormat="1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customFormat="1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customFormat="1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customFormat="1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customFormat="1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customFormat="1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customFormat="1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customFormat="1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customFormat="1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customFormat="1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customFormat="1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customFormat="1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customFormat="1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customFormat="1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customFormat="1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customFormat="1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customFormat="1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customFormat="1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customFormat="1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customFormat="1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customFormat="1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customFormat="1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customFormat="1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customFormat="1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customFormat="1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customFormat="1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customFormat="1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customFormat="1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customFormat="1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customFormat="1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customFormat="1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customFormat="1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customFormat="1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customFormat="1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customFormat="1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customFormat="1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customFormat="1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customFormat="1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customFormat="1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customFormat="1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customFormat="1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customFormat="1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customFormat="1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customFormat="1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customFormat="1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customFormat="1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customFormat="1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customFormat="1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customFormat="1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customFormat="1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customFormat="1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customFormat="1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customFormat="1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customFormat="1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customFormat="1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customFormat="1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customFormat="1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customFormat="1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customFormat="1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customFormat="1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customFormat="1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customFormat="1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customFormat="1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customFormat="1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customFormat="1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customFormat="1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customFormat="1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customFormat="1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customFormat="1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customFormat="1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customFormat="1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customFormat="1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customFormat="1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customFormat="1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customFormat="1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customFormat="1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customFormat="1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customFormat="1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customFormat="1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customFormat="1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customFormat="1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customFormat="1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customFormat="1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customFormat="1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customFormat="1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customFormat="1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customFormat="1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customFormat="1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customFormat="1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customFormat="1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5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/>
    </row>
    <row r="1282" spans="1:15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/>
    </row>
    <row r="1283" spans="1:15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/>
    </row>
    <row r="1284" spans="1:15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/>
    </row>
    <row r="1285" spans="1:15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/>
    </row>
    <row r="1286" spans="1:15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21">
        <f t="shared" ref="O1286:O1305" si="1">(((J766/60)/60)/24)+DATE(1970,1,1)</f>
        <v>42227.173159722224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21">
        <f t="shared" si="1"/>
        <v>41901.542638888888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21">
        <f t="shared" si="1"/>
        <v>42021.783368055556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21">
        <f t="shared" si="1"/>
        <v>42115.143634259264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21">
        <f t="shared" si="1"/>
        <v>41594.207060185188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21">
        <f t="shared" si="1"/>
        <v>41604.996458333335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21">
        <f t="shared" si="1"/>
        <v>41289.999641203707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21">
        <f t="shared" si="1"/>
        <v>42349.824097222227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21">
        <f t="shared" si="1"/>
        <v>40068.056932870371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21">
        <f t="shared" si="1"/>
        <v>42100.735937499994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21">
        <f t="shared" si="1"/>
        <v>41663.780300925922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21">
        <f t="shared" si="1"/>
        <v>40863.060127314813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21">
        <f t="shared" si="1"/>
        <v>42250.685706018514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21">
        <f t="shared" si="1"/>
        <v>41456.981215277774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21">
        <f t="shared" si="1"/>
        <v>41729.702314814815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21">
        <f t="shared" si="1"/>
        <v>40436.68408564815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21">
        <f t="shared" si="1"/>
        <v>40636.673900462964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21">
        <f t="shared" si="1"/>
        <v>41403.000856481485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21">
        <f t="shared" si="1"/>
        <v>41116.758125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21">
        <f t="shared" si="1"/>
        <v>40987.773715277777</v>
      </c>
    </row>
    <row r="1306" spans="1:15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/>
    </row>
    <row r="1307" spans="1:15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/>
    </row>
    <row r="1308" spans="1:15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/>
    </row>
    <row r="1309" spans="1:15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/>
    </row>
    <row r="1310" spans="1:15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/>
    </row>
    <row r="1311" spans="1:15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/>
    </row>
    <row r="1312" spans="1:15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/>
    </row>
    <row r="1313" spans="1:14" customFormat="1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customFormat="1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customFormat="1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customFormat="1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customFormat="1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customFormat="1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customFormat="1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customFormat="1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customFormat="1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customFormat="1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customFormat="1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customFormat="1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customFormat="1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customFormat="1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customFormat="1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customFormat="1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customFormat="1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customFormat="1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customFormat="1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customFormat="1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customFormat="1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customFormat="1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customFormat="1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customFormat="1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customFormat="1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customFormat="1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customFormat="1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customFormat="1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customFormat="1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customFormat="1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customFormat="1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customFormat="1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customFormat="1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customFormat="1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customFormat="1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customFormat="1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customFormat="1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customFormat="1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customFormat="1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customFormat="1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customFormat="1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customFormat="1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customFormat="1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customFormat="1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customFormat="1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customFormat="1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customFormat="1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customFormat="1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customFormat="1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customFormat="1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customFormat="1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customFormat="1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customFormat="1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customFormat="1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customFormat="1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customFormat="1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customFormat="1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customFormat="1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customFormat="1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customFormat="1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customFormat="1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customFormat="1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customFormat="1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customFormat="1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customFormat="1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customFormat="1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customFormat="1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customFormat="1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customFormat="1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customFormat="1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customFormat="1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customFormat="1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customFormat="1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customFormat="1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customFormat="1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customFormat="1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customFormat="1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customFormat="1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customFormat="1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customFormat="1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customFormat="1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customFormat="1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customFormat="1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customFormat="1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customFormat="1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customFormat="1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customFormat="1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customFormat="1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customFormat="1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customFormat="1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customFormat="1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customFormat="1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customFormat="1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customFormat="1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customFormat="1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customFormat="1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customFormat="1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customFormat="1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customFormat="1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customFormat="1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customFormat="1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customFormat="1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customFormat="1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customFormat="1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customFormat="1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customFormat="1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customFormat="1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customFormat="1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customFormat="1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customFormat="1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customFormat="1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customFormat="1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customFormat="1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customFormat="1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customFormat="1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customFormat="1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customFormat="1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customFormat="1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customFormat="1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customFormat="1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customFormat="1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customFormat="1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customFormat="1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customFormat="1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customFormat="1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customFormat="1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customFormat="1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customFormat="1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customFormat="1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customFormat="1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customFormat="1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customFormat="1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customFormat="1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customFormat="1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customFormat="1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customFormat="1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customFormat="1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customFormat="1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customFormat="1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customFormat="1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customFormat="1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customFormat="1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customFormat="1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customFormat="1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customFormat="1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customFormat="1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customFormat="1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customFormat="1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customFormat="1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customFormat="1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customFormat="1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customFormat="1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customFormat="1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customFormat="1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customFormat="1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customFormat="1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customFormat="1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customFormat="1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customFormat="1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customFormat="1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customFormat="1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customFormat="1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customFormat="1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customFormat="1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customFormat="1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customFormat="1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customFormat="1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customFormat="1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customFormat="1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customFormat="1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customFormat="1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customFormat="1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customFormat="1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customFormat="1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customFormat="1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customFormat="1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customFormat="1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customFormat="1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customFormat="1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customFormat="1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customFormat="1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customFormat="1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customFormat="1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customFormat="1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customFormat="1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customFormat="1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customFormat="1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customFormat="1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customFormat="1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customFormat="1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customFormat="1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customFormat="1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customFormat="1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customFormat="1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customFormat="1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customFormat="1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customFormat="1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customFormat="1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customFormat="1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customFormat="1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customFormat="1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customFormat="1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customFormat="1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customFormat="1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customFormat="1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customFormat="1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customFormat="1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customFormat="1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customFormat="1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customFormat="1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customFormat="1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customFormat="1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customFormat="1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customFormat="1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customFormat="1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customFormat="1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customFormat="1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customFormat="1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customFormat="1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customFormat="1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customFormat="1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customFormat="1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customFormat="1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customFormat="1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customFormat="1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customFormat="1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customFormat="1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customFormat="1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customFormat="1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customFormat="1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customFormat="1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customFormat="1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customFormat="1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customFormat="1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customFormat="1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customFormat="1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customFormat="1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customFormat="1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customFormat="1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customFormat="1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customFormat="1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customFormat="1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customFormat="1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customFormat="1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customFormat="1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customFormat="1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customFormat="1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customFormat="1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customFormat="1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customFormat="1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customFormat="1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customFormat="1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customFormat="1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customFormat="1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customFormat="1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customFormat="1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customFormat="1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customFormat="1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customFormat="1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customFormat="1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customFormat="1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customFormat="1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customFormat="1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customFormat="1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customFormat="1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customFormat="1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customFormat="1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customFormat="1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customFormat="1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customFormat="1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customFormat="1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customFormat="1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customFormat="1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customFormat="1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customFormat="1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customFormat="1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customFormat="1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customFormat="1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customFormat="1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customFormat="1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customFormat="1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customFormat="1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customFormat="1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customFormat="1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customFormat="1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customFormat="1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customFormat="1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customFormat="1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customFormat="1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customFormat="1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customFormat="1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customFormat="1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customFormat="1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customFormat="1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customFormat="1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customFormat="1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customFormat="1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customFormat="1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customFormat="1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customFormat="1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customFormat="1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customFormat="1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customFormat="1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customFormat="1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customFormat="1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customFormat="1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customFormat="1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customFormat="1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customFormat="1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customFormat="1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customFormat="1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customFormat="1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customFormat="1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customFormat="1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customFormat="1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customFormat="1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customFormat="1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customFormat="1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customFormat="1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customFormat="1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customFormat="1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customFormat="1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customFormat="1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customFormat="1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customFormat="1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customFormat="1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customFormat="1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customFormat="1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customFormat="1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customFormat="1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customFormat="1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customFormat="1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customFormat="1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customFormat="1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customFormat="1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customFormat="1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customFormat="1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customFormat="1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customFormat="1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customFormat="1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customFormat="1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customFormat="1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customFormat="1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customFormat="1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customFormat="1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customFormat="1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customFormat="1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customFormat="1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customFormat="1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customFormat="1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customFormat="1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customFormat="1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customFormat="1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customFormat="1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customFormat="1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customFormat="1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customFormat="1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customFormat="1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customFormat="1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customFormat="1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customFormat="1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customFormat="1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customFormat="1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customFormat="1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customFormat="1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customFormat="1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customFormat="1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customFormat="1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customFormat="1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customFormat="1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customFormat="1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customFormat="1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customFormat="1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customFormat="1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customFormat="1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customFormat="1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customFormat="1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customFormat="1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customFormat="1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customFormat="1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customFormat="1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customFormat="1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customFormat="1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customFormat="1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customFormat="1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customFormat="1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customFormat="1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customFormat="1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customFormat="1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customFormat="1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customFormat="1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customFormat="1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customFormat="1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customFormat="1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customFormat="1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customFormat="1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customFormat="1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customFormat="1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customFormat="1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customFormat="1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customFormat="1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customFormat="1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customFormat="1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customFormat="1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customFormat="1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customFormat="1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customFormat="1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customFormat="1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customFormat="1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customFormat="1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customFormat="1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customFormat="1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customFormat="1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customFormat="1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customFormat="1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customFormat="1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customFormat="1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customFormat="1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customFormat="1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customFormat="1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customFormat="1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customFormat="1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customFormat="1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customFormat="1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customFormat="1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customFormat="1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customFormat="1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customFormat="1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customFormat="1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customFormat="1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customFormat="1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customFormat="1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customFormat="1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customFormat="1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customFormat="1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customFormat="1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customFormat="1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customFormat="1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customFormat="1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customFormat="1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customFormat="1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customFormat="1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customFormat="1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customFormat="1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customFormat="1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customFormat="1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customFormat="1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customFormat="1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customFormat="1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customFormat="1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customFormat="1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customFormat="1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customFormat="1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customFormat="1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customFormat="1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customFormat="1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customFormat="1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customFormat="1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customFormat="1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customFormat="1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customFormat="1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customFormat="1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customFormat="1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customFormat="1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customFormat="1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customFormat="1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customFormat="1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customFormat="1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customFormat="1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customFormat="1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customFormat="1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customFormat="1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customFormat="1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customFormat="1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customFormat="1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customFormat="1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customFormat="1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customFormat="1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customFormat="1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customFormat="1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customFormat="1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customFormat="1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customFormat="1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customFormat="1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customFormat="1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customFormat="1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customFormat="1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customFormat="1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customFormat="1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customFormat="1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customFormat="1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customFormat="1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customFormat="1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customFormat="1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customFormat="1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customFormat="1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customFormat="1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customFormat="1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customFormat="1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customFormat="1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customFormat="1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customFormat="1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customFormat="1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customFormat="1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customFormat="1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customFormat="1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customFormat="1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customFormat="1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customFormat="1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customFormat="1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customFormat="1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customFormat="1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customFormat="1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customFormat="1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customFormat="1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customFormat="1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customFormat="1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customFormat="1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customFormat="1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customFormat="1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customFormat="1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customFormat="1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customFormat="1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customFormat="1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customFormat="1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customFormat="1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customFormat="1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customFormat="1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customFormat="1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customFormat="1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customFormat="1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customFormat="1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customFormat="1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customFormat="1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customFormat="1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customFormat="1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customFormat="1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customFormat="1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customFormat="1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customFormat="1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customFormat="1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customFormat="1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customFormat="1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customFormat="1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customFormat="1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customFormat="1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customFormat="1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customFormat="1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customFormat="1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customFormat="1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customFormat="1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customFormat="1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customFormat="1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customFormat="1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customFormat="1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customFormat="1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customFormat="1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customFormat="1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customFormat="1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customFormat="1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customFormat="1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customFormat="1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customFormat="1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customFormat="1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customFormat="1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customFormat="1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customFormat="1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customFormat="1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customFormat="1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customFormat="1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customFormat="1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customFormat="1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customFormat="1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customFormat="1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customFormat="1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customFormat="1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customFormat="1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customFormat="1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customFormat="1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customFormat="1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customFormat="1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customFormat="1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customFormat="1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customFormat="1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customFormat="1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customFormat="1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customFormat="1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customFormat="1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customFormat="1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customFormat="1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customFormat="1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customFormat="1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customFormat="1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customFormat="1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customFormat="1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customFormat="1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customFormat="1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customFormat="1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customFormat="1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customFormat="1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customFormat="1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customFormat="1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customFormat="1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customFormat="1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customFormat="1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customFormat="1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customFormat="1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customFormat="1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customFormat="1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customFormat="1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customFormat="1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customFormat="1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customFormat="1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customFormat="1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customFormat="1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customFormat="1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customFormat="1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customFormat="1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customFormat="1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customFormat="1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customFormat="1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customFormat="1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customFormat="1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customFormat="1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customFormat="1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customFormat="1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customFormat="1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customFormat="1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customFormat="1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customFormat="1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customFormat="1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customFormat="1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customFormat="1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customFormat="1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customFormat="1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customFormat="1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customFormat="1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customFormat="1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customFormat="1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customFormat="1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customFormat="1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customFormat="1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customFormat="1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customFormat="1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customFormat="1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customFormat="1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customFormat="1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customFormat="1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customFormat="1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customFormat="1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customFormat="1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customFormat="1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customFormat="1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customFormat="1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customFormat="1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customFormat="1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customFormat="1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customFormat="1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customFormat="1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customFormat="1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customFormat="1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customFormat="1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customFormat="1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customFormat="1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customFormat="1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customFormat="1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customFormat="1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customFormat="1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customFormat="1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customFormat="1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customFormat="1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customFormat="1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customFormat="1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customFormat="1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customFormat="1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customFormat="1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customFormat="1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customFormat="1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customFormat="1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customFormat="1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customFormat="1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customFormat="1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customFormat="1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customFormat="1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customFormat="1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customFormat="1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customFormat="1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customFormat="1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customFormat="1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customFormat="1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customFormat="1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customFormat="1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customFormat="1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customFormat="1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customFormat="1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customFormat="1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customFormat="1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customFormat="1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customFormat="1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customFormat="1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customFormat="1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customFormat="1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customFormat="1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customFormat="1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customFormat="1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customFormat="1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customFormat="1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customFormat="1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customFormat="1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customFormat="1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customFormat="1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customFormat="1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customFormat="1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customFormat="1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customFormat="1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customFormat="1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customFormat="1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customFormat="1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customFormat="1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customFormat="1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customFormat="1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customFormat="1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customFormat="1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customFormat="1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customFormat="1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customFormat="1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customFormat="1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customFormat="1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customFormat="1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customFormat="1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customFormat="1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customFormat="1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customFormat="1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customFormat="1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customFormat="1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customFormat="1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customFormat="1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customFormat="1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customFormat="1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customFormat="1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customFormat="1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customFormat="1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customFormat="1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customFormat="1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customFormat="1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customFormat="1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customFormat="1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customFormat="1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customFormat="1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customFormat="1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customFormat="1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customFormat="1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customFormat="1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customFormat="1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customFormat="1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customFormat="1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customFormat="1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customFormat="1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customFormat="1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customFormat="1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customFormat="1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customFormat="1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customFormat="1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customFormat="1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customFormat="1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customFormat="1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customFormat="1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customFormat="1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customFormat="1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customFormat="1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customFormat="1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customFormat="1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customFormat="1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customFormat="1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customFormat="1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customFormat="1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customFormat="1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customFormat="1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customFormat="1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customFormat="1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customFormat="1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customFormat="1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customFormat="1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customFormat="1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customFormat="1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customFormat="1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customFormat="1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customFormat="1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customFormat="1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customFormat="1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customFormat="1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customFormat="1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customFormat="1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customFormat="1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customFormat="1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customFormat="1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customFormat="1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customFormat="1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customFormat="1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customFormat="1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customFormat="1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customFormat="1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customFormat="1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customFormat="1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customFormat="1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customFormat="1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customFormat="1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customFormat="1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customFormat="1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customFormat="1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customFormat="1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customFormat="1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customFormat="1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customFormat="1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customFormat="1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customFormat="1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customFormat="1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customFormat="1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customFormat="1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customFormat="1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customFormat="1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customFormat="1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customFormat="1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customFormat="1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customFormat="1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customFormat="1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customFormat="1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customFormat="1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customFormat="1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customFormat="1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customFormat="1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customFormat="1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customFormat="1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customFormat="1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customFormat="1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customFormat="1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customFormat="1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customFormat="1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customFormat="1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customFormat="1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customFormat="1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customFormat="1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customFormat="1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customFormat="1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customFormat="1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customFormat="1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customFormat="1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customFormat="1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customFormat="1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customFormat="1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customFormat="1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customFormat="1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customFormat="1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customFormat="1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customFormat="1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customFormat="1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customFormat="1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customFormat="1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customFormat="1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customFormat="1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customFormat="1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customFormat="1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customFormat="1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customFormat="1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customFormat="1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customFormat="1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customFormat="1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customFormat="1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customFormat="1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customFormat="1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customFormat="1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customFormat="1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customFormat="1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customFormat="1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customFormat="1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customFormat="1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customFormat="1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customFormat="1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customFormat="1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customFormat="1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customFormat="1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customFormat="1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customFormat="1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customFormat="1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customFormat="1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customFormat="1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customFormat="1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customFormat="1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customFormat="1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customFormat="1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customFormat="1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customFormat="1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customFormat="1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customFormat="1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customFormat="1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customFormat="1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customFormat="1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customFormat="1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customFormat="1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customFormat="1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customFormat="1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customFormat="1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customFormat="1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customFormat="1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customFormat="1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customFormat="1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customFormat="1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customFormat="1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customFormat="1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customFormat="1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customFormat="1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customFormat="1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customFormat="1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customFormat="1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customFormat="1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customFormat="1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customFormat="1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customFormat="1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customFormat="1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customFormat="1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customFormat="1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customFormat="1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customFormat="1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customFormat="1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customFormat="1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customFormat="1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customFormat="1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customFormat="1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customFormat="1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customFormat="1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customFormat="1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customFormat="1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customFormat="1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customFormat="1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customFormat="1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customFormat="1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customFormat="1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customFormat="1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customFormat="1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customFormat="1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customFormat="1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customFormat="1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customFormat="1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customFormat="1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customFormat="1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customFormat="1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customFormat="1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customFormat="1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customFormat="1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customFormat="1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customFormat="1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customFormat="1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customFormat="1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customFormat="1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customFormat="1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customFormat="1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customFormat="1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customFormat="1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customFormat="1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customFormat="1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customFormat="1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customFormat="1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customFormat="1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customFormat="1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customFormat="1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customFormat="1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customFormat="1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customFormat="1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customFormat="1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customFormat="1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customFormat="1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customFormat="1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customFormat="1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customFormat="1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customFormat="1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customFormat="1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customFormat="1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customFormat="1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customFormat="1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customFormat="1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customFormat="1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customFormat="1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customFormat="1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customFormat="1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customFormat="1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customFormat="1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customFormat="1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customFormat="1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customFormat="1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customFormat="1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customFormat="1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customFormat="1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customFormat="1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customFormat="1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customFormat="1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customFormat="1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customFormat="1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customFormat="1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customFormat="1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customFormat="1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customFormat="1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customFormat="1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customFormat="1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customFormat="1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customFormat="1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customFormat="1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customFormat="1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customFormat="1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customFormat="1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customFormat="1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customFormat="1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customFormat="1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customFormat="1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customFormat="1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customFormat="1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customFormat="1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customFormat="1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customFormat="1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customFormat="1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customFormat="1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customFormat="1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customFormat="1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customFormat="1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customFormat="1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customFormat="1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customFormat="1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customFormat="1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customFormat="1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customFormat="1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customFormat="1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customFormat="1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customFormat="1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customFormat="1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customFormat="1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customFormat="1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customFormat="1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customFormat="1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customFormat="1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customFormat="1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customFormat="1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customFormat="1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customFormat="1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customFormat="1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customFormat="1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customFormat="1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customFormat="1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customFormat="1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customFormat="1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customFormat="1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customFormat="1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customFormat="1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customFormat="1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customFormat="1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customFormat="1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customFormat="1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customFormat="1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customFormat="1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customFormat="1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customFormat="1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customFormat="1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customFormat="1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customFormat="1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customFormat="1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customFormat="1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customFormat="1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customFormat="1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customFormat="1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customFormat="1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customFormat="1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customFormat="1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customFormat="1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customFormat="1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customFormat="1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customFormat="1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customFormat="1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customFormat="1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customFormat="1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customFormat="1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customFormat="1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customFormat="1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customFormat="1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customFormat="1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customFormat="1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customFormat="1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customFormat="1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customFormat="1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customFormat="1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customFormat="1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customFormat="1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customFormat="1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customFormat="1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customFormat="1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customFormat="1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customFormat="1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customFormat="1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customFormat="1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customFormat="1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customFormat="1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customFormat="1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customFormat="1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customFormat="1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customFormat="1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customFormat="1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customFormat="1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customFormat="1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customFormat="1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customFormat="1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customFormat="1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customFormat="1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customFormat="1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customFormat="1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customFormat="1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customFormat="1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customFormat="1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customFormat="1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customFormat="1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customFormat="1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customFormat="1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customFormat="1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customFormat="1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customFormat="1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customFormat="1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customFormat="1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customFormat="1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customFormat="1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customFormat="1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customFormat="1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customFormat="1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customFormat="1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customFormat="1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customFormat="1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customFormat="1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customFormat="1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customFormat="1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customFormat="1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customFormat="1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customFormat="1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customFormat="1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customFormat="1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customFormat="1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customFormat="1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customFormat="1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customFormat="1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customFormat="1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customFormat="1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customFormat="1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customFormat="1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customFormat="1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customFormat="1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customFormat="1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customFormat="1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customFormat="1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customFormat="1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customFormat="1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customFormat="1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customFormat="1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customFormat="1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customFormat="1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customFormat="1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customFormat="1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customFormat="1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customFormat="1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customFormat="1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customFormat="1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customFormat="1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customFormat="1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customFormat="1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customFormat="1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customFormat="1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customFormat="1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customFormat="1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customFormat="1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customFormat="1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customFormat="1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customFormat="1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customFormat="1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customFormat="1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customFormat="1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customFormat="1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customFormat="1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customFormat="1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customFormat="1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customFormat="1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customFormat="1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customFormat="1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customFormat="1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customFormat="1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customFormat="1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customFormat="1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customFormat="1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customFormat="1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customFormat="1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customFormat="1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customFormat="1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customFormat="1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customFormat="1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customFormat="1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customFormat="1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customFormat="1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customFormat="1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customFormat="1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customFormat="1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customFormat="1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customFormat="1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customFormat="1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customFormat="1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customFormat="1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customFormat="1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customFormat="1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customFormat="1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customFormat="1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customFormat="1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customFormat="1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customFormat="1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customFormat="1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customFormat="1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customFormat="1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customFormat="1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customFormat="1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customFormat="1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customFormat="1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customFormat="1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customFormat="1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customFormat="1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customFormat="1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customFormat="1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customFormat="1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customFormat="1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customFormat="1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customFormat="1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customFormat="1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customFormat="1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customFormat="1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customFormat="1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customFormat="1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customFormat="1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customFormat="1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customFormat="1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customFormat="1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customFormat="1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customFormat="1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customFormat="1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customFormat="1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customFormat="1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customFormat="1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customFormat="1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customFormat="1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customFormat="1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customFormat="1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customFormat="1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customFormat="1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customFormat="1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customFormat="1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customFormat="1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customFormat="1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customFormat="1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customFormat="1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customFormat="1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customFormat="1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customFormat="1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customFormat="1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customFormat="1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customFormat="1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customFormat="1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customFormat="1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customFormat="1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customFormat="1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customFormat="1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customFormat="1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customFormat="1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customFormat="1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customFormat="1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customFormat="1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customFormat="1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customFormat="1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customFormat="1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customFormat="1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customFormat="1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customFormat="1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customFormat="1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customFormat="1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customFormat="1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customFormat="1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customFormat="1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customFormat="1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customFormat="1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customFormat="1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customFormat="1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customFormat="1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customFormat="1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customFormat="1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customFormat="1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customFormat="1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customFormat="1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customFormat="1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customFormat="1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customFormat="1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customFormat="1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customFormat="1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customFormat="1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customFormat="1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customFormat="1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customFormat="1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customFormat="1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customFormat="1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customFormat="1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customFormat="1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customFormat="1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customFormat="1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customFormat="1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customFormat="1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customFormat="1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customFormat="1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customFormat="1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customFormat="1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customFormat="1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customFormat="1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customFormat="1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customFormat="1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customFormat="1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customFormat="1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customFormat="1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customFormat="1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customFormat="1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customFormat="1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customFormat="1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customFormat="1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customFormat="1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customFormat="1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customFormat="1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customFormat="1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customFormat="1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customFormat="1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customFormat="1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customFormat="1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customFormat="1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customFormat="1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customFormat="1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customFormat="1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customFormat="1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customFormat="1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customFormat="1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customFormat="1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customFormat="1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customFormat="1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customFormat="1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customFormat="1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customFormat="1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customFormat="1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customFormat="1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customFormat="1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customFormat="1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customFormat="1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customFormat="1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customFormat="1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customFormat="1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customFormat="1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customFormat="1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customFormat="1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customFormat="1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customFormat="1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customFormat="1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customFormat="1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customFormat="1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customFormat="1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customFormat="1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customFormat="1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customFormat="1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customFormat="1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customFormat="1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customFormat="1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customFormat="1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customFormat="1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customFormat="1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customFormat="1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customFormat="1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5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/>
    </row>
    <row r="2690" spans="1:15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/>
    </row>
    <row r="2691" spans="1:15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/>
    </row>
    <row r="2692" spans="1:15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/>
    </row>
    <row r="2693" spans="1:15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/>
    </row>
    <row r="2694" spans="1:15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/>
    </row>
    <row r="2695" spans="1:15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/>
    </row>
    <row r="2696" spans="1:15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/>
    </row>
    <row r="2697" spans="1:15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/>
    </row>
    <row r="2698" spans="1:15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/>
    </row>
    <row r="2699" spans="1:15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/>
    </row>
    <row r="2700" spans="1:15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/>
    </row>
    <row r="2701" spans="1:15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/>
    </row>
    <row r="2702" spans="1:15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/>
    </row>
    <row r="2703" spans="1:15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21">
        <f t="shared" ref="O2703:O2722" si="2">(((J2183/60)/60)/24)+DATE(1970,1,1)</f>
        <v>42773.005243055552</v>
      </c>
    </row>
    <row r="2704" spans="1:15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21">
        <f t="shared" si="2"/>
        <v>41879.900752314818</v>
      </c>
    </row>
    <row r="2705" spans="1:15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21">
        <f t="shared" si="2"/>
        <v>42745.365474537044</v>
      </c>
    </row>
    <row r="2706" spans="1:15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21">
        <f t="shared" si="2"/>
        <v>42380.690289351856</v>
      </c>
    </row>
    <row r="2707" spans="1:15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21">
        <f t="shared" si="2"/>
        <v>41319.349988425929</v>
      </c>
    </row>
    <row r="2708" spans="1:15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21">
        <f t="shared" si="2"/>
        <v>42583.615081018521</v>
      </c>
    </row>
    <row r="2709" spans="1:15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21">
        <f t="shared" si="2"/>
        <v>42068.209097222221</v>
      </c>
    </row>
    <row r="2710" spans="1:15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21">
        <f t="shared" si="2"/>
        <v>42633.586122685185</v>
      </c>
    </row>
    <row r="2711" spans="1:15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21">
        <f t="shared" si="2"/>
        <v>42467.788194444445</v>
      </c>
    </row>
    <row r="2712" spans="1:15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21">
        <f t="shared" si="2"/>
        <v>42417.625046296293</v>
      </c>
    </row>
    <row r="2713" spans="1:15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21">
        <f t="shared" si="2"/>
        <v>42768.833645833336</v>
      </c>
    </row>
    <row r="2714" spans="1:15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21">
        <f t="shared" si="2"/>
        <v>42691.8512037037</v>
      </c>
    </row>
    <row r="2715" spans="1:15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21">
        <f t="shared" si="2"/>
        <v>42664.405925925923</v>
      </c>
    </row>
    <row r="2716" spans="1:15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21">
        <f t="shared" si="2"/>
        <v>42425.757986111115</v>
      </c>
    </row>
    <row r="2717" spans="1:15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21">
        <f t="shared" si="2"/>
        <v>42197.771990740745</v>
      </c>
    </row>
    <row r="2718" spans="1:15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21">
        <f t="shared" si="2"/>
        <v>42675.487291666665</v>
      </c>
    </row>
    <row r="2719" spans="1:15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21">
        <f t="shared" si="2"/>
        <v>42033.584016203706</v>
      </c>
    </row>
    <row r="2720" spans="1:15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21">
        <f t="shared" si="2"/>
        <v>42292.513888888891</v>
      </c>
    </row>
    <row r="2721" spans="1:15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21">
        <f t="shared" si="2"/>
        <v>42262.416643518518</v>
      </c>
    </row>
    <row r="2722" spans="1:15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21">
        <f t="shared" si="2"/>
        <v>42163.625787037032</v>
      </c>
    </row>
    <row r="2723" spans="1:15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/>
    </row>
    <row r="2724" spans="1:15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/>
    </row>
    <row r="2725" spans="1:15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/>
    </row>
    <row r="2726" spans="1:15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/>
    </row>
    <row r="2727" spans="1:15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/>
    </row>
    <row r="2728" spans="1:15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/>
    </row>
    <row r="2729" spans="1:15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/>
    </row>
    <row r="2730" spans="1:15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/>
    </row>
    <row r="2731" spans="1:15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/>
    </row>
    <row r="2732" spans="1:15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/>
    </row>
    <row r="2733" spans="1:15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/>
    </row>
    <row r="2734" spans="1:15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/>
    </row>
    <row r="2735" spans="1:15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/>
    </row>
    <row r="2736" spans="1:15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/>
    </row>
    <row r="2737" spans="1:14" customFormat="1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customFormat="1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customFormat="1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customFormat="1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customFormat="1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customFormat="1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customFormat="1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customFormat="1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customFormat="1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customFormat="1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customFormat="1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customFormat="1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customFormat="1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customFormat="1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customFormat="1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customFormat="1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customFormat="1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customFormat="1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customFormat="1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customFormat="1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customFormat="1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customFormat="1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customFormat="1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customFormat="1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customFormat="1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customFormat="1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customFormat="1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customFormat="1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customFormat="1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customFormat="1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customFormat="1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customFormat="1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5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/>
    </row>
    <row r="2770" spans="1:15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/>
    </row>
    <row r="2771" spans="1:15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/>
    </row>
    <row r="2772" spans="1:15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/>
    </row>
    <row r="2773" spans="1:15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/>
    </row>
    <row r="2774" spans="1:15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/>
    </row>
    <row r="2775" spans="1:15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/>
    </row>
    <row r="2776" spans="1:15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/>
    </row>
    <row r="2777" spans="1:15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/>
    </row>
    <row r="2778" spans="1:15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/>
    </row>
    <row r="2779" spans="1:15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/>
    </row>
    <row r="2780" spans="1:15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/>
    </row>
    <row r="2781" spans="1:15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/>
    </row>
    <row r="2782" spans="1:15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/>
    </row>
    <row r="2783" spans="1:15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21">
        <f t="shared" ref="O2783:O2846" si="3">(((J2263/60)/60)/24)+DATE(1970,1,1)</f>
        <v>42759.724768518514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21">
        <f t="shared" si="3"/>
        <v>41926.585162037038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21">
        <f t="shared" si="3"/>
        <v>42014.832326388889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21">
        <f t="shared" si="3"/>
        <v>42496.582337962958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21">
        <f t="shared" si="3"/>
        <v>42689.853090277778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21">
        <f t="shared" si="3"/>
        <v>42469.874907407408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21">
        <f t="shared" si="3"/>
        <v>41968.829826388886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21">
        <f t="shared" si="3"/>
        <v>42776.082349537035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21">
        <f t="shared" si="3"/>
        <v>42776.704432870371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21">
        <f t="shared" si="3"/>
        <v>42725.869363425925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21">
        <f t="shared" si="3"/>
        <v>42684.000046296293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21">
        <f t="shared" si="3"/>
        <v>42315.699490740735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21">
        <f t="shared" si="3"/>
        <v>42781.549097222218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21">
        <f t="shared" si="3"/>
        <v>41663.500659722224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21">
        <f t="shared" si="3"/>
        <v>41965.616655092599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21">
        <f t="shared" si="3"/>
        <v>41614.651493055557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21">
        <f t="shared" si="3"/>
        <v>40936.678506944445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21">
        <f t="shared" si="3"/>
        <v>42338.709108796291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21">
        <f t="shared" si="3"/>
        <v>42020.806701388887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21">
        <f t="shared" si="3"/>
        <v>42234.624895833331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21">
        <f t="shared" si="3"/>
        <v>40687.285844907405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21">
        <f t="shared" si="3"/>
        <v>42323.17460648148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21">
        <f t="shared" si="3"/>
        <v>40978.125046296293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21">
        <f t="shared" si="3"/>
        <v>40585.796817129631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21">
        <f t="shared" si="3"/>
        <v>41059.185682870368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21">
        <f t="shared" si="3"/>
        <v>41494.963587962964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21">
        <f t="shared" si="3"/>
        <v>41792.667361111111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21">
        <f t="shared" si="3"/>
        <v>41067.827418981484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21">
        <f t="shared" si="3"/>
        <v>41571.998379629629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21">
        <f t="shared" si="3"/>
        <v>40070.253819444442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21">
        <f t="shared" si="3"/>
        <v>40987.977060185185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21">
        <f t="shared" si="3"/>
        <v>40987.697638888887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21">
        <f t="shared" si="3"/>
        <v>41151.708321759259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21">
        <f t="shared" si="3"/>
        <v>41264.72314814815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21">
        <f t="shared" si="3"/>
        <v>41270.954351851848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21">
        <f t="shared" si="3"/>
        <v>40927.731782407405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21">
        <f t="shared" si="3"/>
        <v>40948.042233796295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21">
        <f t="shared" si="3"/>
        <v>41694.84065972222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21">
        <f t="shared" si="3"/>
        <v>40565.032511574071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21">
        <f t="shared" si="3"/>
        <v>41074.727037037039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21">
        <f t="shared" si="3"/>
        <v>41416.146944444445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21">
        <f t="shared" si="3"/>
        <v>41605.868449074071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21">
        <f t="shared" si="3"/>
        <v>40850.111064814817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21">
        <f t="shared" si="3"/>
        <v>40502.815868055557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21">
        <f t="shared" si="3"/>
        <v>41834.695277777777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21">
        <f t="shared" si="3"/>
        <v>40948.16815972222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21">
        <f t="shared" si="3"/>
        <v>41004.802465277775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21">
        <f t="shared" si="3"/>
        <v>41851.962916666671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21">
        <f t="shared" si="3"/>
        <v>41307.987696759257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21">
        <f t="shared" si="3"/>
        <v>41324.79415509259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21">
        <f t="shared" si="3"/>
        <v>41736.004502314812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21">
        <f t="shared" si="3"/>
        <v>41716.632847222223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21">
        <f t="shared" si="3"/>
        <v>41002.958634259259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21">
        <f t="shared" si="3"/>
        <v>41037.551585648151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21">
        <f t="shared" si="3"/>
        <v>41004.72619212963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21">
        <f t="shared" si="3"/>
        <v>40079.725115740745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21">
        <f t="shared" si="3"/>
        <v>40192.542233796295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21">
        <f t="shared" si="3"/>
        <v>40050.643680555557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21">
        <f t="shared" si="3"/>
        <v>41593.082002314812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21">
        <f t="shared" si="3"/>
        <v>41696.817129629628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21">
        <f t="shared" si="3"/>
        <v>42799.260428240741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21">
        <f t="shared" si="3"/>
        <v>42804.895474537043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21">
        <f t="shared" si="3"/>
        <v>42807.755173611105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21">
        <f t="shared" si="3"/>
        <v>42790.885243055556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21">
        <f t="shared" ref="O2847:O2910" si="4">(((J2327/60)/60)/24)+DATE(1970,1,1)</f>
        <v>42794.022349537037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21">
        <f t="shared" si="4"/>
        <v>42804.034120370372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21">
        <f t="shared" si="4"/>
        <v>41842.917129629634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21">
        <f t="shared" si="4"/>
        <v>42139.781678240746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21">
        <f t="shared" si="4"/>
        <v>41807.624374999999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21">
        <f t="shared" si="4"/>
        <v>42332.89980324074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21">
        <f t="shared" si="4"/>
        <v>41839.005671296298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21">
        <f t="shared" si="4"/>
        <v>42011.628136574072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21">
        <f t="shared" si="4"/>
        <v>41767.650347222225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21">
        <f t="shared" si="4"/>
        <v>41918.670115740737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21">
        <f t="shared" si="4"/>
        <v>41771.572256944448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21">
        <f t="shared" si="4"/>
        <v>41666.924710648149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21">
        <f t="shared" si="4"/>
        <v>41786.640543981484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21">
        <f t="shared" si="4"/>
        <v>41789.896805555552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21">
        <f t="shared" si="4"/>
        <v>42692.79987268518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21">
        <f t="shared" si="4"/>
        <v>42643.642800925925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21">
        <f t="shared" si="4"/>
        <v>42167.813703703709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21">
        <f t="shared" si="4"/>
        <v>41897.702199074076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21">
        <f t="shared" si="4"/>
        <v>42327.825289351851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21">
        <f t="shared" si="4"/>
        <v>42515.727650462963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21">
        <f t="shared" si="4"/>
        <v>42060.001805555556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21">
        <f t="shared" si="4"/>
        <v>42615.79896990741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21">
        <f t="shared" si="4"/>
        <v>42577.607361111113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21">
        <f t="shared" si="4"/>
        <v>42360.932152777779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21">
        <f t="shared" si="4"/>
        <v>42198.775787037041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21">
        <f t="shared" si="4"/>
        <v>42708.842245370368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21">
        <f t="shared" si="4"/>
        <v>42094.101145833338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21">
        <f t="shared" si="4"/>
        <v>42101.633703703701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21">
        <f t="shared" si="4"/>
        <v>42103.676180555558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21">
        <f t="shared" si="4"/>
        <v>41954.722916666666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21">
        <f t="shared" si="4"/>
        <v>42096.918240740735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21">
        <f t="shared" si="4"/>
        <v>42130.78361111111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21">
        <f t="shared" si="4"/>
        <v>42264.620115740734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21">
        <f t="shared" si="4"/>
        <v>41978.930972222224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21">
        <f t="shared" si="4"/>
        <v>42159.649583333332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21">
        <f t="shared" si="4"/>
        <v>42377.70694444445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21">
        <f t="shared" si="4"/>
        <v>42466.858888888892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21">
        <f t="shared" si="4"/>
        <v>41954.688310185185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21">
        <f t="shared" si="4"/>
        <v>42322.011574074073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21">
        <f t="shared" si="4"/>
        <v>42248.934675925921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21">
        <f t="shared" si="4"/>
        <v>42346.736400462964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21">
        <f t="shared" si="4"/>
        <v>42268.531631944439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21">
        <f t="shared" si="4"/>
        <v>42425.970092592594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21">
        <f t="shared" si="4"/>
        <v>42063.721817129626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21">
        <f t="shared" si="4"/>
        <v>42380.812627314815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21">
        <f t="shared" si="4"/>
        <v>41961.18913194444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21">
        <f t="shared" si="4"/>
        <v>42150.777731481481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21">
        <f t="shared" si="4"/>
        <v>42088.069108796291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21">
        <f t="shared" si="4"/>
        <v>42215.662314814821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21">
        <f t="shared" si="4"/>
        <v>42017.843287037031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21">
        <f t="shared" si="4"/>
        <v>42592.836076388892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21">
        <f t="shared" si="4"/>
        <v>42318.925532407404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21">
        <f t="shared" si="4"/>
        <v>42669.870173611111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21">
        <f t="shared" si="4"/>
        <v>42213.013078703705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21">
        <f t="shared" si="4"/>
        <v>42237.016388888893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21">
        <f t="shared" si="4"/>
        <v>42248.793310185181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21">
        <f t="shared" si="4"/>
        <v>42074.935740740737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21">
        <f t="shared" si="4"/>
        <v>42195.187534722223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21">
        <f t="shared" si="4"/>
        <v>42027.056793981479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21">
        <f t="shared" si="4"/>
        <v>41927.067627314813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21">
        <f t="shared" si="4"/>
        <v>42191.70175925926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21">
        <f t="shared" si="4"/>
        <v>41954.838240740741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21">
        <f t="shared" si="4"/>
        <v>42528.626620370371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21">
        <f t="shared" si="4"/>
        <v>41989.853692129633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21">
        <f t="shared" ref="O2911:O2974" si="5">(((J2391/60)/60)/24)+DATE(1970,1,1)</f>
        <v>42179.653379629628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21">
        <f t="shared" si="5"/>
        <v>41968.262314814812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21">
        <f t="shared" si="5"/>
        <v>42064.794490740736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21">
        <f t="shared" si="5"/>
        <v>42276.120636574073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21">
        <f t="shared" si="5"/>
        <v>42194.648344907408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21">
        <f t="shared" si="5"/>
        <v>42031.362187499995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21">
        <f t="shared" si="5"/>
        <v>42717.121377314819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21">
        <f t="shared" si="5"/>
        <v>42262.849050925928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21">
        <f t="shared" si="5"/>
        <v>41976.88490740741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21">
        <f t="shared" si="5"/>
        <v>42157.916481481487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21">
        <f t="shared" si="5"/>
        <v>41956.853078703702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21">
        <f t="shared" si="5"/>
        <v>42444.268101851849</v>
      </c>
    </row>
    <row r="2923" spans="1:15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21">
        <f t="shared" si="5"/>
        <v>42374.822870370372</v>
      </c>
    </row>
    <row r="2924" spans="1:15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21">
        <f t="shared" si="5"/>
        <v>42107.679756944446</v>
      </c>
    </row>
    <row r="2925" spans="1:15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21">
        <f t="shared" si="5"/>
        <v>42399.882615740738</v>
      </c>
    </row>
    <row r="2926" spans="1:15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21">
        <f t="shared" si="5"/>
        <v>42342.03943287037</v>
      </c>
    </row>
    <row r="2927" spans="1:15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21">
        <f t="shared" si="5"/>
        <v>42595.585358796292</v>
      </c>
    </row>
    <row r="2928" spans="1:15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21">
        <f t="shared" si="5"/>
        <v>41983.110995370371</v>
      </c>
    </row>
    <row r="2929" spans="1:15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21">
        <f t="shared" si="5"/>
        <v>42082.575555555552</v>
      </c>
    </row>
    <row r="2930" spans="1:15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21">
        <f t="shared" si="5"/>
        <v>41919.140706018516</v>
      </c>
    </row>
    <row r="2931" spans="1:15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21">
        <f t="shared" si="5"/>
        <v>42204.875868055555</v>
      </c>
    </row>
    <row r="2932" spans="1:15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21">
        <f t="shared" si="5"/>
        <v>42224.408275462964</v>
      </c>
    </row>
    <row r="2933" spans="1:15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21">
        <f t="shared" si="5"/>
        <v>42211.732430555552</v>
      </c>
    </row>
    <row r="2934" spans="1:15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21">
        <f t="shared" si="5"/>
        <v>42655.736956018518</v>
      </c>
    </row>
    <row r="2935" spans="1:15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21">
        <f t="shared" si="5"/>
        <v>41760.10974537037</v>
      </c>
    </row>
    <row r="2936" spans="1:15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21">
        <f t="shared" si="5"/>
        <v>42198.695138888885</v>
      </c>
    </row>
    <row r="2937" spans="1:15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21">
        <f t="shared" si="5"/>
        <v>42536.862800925926</v>
      </c>
    </row>
    <row r="2938" spans="1:15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21">
        <f t="shared" si="5"/>
        <v>42019.737766203703</v>
      </c>
    </row>
    <row r="2939" spans="1:15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21">
        <f t="shared" si="5"/>
        <v>41831.884108796294</v>
      </c>
    </row>
    <row r="2940" spans="1:15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21">
        <f t="shared" si="5"/>
        <v>42027.856990740736</v>
      </c>
    </row>
    <row r="2941" spans="1:15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21">
        <f t="shared" si="5"/>
        <v>41993.738298611104</v>
      </c>
    </row>
    <row r="2942" spans="1:15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21">
        <f t="shared" si="5"/>
        <v>41893.028877314813</v>
      </c>
    </row>
    <row r="2943" spans="1:15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21">
        <f t="shared" si="5"/>
        <v>42026.687453703707</v>
      </c>
    </row>
    <row r="2944" spans="1:15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21">
        <f t="shared" si="5"/>
        <v>42044.724953703699</v>
      </c>
    </row>
    <row r="2945" spans="1:15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21">
        <f t="shared" si="5"/>
        <v>41974.704745370371</v>
      </c>
    </row>
    <row r="2946" spans="1:15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21">
        <f t="shared" si="5"/>
        <v>41909.892453703702</v>
      </c>
    </row>
    <row r="2947" spans="1:15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21">
        <f t="shared" si="5"/>
        <v>42502.913761574076</v>
      </c>
    </row>
    <row r="2948" spans="1:15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21">
        <f t="shared" si="5"/>
        <v>42164.170046296291</v>
      </c>
    </row>
    <row r="2949" spans="1:15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21">
        <f t="shared" si="5"/>
        <v>42412.318668981476</v>
      </c>
    </row>
    <row r="2950" spans="1:15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21">
        <f t="shared" si="5"/>
        <v>42045.784155092595</v>
      </c>
    </row>
    <row r="2951" spans="1:15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21">
        <f t="shared" si="5"/>
        <v>42734.879236111112</v>
      </c>
    </row>
    <row r="2952" spans="1:15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21">
        <f t="shared" si="5"/>
        <v>42382.130833333329</v>
      </c>
    </row>
    <row r="2953" spans="1:15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21">
        <f t="shared" si="5"/>
        <v>42489.099687499998</v>
      </c>
    </row>
    <row r="2954" spans="1:15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21">
        <f t="shared" si="5"/>
        <v>42041.218715277777</v>
      </c>
    </row>
    <row r="2955" spans="1:15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21">
        <f t="shared" si="5"/>
        <v>42397.89980324074</v>
      </c>
    </row>
    <row r="2956" spans="1:15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21">
        <f t="shared" si="5"/>
        <v>42180.18604166666</v>
      </c>
    </row>
    <row r="2957" spans="1:15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21">
        <f t="shared" si="5"/>
        <v>42252.277615740735</v>
      </c>
    </row>
    <row r="2958" spans="1:15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21">
        <f t="shared" si="5"/>
        <v>42338.615393518514</v>
      </c>
    </row>
    <row r="2959" spans="1:15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21">
        <f t="shared" si="5"/>
        <v>42031.965138888889</v>
      </c>
    </row>
    <row r="2960" spans="1:15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21">
        <f t="shared" si="5"/>
        <v>42285.91506944444</v>
      </c>
    </row>
    <row r="2961" spans="1:15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21">
        <f t="shared" si="5"/>
        <v>42265.818622685183</v>
      </c>
    </row>
    <row r="2962" spans="1:15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21">
        <f t="shared" si="5"/>
        <v>42383.899456018517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21">
        <f t="shared" si="5"/>
        <v>42187.125625000001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21">
        <f t="shared" si="5"/>
        <v>42052.666990740734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21">
        <f t="shared" si="5"/>
        <v>41836.625254629631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21">
        <f t="shared" si="5"/>
        <v>42485.754525462966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21">
        <f t="shared" si="5"/>
        <v>42243.190057870372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21">
        <f t="shared" si="5"/>
        <v>42670.602673611109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21">
        <f t="shared" si="5"/>
        <v>42654.469826388886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21">
        <f t="shared" si="5"/>
        <v>42607.316122685181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21">
        <f t="shared" si="5"/>
        <v>41943.142534722225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21">
        <f t="shared" si="5"/>
        <v>41902.07240740741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21">
        <f t="shared" si="5"/>
        <v>42779.908449074079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21">
        <f t="shared" si="5"/>
        <v>42338.84375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21">
        <f t="shared" ref="O2975:O3038" si="6">(((J2455/60)/60)/24)+DATE(1970,1,1)</f>
        <v>42738.692233796297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21">
        <f t="shared" si="6"/>
        <v>42770.201481481476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21">
        <f t="shared" si="6"/>
        <v>42452.781828703708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21">
        <f t="shared" si="6"/>
        <v>42761.961099537039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21">
        <f t="shared" si="6"/>
        <v>42423.602500000001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21">
        <f t="shared" si="6"/>
        <v>42495.871736111112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21">
        <f t="shared" si="6"/>
        <v>42407.637557870374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21">
        <f t="shared" si="6"/>
        <v>42704.187118055561</v>
      </c>
    </row>
    <row r="2983" spans="1:15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21">
        <f t="shared" si="6"/>
        <v>40784.012696759259</v>
      </c>
    </row>
    <row r="2984" spans="1:15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21">
        <f t="shared" si="6"/>
        <v>41089.186296296299</v>
      </c>
    </row>
    <row r="2985" spans="1:15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21">
        <f t="shared" si="6"/>
        <v>41341.111400462964</v>
      </c>
    </row>
    <row r="2986" spans="1:15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21">
        <f t="shared" si="6"/>
        <v>42248.90042824074</v>
      </c>
    </row>
    <row r="2987" spans="1:15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21">
        <f t="shared" si="6"/>
        <v>41145.719305555554</v>
      </c>
    </row>
    <row r="2988" spans="1:15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21">
        <f t="shared" si="6"/>
        <v>41373.102465277778</v>
      </c>
    </row>
    <row r="2989" spans="1:15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21">
        <f t="shared" si="6"/>
        <v>41025.874201388891</v>
      </c>
    </row>
    <row r="2990" spans="1:15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21">
        <f t="shared" si="6"/>
        <v>41174.154178240737</v>
      </c>
    </row>
    <row r="2991" spans="1:15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21">
        <f t="shared" si="6"/>
        <v>40557.429733796293</v>
      </c>
    </row>
    <row r="2992" spans="1:15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21">
        <f t="shared" si="6"/>
        <v>41023.07471064815</v>
      </c>
    </row>
    <row r="2993" spans="1:15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21">
        <f t="shared" si="6"/>
        <v>40893.992962962962</v>
      </c>
    </row>
    <row r="2994" spans="1:15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21">
        <f t="shared" si="6"/>
        <v>40354.11550925926</v>
      </c>
    </row>
    <row r="2995" spans="1:15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21">
        <f t="shared" si="6"/>
        <v>41193.748483796298</v>
      </c>
    </row>
    <row r="2996" spans="1:15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21">
        <f t="shared" si="6"/>
        <v>40417.011296296296</v>
      </c>
    </row>
    <row r="2997" spans="1:15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21">
        <f t="shared" si="6"/>
        <v>40310.287673611114</v>
      </c>
    </row>
    <row r="2998" spans="1:15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21">
        <f t="shared" si="6"/>
        <v>41913.328356481477</v>
      </c>
    </row>
    <row r="2999" spans="1:15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21">
        <f t="shared" si="6"/>
        <v>41088.691493055558</v>
      </c>
    </row>
    <row r="3000" spans="1:15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21">
        <f t="shared" si="6"/>
        <v>41257.950381944444</v>
      </c>
    </row>
    <row r="3001" spans="1:15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21">
        <f t="shared" si="6"/>
        <v>41107.726782407408</v>
      </c>
    </row>
    <row r="3002" spans="1:15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21">
        <f t="shared" si="6"/>
        <v>42227.936157407406</v>
      </c>
    </row>
    <row r="3003" spans="1:15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21">
        <f t="shared" si="6"/>
        <v>40999.645925925928</v>
      </c>
    </row>
    <row r="3004" spans="1:15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21">
        <f t="shared" si="6"/>
        <v>40711.782210648147</v>
      </c>
    </row>
    <row r="3005" spans="1:15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21">
        <f t="shared" si="6"/>
        <v>40970.750034722223</v>
      </c>
    </row>
    <row r="3006" spans="1:15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21">
        <f t="shared" si="6"/>
        <v>40771.916701388887</v>
      </c>
    </row>
    <row r="3007" spans="1:15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21">
        <f t="shared" si="6"/>
        <v>40793.998599537037</v>
      </c>
    </row>
    <row r="3008" spans="1:15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21">
        <f t="shared" si="6"/>
        <v>40991.708055555559</v>
      </c>
    </row>
    <row r="3009" spans="1:15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21">
        <f t="shared" si="6"/>
        <v>41026.083298611113</v>
      </c>
    </row>
    <row r="3010" spans="1:15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21">
        <f t="shared" si="6"/>
        <v>40833.633194444446</v>
      </c>
    </row>
    <row r="3011" spans="1:15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21">
        <f t="shared" si="6"/>
        <v>41373.690266203703</v>
      </c>
    </row>
    <row r="3012" spans="1:15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21">
        <f t="shared" si="6"/>
        <v>41023.227731481478</v>
      </c>
    </row>
    <row r="3013" spans="1:15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21">
        <f t="shared" si="6"/>
        <v>40542.839282407411</v>
      </c>
    </row>
    <row r="3014" spans="1:15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21">
        <f t="shared" si="6"/>
        <v>41024.985972222225</v>
      </c>
    </row>
    <row r="3015" spans="1:15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21">
        <f t="shared" si="6"/>
        <v>41348.168287037035</v>
      </c>
    </row>
    <row r="3016" spans="1:15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21">
        <f t="shared" si="6"/>
        <v>41022.645185185182</v>
      </c>
    </row>
    <row r="3017" spans="1:15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21">
        <f t="shared" si="6"/>
        <v>41036.946469907409</v>
      </c>
    </row>
    <row r="3018" spans="1:15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21">
        <f t="shared" si="6"/>
        <v>41327.996435185189</v>
      </c>
    </row>
    <row r="3019" spans="1:15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21">
        <f t="shared" si="6"/>
        <v>40730.878912037035</v>
      </c>
    </row>
    <row r="3020" spans="1:15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21">
        <f t="shared" si="6"/>
        <v>42017.967442129629</v>
      </c>
    </row>
    <row r="3021" spans="1:15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21">
        <f t="shared" si="6"/>
        <v>41226.648576388885</v>
      </c>
    </row>
    <row r="3022" spans="1:15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21">
        <f t="shared" si="6"/>
        <v>41053.772858796299</v>
      </c>
    </row>
    <row r="3023" spans="1:15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21">
        <f t="shared" si="6"/>
        <v>42244.776666666665</v>
      </c>
    </row>
    <row r="3024" spans="1:15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21">
        <f t="shared" si="6"/>
        <v>41858.825439814813</v>
      </c>
    </row>
    <row r="3025" spans="1:15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21">
        <f t="shared" si="6"/>
        <v>42498.899398148147</v>
      </c>
    </row>
    <row r="3026" spans="1:15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21">
        <f t="shared" si="6"/>
        <v>41928.015439814815</v>
      </c>
    </row>
    <row r="3027" spans="1:15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21">
        <f t="shared" si="6"/>
        <v>42047.05574074074</v>
      </c>
    </row>
    <row r="3028" spans="1:15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21">
        <f t="shared" si="6"/>
        <v>42258.297094907408</v>
      </c>
    </row>
    <row r="3029" spans="1:15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21">
        <f t="shared" si="6"/>
        <v>42105.072962962964</v>
      </c>
    </row>
    <row r="3030" spans="1:15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21">
        <f t="shared" si="6"/>
        <v>41835.951782407406</v>
      </c>
    </row>
    <row r="3031" spans="1:15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21">
        <f t="shared" si="6"/>
        <v>42058.809594907405</v>
      </c>
    </row>
    <row r="3032" spans="1:15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21">
        <f t="shared" si="6"/>
        <v>42078.997361111105</v>
      </c>
    </row>
    <row r="3033" spans="1:15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21">
        <f t="shared" si="6"/>
        <v>42371.446909722217</v>
      </c>
    </row>
    <row r="3034" spans="1:15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21">
        <f t="shared" si="6"/>
        <v>41971.876863425925</v>
      </c>
    </row>
    <row r="3035" spans="1:15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21">
        <f t="shared" si="6"/>
        <v>42732.00681712963</v>
      </c>
    </row>
    <row r="3036" spans="1:15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21">
        <f t="shared" si="6"/>
        <v>41854.389780092592</v>
      </c>
    </row>
    <row r="3037" spans="1:15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21">
        <f t="shared" si="6"/>
        <v>42027.839733796296</v>
      </c>
    </row>
    <row r="3038" spans="1:15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21">
        <f t="shared" si="6"/>
        <v>41942.653379629628</v>
      </c>
    </row>
    <row r="3039" spans="1:15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21">
        <f t="shared" ref="O3039:O3102" si="7">(((J2519/60)/60)/24)+DATE(1970,1,1)</f>
        <v>42052.802430555559</v>
      </c>
    </row>
    <row r="3040" spans="1:15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21">
        <f t="shared" si="7"/>
        <v>41926.680879629632</v>
      </c>
    </row>
    <row r="3041" spans="1:15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21">
        <f t="shared" si="7"/>
        <v>41809.155138888891</v>
      </c>
    </row>
    <row r="3042" spans="1:15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21">
        <f t="shared" si="7"/>
        <v>42612.600520833337</v>
      </c>
    </row>
    <row r="3043" spans="1:15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21">
        <f t="shared" si="7"/>
        <v>42269.967835648145</v>
      </c>
    </row>
    <row r="3044" spans="1:15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21">
        <f t="shared" si="7"/>
        <v>42460.573611111111</v>
      </c>
    </row>
    <row r="3045" spans="1:15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21">
        <f t="shared" si="7"/>
        <v>41930.975601851853</v>
      </c>
    </row>
    <row r="3046" spans="1:15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21">
        <f t="shared" si="7"/>
        <v>41961.807372685187</v>
      </c>
    </row>
    <row r="3047" spans="1:15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21">
        <f t="shared" si="7"/>
        <v>41058.844571759262</v>
      </c>
    </row>
    <row r="3048" spans="1:15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21">
        <f t="shared" si="7"/>
        <v>41953.091134259259</v>
      </c>
    </row>
    <row r="3049" spans="1:15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21">
        <f t="shared" si="7"/>
        <v>41546.75105324074</v>
      </c>
    </row>
    <row r="3050" spans="1:15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21">
        <f t="shared" si="7"/>
        <v>42217.834525462968</v>
      </c>
    </row>
    <row r="3051" spans="1:15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21">
        <f t="shared" si="7"/>
        <v>40948.080729166664</v>
      </c>
    </row>
    <row r="3052" spans="1:15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21">
        <f t="shared" si="7"/>
        <v>42081.864641203705</v>
      </c>
    </row>
    <row r="3053" spans="1:15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21">
        <f t="shared" si="7"/>
        <v>42208.680023148147</v>
      </c>
    </row>
    <row r="3054" spans="1:15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21">
        <f t="shared" si="7"/>
        <v>41107.849143518521</v>
      </c>
    </row>
    <row r="3055" spans="1:15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21">
        <f t="shared" si="7"/>
        <v>41304.751284722224</v>
      </c>
    </row>
    <row r="3056" spans="1:15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21">
        <f t="shared" si="7"/>
        <v>40127.700370370374</v>
      </c>
    </row>
    <row r="3057" spans="1:15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21">
        <f t="shared" si="7"/>
        <v>41943.791030092594</v>
      </c>
    </row>
    <row r="3058" spans="1:15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21">
        <f t="shared" si="7"/>
        <v>41464.106087962966</v>
      </c>
    </row>
    <row r="3059" spans="1:15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21">
        <f t="shared" si="7"/>
        <v>40696.648784722223</v>
      </c>
    </row>
    <row r="3060" spans="1:15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21">
        <f t="shared" si="7"/>
        <v>41298.509965277779</v>
      </c>
    </row>
    <row r="3061" spans="1:15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21">
        <f t="shared" si="7"/>
        <v>41977.902222222227</v>
      </c>
    </row>
    <row r="3062" spans="1:15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21">
        <f t="shared" si="7"/>
        <v>40785.675011574072</v>
      </c>
    </row>
    <row r="3063" spans="1:15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21">
        <f t="shared" si="7"/>
        <v>41483.449282407404</v>
      </c>
    </row>
    <row r="3064" spans="1:15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21">
        <f t="shared" si="7"/>
        <v>41509.426585648151</v>
      </c>
    </row>
    <row r="3065" spans="1:15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21">
        <f t="shared" si="7"/>
        <v>40514.107615740737</v>
      </c>
    </row>
    <row r="3066" spans="1:15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21">
        <f t="shared" si="7"/>
        <v>41068.520474537036</v>
      </c>
    </row>
    <row r="3067" spans="1:15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21">
        <f t="shared" si="7"/>
        <v>42027.13817129629</v>
      </c>
    </row>
    <row r="3068" spans="1:15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21">
        <f t="shared" si="7"/>
        <v>41524.858553240738</v>
      </c>
    </row>
    <row r="3069" spans="1:15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21">
        <f t="shared" si="7"/>
        <v>40973.773182870369</v>
      </c>
    </row>
    <row r="3070" spans="1:15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21">
        <f t="shared" si="7"/>
        <v>42618.625428240746</v>
      </c>
    </row>
    <row r="3071" spans="1:15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21">
        <f t="shared" si="7"/>
        <v>41390.757754629631</v>
      </c>
    </row>
    <row r="3072" spans="1:15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21">
        <f t="shared" si="7"/>
        <v>42228.634328703702</v>
      </c>
    </row>
    <row r="3073" spans="1:15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21">
        <f t="shared" si="7"/>
        <v>40961.252141203702</v>
      </c>
    </row>
    <row r="3074" spans="1:15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21">
        <f t="shared" si="7"/>
        <v>42769.809965277775</v>
      </c>
    </row>
    <row r="3075" spans="1:15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21">
        <f t="shared" si="7"/>
        <v>41113.199155092596</v>
      </c>
    </row>
    <row r="3076" spans="1:15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21">
        <f t="shared" si="7"/>
        <v>42125.078275462962</v>
      </c>
    </row>
    <row r="3077" spans="1:15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21">
        <f t="shared" si="7"/>
        <v>41026.655011574076</v>
      </c>
    </row>
    <row r="3078" spans="1:15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21">
        <f t="shared" si="7"/>
        <v>41222.991400462961</v>
      </c>
    </row>
    <row r="3079" spans="1:15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21">
        <f t="shared" si="7"/>
        <v>41744.745208333334</v>
      </c>
    </row>
    <row r="3080" spans="1:15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21">
        <f t="shared" si="7"/>
        <v>42093.860023148154</v>
      </c>
    </row>
    <row r="3081" spans="1:15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21">
        <f t="shared" si="7"/>
        <v>40829.873657407406</v>
      </c>
    </row>
    <row r="3082" spans="1:15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21">
        <f t="shared" si="7"/>
        <v>42039.951087962967</v>
      </c>
    </row>
    <row r="3083" spans="1:15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21">
        <f t="shared" si="7"/>
        <v>42260.528807870374</v>
      </c>
    </row>
    <row r="3084" spans="1:15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21">
        <f t="shared" si="7"/>
        <v>42594.524756944447</v>
      </c>
    </row>
    <row r="3085" spans="1:15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21">
        <f t="shared" si="7"/>
        <v>42155.139479166668</v>
      </c>
    </row>
    <row r="3086" spans="1:15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21">
        <f t="shared" si="7"/>
        <v>41822.040497685186</v>
      </c>
    </row>
    <row r="3087" spans="1:15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21">
        <f t="shared" si="7"/>
        <v>42440.650335648148</v>
      </c>
    </row>
    <row r="3088" spans="1:15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21">
        <f t="shared" si="7"/>
        <v>41842.980879629627</v>
      </c>
    </row>
    <row r="3089" spans="1:15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21">
        <f t="shared" si="7"/>
        <v>42087.878912037035</v>
      </c>
    </row>
    <row r="3090" spans="1:15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21">
        <f t="shared" si="7"/>
        <v>42584.666597222225</v>
      </c>
    </row>
    <row r="3091" spans="1:15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21">
        <f t="shared" si="7"/>
        <v>42234.105462962965</v>
      </c>
    </row>
    <row r="3092" spans="1:15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21">
        <f t="shared" si="7"/>
        <v>42744.903182870374</v>
      </c>
    </row>
    <row r="3093" spans="1:15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21">
        <f t="shared" si="7"/>
        <v>42449.341678240744</v>
      </c>
    </row>
    <row r="3094" spans="1:15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21">
        <f t="shared" si="7"/>
        <v>42077.119409722218</v>
      </c>
    </row>
    <row r="3095" spans="1:15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21">
        <f t="shared" si="7"/>
        <v>41829.592002314814</v>
      </c>
    </row>
    <row r="3096" spans="1:15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21">
        <f t="shared" si="7"/>
        <v>42487.825752314813</v>
      </c>
    </row>
    <row r="3097" spans="1:15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21">
        <f t="shared" si="7"/>
        <v>41986.108726851846</v>
      </c>
    </row>
    <row r="3098" spans="1:15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21">
        <f t="shared" si="7"/>
        <v>42060.00980324074</v>
      </c>
    </row>
    <row r="3099" spans="1:15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21">
        <f t="shared" si="7"/>
        <v>41830.820567129631</v>
      </c>
    </row>
    <row r="3100" spans="1:15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21">
        <f t="shared" si="7"/>
        <v>42238.022905092599</v>
      </c>
    </row>
    <row r="3101" spans="1:15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21">
        <f t="shared" si="7"/>
        <v>41837.829895833333</v>
      </c>
    </row>
    <row r="3102" spans="1:15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21">
        <f t="shared" si="7"/>
        <v>42110.326423611114</v>
      </c>
    </row>
    <row r="3103" spans="1:15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21">
        <f t="shared" ref="O3103:O3166" si="8">(((J2583/60)/60)/24)+DATE(1970,1,1)</f>
        <v>42294.628449074073</v>
      </c>
    </row>
    <row r="3104" spans="1:15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21">
        <f t="shared" si="8"/>
        <v>42642.988819444443</v>
      </c>
    </row>
    <row r="3105" spans="1:15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21">
        <f t="shared" si="8"/>
        <v>42019.76944444445</v>
      </c>
    </row>
    <row r="3106" spans="1:15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21">
        <f t="shared" si="8"/>
        <v>42140.173252314817</v>
      </c>
    </row>
    <row r="3107" spans="1:15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21">
        <f t="shared" si="8"/>
        <v>41795.963333333333</v>
      </c>
    </row>
    <row r="3108" spans="1:15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21">
        <f t="shared" si="8"/>
        <v>42333.330277777779</v>
      </c>
    </row>
    <row r="3109" spans="1:15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21">
        <f t="shared" si="8"/>
        <v>42338.675381944442</v>
      </c>
    </row>
    <row r="3110" spans="1:15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21">
        <f t="shared" si="8"/>
        <v>42042.676226851851</v>
      </c>
    </row>
    <row r="3111" spans="1:15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21">
        <f t="shared" si="8"/>
        <v>42422.536192129628</v>
      </c>
    </row>
    <row r="3112" spans="1:15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21">
        <f t="shared" si="8"/>
        <v>42388.589085648149</v>
      </c>
    </row>
    <row r="3113" spans="1:15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21">
        <f t="shared" si="8"/>
        <v>42382.906527777777</v>
      </c>
    </row>
    <row r="3114" spans="1:15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21">
        <f t="shared" si="8"/>
        <v>41887.801168981481</v>
      </c>
    </row>
    <row r="3115" spans="1:15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21">
        <f t="shared" si="8"/>
        <v>42089.84520833334</v>
      </c>
    </row>
    <row r="3116" spans="1:15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21">
        <f t="shared" si="8"/>
        <v>41828.967916666668</v>
      </c>
    </row>
    <row r="3117" spans="1:15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21">
        <f t="shared" si="8"/>
        <v>42760.244212962964</v>
      </c>
    </row>
    <row r="3118" spans="1:15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21">
        <f t="shared" si="8"/>
        <v>41828.664456018516</v>
      </c>
    </row>
    <row r="3119" spans="1:15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21">
        <f t="shared" si="8"/>
        <v>42510.341631944444</v>
      </c>
    </row>
    <row r="3120" spans="1:15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21">
        <f t="shared" si="8"/>
        <v>42240.840289351851</v>
      </c>
    </row>
    <row r="3121" spans="1:15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21">
        <f t="shared" si="8"/>
        <v>41809.754016203704</v>
      </c>
    </row>
    <row r="3122" spans="1:15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21">
        <f t="shared" si="8"/>
        <v>42394.900462962964</v>
      </c>
    </row>
    <row r="3123" spans="1:15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21">
        <f t="shared" si="8"/>
        <v>41150.902187499996</v>
      </c>
    </row>
    <row r="3124" spans="1:15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21">
        <f t="shared" si="8"/>
        <v>41915.747314814813</v>
      </c>
    </row>
    <row r="3125" spans="1:15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21">
        <f t="shared" si="8"/>
        <v>41617.912662037037</v>
      </c>
    </row>
    <row r="3126" spans="1:15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21">
        <f t="shared" si="8"/>
        <v>40998.051192129627</v>
      </c>
    </row>
    <row r="3127" spans="1:15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21">
        <f t="shared" si="8"/>
        <v>42508.541550925926</v>
      </c>
    </row>
    <row r="3128" spans="1:15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21">
        <f t="shared" si="8"/>
        <v>41726.712754629632</v>
      </c>
    </row>
    <row r="3129" spans="1:15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21">
        <f t="shared" si="8"/>
        <v>42184.874675925923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21">
        <f t="shared" si="8"/>
        <v>42767.801712962959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21">
        <f t="shared" si="8"/>
        <v>41075.237858796296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21">
        <f t="shared" si="8"/>
        <v>42564.881076388891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21">
        <f t="shared" si="8"/>
        <v>42704.335810185185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21">
        <f t="shared" si="8"/>
        <v>41982.143171296295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21">
        <f t="shared" si="8"/>
        <v>41143.81821759259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21">
        <f t="shared" si="8"/>
        <v>41730.708472222221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21">
        <f t="shared" si="8"/>
        <v>42453.49726851852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21">
        <f t="shared" si="8"/>
        <v>42211.99454861111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21">
        <f t="shared" si="8"/>
        <v>41902.874432870369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21">
        <f t="shared" si="8"/>
        <v>42279.792372685188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21">
        <f t="shared" si="8"/>
        <v>42273.884305555555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21">
        <f t="shared" si="8"/>
        <v>42251.16715277778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21">
        <f t="shared" si="8"/>
        <v>42115.74754629629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21">
        <f t="shared" si="8"/>
        <v>42689.74324074074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21">
        <f t="shared" si="8"/>
        <v>42692.256550925929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21">
        <f t="shared" si="8"/>
        <v>41144.42155092593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21">
        <f t="shared" si="8"/>
        <v>42658.810277777782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21">
        <f t="shared" si="8"/>
        <v>42128.628113425926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21">
        <f t="shared" si="8"/>
        <v>42304.829409722224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21">
        <f t="shared" si="8"/>
        <v>41953.966053240743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21">
        <f t="shared" si="8"/>
        <v>42108.538449074069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21">
        <f t="shared" si="8"/>
        <v>42524.105462962965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21">
        <f t="shared" si="8"/>
        <v>42218.169293981482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21">
        <f t="shared" si="8"/>
        <v>42494.061793981484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21">
        <f t="shared" si="8"/>
        <v>41667.823287037041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21">
        <f t="shared" si="8"/>
        <v>42612.656493055561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21">
        <f t="shared" si="8"/>
        <v>42037.950937500005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21">
        <f t="shared" si="8"/>
        <v>42636.614745370374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21">
        <f t="shared" si="8"/>
        <v>42639.549479166672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21">
        <f t="shared" si="8"/>
        <v>41989.913136574076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21">
        <f t="shared" si="8"/>
        <v>42024.86513888889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21">
        <f t="shared" si="8"/>
        <v>42103.160578703704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21">
        <f t="shared" si="8"/>
        <v>41880.827118055553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21">
        <f t="shared" si="8"/>
        <v>42536.246620370366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21">
        <f t="shared" si="8"/>
        <v>42689.582349537035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21">
        <f t="shared" si="8"/>
        <v>42774.792071759264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21">
        <f t="shared" ref="O3167:O3230" si="9">(((J2647/60)/60)/24)+DATE(1970,1,1)</f>
        <v>41921.842627314814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21">
        <f t="shared" si="9"/>
        <v>42226.313298611116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21">
        <f t="shared" si="9"/>
        <v>42200.261793981481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21">
        <f t="shared" si="9"/>
        <v>42408.714814814812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21">
        <f t="shared" si="9"/>
        <v>42341.99700231482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21">
        <f t="shared" si="9"/>
        <v>42695.624340277776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21">
        <f t="shared" si="9"/>
        <v>42327.805659722217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21">
        <f t="shared" si="9"/>
        <v>41953.158854166672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21">
        <f t="shared" si="9"/>
        <v>41771.651932870373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21">
        <f t="shared" si="9"/>
        <v>42055.600995370376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21">
        <f t="shared" si="9"/>
        <v>42381.866284722222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21">
        <f t="shared" si="9"/>
        <v>42767.688518518517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21">
        <f t="shared" si="9"/>
        <v>42551.928854166668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21">
        <f t="shared" si="9"/>
        <v>42551.884189814817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21">
        <f t="shared" si="9"/>
        <v>42082.069560185191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21">
        <f t="shared" si="9"/>
        <v>42272.713171296295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21">
        <f t="shared" si="9"/>
        <v>41542.958449074074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21">
        <f t="shared" si="9"/>
        <v>42207.746678240743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21">
        <f t="shared" si="9"/>
        <v>42222.622766203705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21">
        <f t="shared" si="9"/>
        <v>42313.02542824074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21">
        <f t="shared" si="9"/>
        <v>42083.895532407405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21">
        <f t="shared" si="9"/>
        <v>42235.764340277776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21">
        <f t="shared" si="9"/>
        <v>42380.926111111112</v>
      </c>
    </row>
    <row r="3190" spans="1:15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21">
        <f t="shared" si="9"/>
        <v>42275.588715277772</v>
      </c>
    </row>
    <row r="3191" spans="1:15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21">
        <f t="shared" si="9"/>
        <v>42319.035833333335</v>
      </c>
    </row>
    <row r="3192" spans="1:15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21">
        <f t="shared" si="9"/>
        <v>41821.020601851851</v>
      </c>
    </row>
    <row r="3193" spans="1:15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21">
        <f t="shared" si="9"/>
        <v>41962.749027777783</v>
      </c>
    </row>
    <row r="3194" spans="1:15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21">
        <f t="shared" si="9"/>
        <v>42344.884143518517</v>
      </c>
    </row>
    <row r="3195" spans="1:15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21">
        <f t="shared" si="9"/>
        <v>41912.541655092595</v>
      </c>
    </row>
    <row r="3196" spans="1:15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21">
        <f t="shared" si="9"/>
        <v>42529.632754629631</v>
      </c>
    </row>
    <row r="3197" spans="1:15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21">
        <f t="shared" si="9"/>
        <v>41923.857511574075</v>
      </c>
    </row>
    <row r="3198" spans="1:15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21">
        <f t="shared" si="9"/>
        <v>42482.624699074076</v>
      </c>
    </row>
    <row r="3199" spans="1:15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21">
        <f t="shared" si="9"/>
        <v>41793.029432870368</v>
      </c>
    </row>
    <row r="3200" spans="1:15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21">
        <f t="shared" si="9"/>
        <v>42241.798206018517</v>
      </c>
    </row>
    <row r="3201" spans="1:15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21">
        <f t="shared" si="9"/>
        <v>42033.001087962963</v>
      </c>
    </row>
    <row r="3202" spans="1:15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21">
        <f t="shared" si="9"/>
        <v>42436.211701388893</v>
      </c>
    </row>
    <row r="3203" spans="1:15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21">
        <f t="shared" si="9"/>
        <v>41805.895254629628</v>
      </c>
    </row>
    <row r="3204" spans="1:15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21">
        <f t="shared" si="9"/>
        <v>41932.871990740743</v>
      </c>
    </row>
    <row r="3205" spans="1:15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21">
        <f t="shared" si="9"/>
        <v>42034.75509259259</v>
      </c>
    </row>
    <row r="3206" spans="1:15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21">
        <f t="shared" si="9"/>
        <v>41820.914641203701</v>
      </c>
    </row>
    <row r="3207" spans="1:15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21">
        <f t="shared" si="9"/>
        <v>42061.69594907407</v>
      </c>
    </row>
    <row r="3208" spans="1:15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21">
        <f t="shared" si="9"/>
        <v>41892.974803240737</v>
      </c>
    </row>
    <row r="3209" spans="1:15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21">
        <f t="shared" si="9"/>
        <v>42154.64025462963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21">
        <f t="shared" si="9"/>
        <v>42028.118865740747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21">
        <f t="shared" si="9"/>
        <v>42551.961689814809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21">
        <f t="shared" si="9"/>
        <v>42113.105046296296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21">
        <f t="shared" si="9"/>
        <v>42089.724039351851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21">
        <f t="shared" si="9"/>
        <v>42058.334027777775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21">
        <f t="shared" si="9"/>
        <v>41834.138495370367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21">
        <f t="shared" si="9"/>
        <v>41878.140497685185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21">
        <f t="shared" si="9"/>
        <v>42048.181921296295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21">
        <f t="shared" si="9"/>
        <v>41964.844444444447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21">
        <f t="shared" si="9"/>
        <v>42187.940081018518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21">
        <f t="shared" si="9"/>
        <v>41787.898240740738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21">
        <f t="shared" si="9"/>
        <v>41829.896562499998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21">
        <f t="shared" si="9"/>
        <v>41870.87467592593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21">
        <f t="shared" si="9"/>
        <v>42801.774699074071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21">
        <f t="shared" si="9"/>
        <v>42800.801817129628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21">
        <f t="shared" si="9"/>
        <v>42756.690162037034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21">
        <f t="shared" si="9"/>
        <v>42787.862430555557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21">
        <f t="shared" si="9"/>
        <v>42773.916180555556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21">
        <f t="shared" si="9"/>
        <v>41899.294942129629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21">
        <f t="shared" si="9"/>
        <v>41391.782905092594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21">
        <f t="shared" si="9"/>
        <v>42512.698217592595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21">
        <f t="shared" ref="O3231:O3294" si="10">(((J2711/60)/60)/24)+DATE(1970,1,1)</f>
        <v>42612.149780092594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21">
        <f t="shared" si="10"/>
        <v>41828.229490740741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21">
        <f t="shared" si="10"/>
        <v>41780.745254629634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21">
        <f t="shared" si="10"/>
        <v>41432.062037037038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21">
        <f t="shared" si="10"/>
        <v>42322.653749999998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21">
        <f t="shared" si="10"/>
        <v>42629.655046296291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21">
        <f t="shared" si="10"/>
        <v>42387.398472222223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21">
        <f t="shared" si="10"/>
        <v>42255.333252314813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21">
        <f t="shared" si="10"/>
        <v>41934.914918981485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21">
        <f t="shared" si="10"/>
        <v>42465.596585648149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21">
        <f t="shared" si="10"/>
        <v>42418.031180555554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21">
        <f t="shared" si="10"/>
        <v>42655.465891203698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21">
        <f t="shared" si="10"/>
        <v>41493.543958333335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21">
        <f t="shared" si="10"/>
        <v>42704.857094907406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21">
        <f t="shared" si="10"/>
        <v>41944.83898148148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21">
        <f t="shared" si="10"/>
        <v>42199.32707175926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21">
        <f t="shared" si="10"/>
        <v>42745.744618055556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21">
        <f t="shared" si="10"/>
        <v>42452.579988425925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21">
        <f t="shared" si="10"/>
        <v>42198.676655092597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21">
        <f t="shared" si="10"/>
        <v>42333.59993055556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21">
        <f t="shared" si="10"/>
        <v>42095.240706018521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21">
        <f t="shared" si="10"/>
        <v>41351.541377314818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21">
        <f t="shared" si="10"/>
        <v>41872.525717592594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21">
        <f t="shared" si="10"/>
        <v>41389.808194444442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21">
        <f t="shared" si="10"/>
        <v>42044.272847222222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21">
        <f t="shared" si="10"/>
        <v>42626.668888888889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21">
        <f t="shared" si="10"/>
        <v>41316.120949074073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21">
        <f t="shared" si="10"/>
        <v>41722.666354166664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21">
        <f t="shared" si="10"/>
        <v>41611.917673611111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21">
        <f t="shared" si="10"/>
        <v>42620.143564814818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21">
        <f t="shared" si="10"/>
        <v>41719.887928240743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21">
        <f t="shared" si="10"/>
        <v>42045.031851851847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21">
        <f t="shared" si="10"/>
        <v>41911.657430555555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21">
        <f t="shared" si="10"/>
        <v>41030.719756944447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21">
        <f t="shared" si="10"/>
        <v>42632.328784722224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21">
        <f t="shared" si="10"/>
        <v>40938.062476851854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21">
        <f t="shared" si="10"/>
        <v>41044.988055555557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21">
        <f t="shared" si="10"/>
        <v>41850.781377314815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21">
        <f t="shared" si="10"/>
        <v>41044.64811342593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21">
        <f t="shared" si="10"/>
        <v>42585.7106712963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21">
        <f t="shared" si="10"/>
        <v>42068.799039351856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21">
        <f t="shared" si="10"/>
        <v>41078.899826388886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21">
        <f t="shared" si="10"/>
        <v>41747.887060185189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21">
        <f t="shared" si="10"/>
        <v>40855.765092592592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21">
        <f t="shared" si="10"/>
        <v>41117.900729166664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21">
        <f t="shared" si="10"/>
        <v>41863.636006944449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21">
        <f t="shared" si="10"/>
        <v>42072.790821759263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21">
        <f t="shared" si="10"/>
        <v>41620.90047453704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21">
        <f t="shared" si="10"/>
        <v>42573.65662037037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21">
        <f t="shared" si="10"/>
        <v>42639.441932870366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21">
        <f t="shared" si="10"/>
        <v>42524.36650462963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21">
        <f t="shared" si="10"/>
        <v>41415.461319444446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21">
        <f t="shared" si="10"/>
        <v>41247.063576388886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21">
        <f t="shared" si="10"/>
        <v>40927.036979166667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21">
        <f t="shared" si="10"/>
        <v>41373.579675925925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21">
        <f t="shared" si="10"/>
        <v>41030.292025462964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21">
        <f t="shared" si="10"/>
        <v>41194.579027777778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21">
        <f t="shared" si="10"/>
        <v>40736.668032407404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21">
        <f t="shared" si="10"/>
        <v>42172.958912037036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21">
        <f t="shared" si="10"/>
        <v>40967.614849537036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21">
        <f t="shared" si="10"/>
        <v>41745.826273148145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21">
        <f t="shared" si="10"/>
        <v>41686.705208333333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21">
        <f t="shared" si="10"/>
        <v>41257.531712962962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21">
        <f t="shared" si="10"/>
        <v>41537.869143518517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21">
        <f t="shared" ref="O3295:O3358" si="11">(((J2775/60)/60)/24)+DATE(1970,1,1)</f>
        <v>42474.86482638889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21">
        <f t="shared" si="11"/>
        <v>41311.126481481479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21">
        <f t="shared" si="11"/>
        <v>40863.013356481482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21">
        <f t="shared" si="11"/>
        <v>42136.297175925924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21">
        <f t="shared" si="11"/>
        <v>42172.669027777782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21">
        <f t="shared" si="11"/>
        <v>41846.978078703702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21">
        <f t="shared" si="11"/>
        <v>42300.585891203707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21">
        <f t="shared" si="11"/>
        <v>42774.447777777779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21">
        <f t="shared" si="11"/>
        <v>42018.94159722222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21">
        <f t="shared" si="11"/>
        <v>42026.924976851849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21">
        <f t="shared" si="11"/>
        <v>42103.535254629634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21">
        <f t="shared" si="11"/>
        <v>41920.787534722222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21">
        <f t="shared" si="11"/>
        <v>42558.189432870371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21">
        <f t="shared" si="11"/>
        <v>41815.569212962961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21">
        <f t="shared" si="11"/>
        <v>41808.198518518519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21">
        <f t="shared" si="11"/>
        <v>42550.701886574068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21">
        <f t="shared" si="11"/>
        <v>42056.013124999998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21">
        <f t="shared" si="11"/>
        <v>42016.938692129625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21">
        <f t="shared" si="11"/>
        <v>42591.899988425925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21">
        <f t="shared" si="11"/>
        <v>42183.231006944443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21">
        <f t="shared" si="11"/>
        <v>42176.419039351851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21">
        <f t="shared" si="11"/>
        <v>42416.691655092596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21">
        <f t="shared" si="11"/>
        <v>41780.525937500002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21">
        <f t="shared" si="11"/>
        <v>41795.528101851851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21">
        <f t="shared" si="11"/>
        <v>41798.94027777778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21">
        <f t="shared" si="11"/>
        <v>42201.675011574072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21">
        <f t="shared" si="11"/>
        <v>42507.264699074076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21">
        <f t="shared" si="11"/>
        <v>41948.552847222221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21">
        <f t="shared" si="11"/>
        <v>41900.243159722224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21">
        <f t="shared" si="11"/>
        <v>42192.64707175926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21">
        <f t="shared" si="11"/>
        <v>42158.065694444449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21">
        <f t="shared" si="11"/>
        <v>41881.453587962962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21">
        <f t="shared" si="11"/>
        <v>42213.505474537036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21">
        <f t="shared" si="11"/>
        <v>42185.267245370371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21">
        <f t="shared" si="11"/>
        <v>42154.873124999998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21">
        <f t="shared" si="11"/>
        <v>42208.84646990741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21">
        <f t="shared" si="11"/>
        <v>42451.496817129635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21">
        <f t="shared" si="11"/>
        <v>41759.13962962963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21">
        <f t="shared" si="11"/>
        <v>42028.496562500004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21">
        <f t="shared" si="11"/>
        <v>42054.74418981481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21">
        <f t="shared" si="11"/>
        <v>42693.742604166662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21">
        <f t="shared" si="11"/>
        <v>42103.399479166663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21">
        <f t="shared" si="11"/>
        <v>42559.776724537034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21">
        <f t="shared" si="11"/>
        <v>42188.467499999999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21">
        <f t="shared" si="11"/>
        <v>42023.634976851856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21">
        <f t="shared" si="11"/>
        <v>42250.598217592589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21">
        <f t="shared" si="11"/>
        <v>42139.525567129633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21">
        <f t="shared" si="11"/>
        <v>42401.610983796301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21">
        <f t="shared" si="11"/>
        <v>41875.922858796301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21">
        <f t="shared" si="11"/>
        <v>42060.683935185181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21">
        <f t="shared" si="11"/>
        <v>42067.011643518519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21">
        <f t="shared" si="11"/>
        <v>42136.270787037036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21">
        <f t="shared" si="11"/>
        <v>42312.792662037042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21">
        <f t="shared" si="11"/>
        <v>42171.034861111111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21">
        <f t="shared" si="11"/>
        <v>42494.683634259258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21">
        <f t="shared" si="11"/>
        <v>42254.264687499999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21">
        <f t="shared" si="11"/>
        <v>42495.434236111112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21">
        <f t="shared" si="11"/>
        <v>41758.839675925927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21">
        <f t="shared" si="11"/>
        <v>42171.824884259258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21">
        <f t="shared" si="11"/>
        <v>41938.709421296298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21">
        <f t="shared" si="11"/>
        <v>42268.127696759257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21">
        <f t="shared" si="11"/>
        <v>42019.959837962961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21">
        <f t="shared" si="11"/>
        <v>42313.703900462962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21">
        <f t="shared" si="11"/>
        <v>42746.261782407411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21">
        <f t="shared" ref="O3359:O3422" si="12">(((J2839/60)/60)/24)+DATE(1970,1,1)</f>
        <v>42307.908379629633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21">
        <f t="shared" si="12"/>
        <v>41842.607592592591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21">
        <f t="shared" si="12"/>
        <v>41853.240208333329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21">
        <f t="shared" si="12"/>
        <v>42060.035636574074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21">
        <f t="shared" si="12"/>
        <v>42291.739548611105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21">
        <f t="shared" si="12"/>
        <v>41784.952488425923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21">
        <f t="shared" si="12"/>
        <v>42492.737847222219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21">
        <f t="shared" si="12"/>
        <v>42709.546064814815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21">
        <f t="shared" si="12"/>
        <v>42103.016585648147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21">
        <f t="shared" si="12"/>
        <v>42108.692060185189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21">
        <f t="shared" si="12"/>
        <v>42453.806307870371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21">
        <f t="shared" si="12"/>
        <v>42123.648831018523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21">
        <f t="shared" si="12"/>
        <v>42453.428240740745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21">
        <f t="shared" si="12"/>
        <v>41858.007071759261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21">
        <f t="shared" si="12"/>
        <v>42390.002650462964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21">
        <f t="shared" si="12"/>
        <v>41781.045173611114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21">
        <f t="shared" si="12"/>
        <v>41836.190937499996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21">
        <f t="shared" si="12"/>
        <v>42111.71665509259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21">
        <f t="shared" si="12"/>
        <v>42370.007766203707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21">
        <f t="shared" si="12"/>
        <v>42165.037581018521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21">
        <f t="shared" si="12"/>
        <v>42726.920081018514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21">
        <f t="shared" si="12"/>
        <v>41954.545081018514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21">
        <f t="shared" si="12"/>
        <v>42233.362314814818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21">
        <f t="shared" si="12"/>
        <v>42480.800648148142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21">
        <f t="shared" si="12"/>
        <v>42257.590833333335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21">
        <f t="shared" si="12"/>
        <v>41784.789687500001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21">
        <f t="shared" si="12"/>
        <v>41831.675034722226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21">
        <f t="shared" si="12"/>
        <v>42172.613506944443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21">
        <f t="shared" si="12"/>
        <v>41950.114108796297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21">
        <f t="shared" si="12"/>
        <v>42627.955104166671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21">
        <f t="shared" si="12"/>
        <v>42531.195277777777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21">
        <f t="shared" si="12"/>
        <v>42618.827013888891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21">
        <f t="shared" si="12"/>
        <v>42540.593530092592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21">
        <f t="shared" si="12"/>
        <v>41746.189409722225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21">
        <f t="shared" si="12"/>
        <v>41974.738576388889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21">
        <f t="shared" si="12"/>
        <v>42115.11618055556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21">
        <f t="shared" si="12"/>
        <v>42002.817488425921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21">
        <f t="shared" si="12"/>
        <v>42722.84474537037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21">
        <f t="shared" si="12"/>
        <v>42465.128391203703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21">
        <f t="shared" si="12"/>
        <v>42171.743969907402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21">
        <f t="shared" si="12"/>
        <v>42672.955138888887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21">
        <f t="shared" si="12"/>
        <v>42128.615682870368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21">
        <f t="shared" si="12"/>
        <v>42359.725243055553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21">
        <f t="shared" si="12"/>
        <v>42192.905694444446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21">
        <f t="shared" si="12"/>
        <v>41916.597638888888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21">
        <f t="shared" si="12"/>
        <v>42461.596273148149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21">
        <f t="shared" si="12"/>
        <v>42370.90320601852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21">
        <f t="shared" si="12"/>
        <v>41948.727256944447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21">
        <f t="shared" si="12"/>
        <v>42047.07640046296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21">
        <f t="shared" si="12"/>
        <v>42261.632916666669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21">
        <f t="shared" si="12"/>
        <v>41985.427361111113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21">
        <f t="shared" si="12"/>
        <v>41922.535185185188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21">
        <f t="shared" si="12"/>
        <v>41850.863252314812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21">
        <f t="shared" si="12"/>
        <v>41831.742962962962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21">
        <f t="shared" si="12"/>
        <v>42415.883425925931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21">
        <f t="shared" si="12"/>
        <v>41869.714166666665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21">
        <f t="shared" si="12"/>
        <v>41953.773090277777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21">
        <f t="shared" si="12"/>
        <v>42037.986284722225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21">
        <f t="shared" si="12"/>
        <v>41811.555462962962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21">
        <f t="shared" si="12"/>
        <v>42701.908807870372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21">
        <f t="shared" si="12"/>
        <v>42258.646504629629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21">
        <f t="shared" si="12"/>
        <v>42278.664965277778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21">
        <f t="shared" si="12"/>
        <v>42515.078217592592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21">
        <f t="shared" si="12"/>
        <v>41830.234166666669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21">
        <f t="shared" ref="O3423:O3486" si="13">(((J2903/60)/60)/24)+DATE(1970,1,1)</f>
        <v>41982.904386574075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21">
        <f t="shared" si="13"/>
        <v>42210.439768518518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21">
        <f t="shared" si="13"/>
        <v>42196.166874999995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21">
        <f t="shared" si="13"/>
        <v>41940.967951388891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21">
        <f t="shared" si="13"/>
        <v>42606.056863425925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21">
        <f t="shared" si="13"/>
        <v>42199.648912037039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21">
        <f t="shared" si="13"/>
        <v>42444.877743055549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21">
        <f t="shared" si="13"/>
        <v>42499.731701388882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21">
        <f t="shared" si="13"/>
        <v>41929.266215277778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21">
        <f t="shared" si="13"/>
        <v>42107.841284722221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21">
        <f t="shared" si="13"/>
        <v>42142.768819444449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21">
        <f t="shared" si="13"/>
        <v>42354.131643518514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21">
        <f t="shared" si="13"/>
        <v>41828.922905092593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21">
        <f t="shared" si="13"/>
        <v>42017.907337962963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21">
        <f t="shared" si="13"/>
        <v>42415.398032407407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21">
        <f t="shared" si="13"/>
        <v>41755.476724537039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21">
        <f t="shared" si="13"/>
        <v>42245.234340277777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21">
        <f t="shared" si="13"/>
        <v>42278.629710648151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21">
        <f t="shared" si="13"/>
        <v>41826.61954861111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21">
        <f t="shared" si="13"/>
        <v>42058.792476851857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21">
        <f t="shared" si="13"/>
        <v>41877.886620370373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21">
        <f t="shared" si="13"/>
        <v>42097.874155092592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21">
        <f t="shared" si="13"/>
        <v>42013.15253472222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21">
        <f t="shared" si="13"/>
        <v>42103.556828703702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21">
        <f t="shared" si="13"/>
        <v>41863.584120370368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21">
        <f t="shared" si="13"/>
        <v>42044.765960648147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21">
        <f t="shared" si="13"/>
        <v>41806.669317129628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21">
        <f t="shared" si="13"/>
        <v>42403.998217592598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21">
        <f t="shared" si="13"/>
        <v>41754.564328703702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21">
        <f t="shared" si="13"/>
        <v>42101.584074074075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21">
        <f t="shared" si="13"/>
        <v>41872.291238425925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21">
        <f t="shared" si="13"/>
        <v>42025.164780092593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21">
        <f t="shared" si="13"/>
        <v>42495.956631944442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21">
        <f t="shared" si="13"/>
        <v>41775.636157407411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21">
        <f t="shared" si="13"/>
        <v>42553.583425925928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21">
        <f t="shared" si="13"/>
        <v>41912.650729166664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21">
        <f t="shared" si="13"/>
        <v>41803.457326388889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21">
        <f t="shared" si="13"/>
        <v>42004.703865740739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21">
        <f t="shared" si="13"/>
        <v>41845.809166666666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21">
        <f t="shared" si="13"/>
        <v>41982.773356481484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21">
        <f t="shared" si="13"/>
        <v>42034.960127314815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21">
        <f t="shared" si="13"/>
        <v>42334.803923611107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21">
        <f t="shared" si="13"/>
        <v>42077.129398148143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21">
        <f t="shared" si="13"/>
        <v>42132.9143287037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21">
        <f t="shared" si="13"/>
        <v>42118.139583333337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21">
        <f t="shared" si="13"/>
        <v>42567.531157407408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21">
        <f t="shared" si="13"/>
        <v>42649.562118055561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21">
        <f t="shared" si="13"/>
        <v>42097.649224537032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21">
        <f t="shared" si="13"/>
        <v>42297.823113425926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21">
        <f t="shared" si="13"/>
        <v>42362.36518518519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21">
        <f t="shared" si="13"/>
        <v>41872.802928240737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21">
        <f t="shared" si="13"/>
        <v>42628.690266203703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21">
        <f t="shared" si="13"/>
        <v>42255.791909722218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21">
        <f t="shared" si="13"/>
        <v>42790.583368055552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21">
        <f t="shared" si="13"/>
        <v>42141.741307870368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21">
        <f t="shared" si="13"/>
        <v>42464.958912037036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21">
        <f t="shared" si="13"/>
        <v>42031.011249999996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21">
        <f t="shared" si="13"/>
        <v>42438.779131944444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21">
        <f t="shared" si="13"/>
        <v>42498.008391203708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21">
        <f t="shared" si="13"/>
        <v>41863.757210648146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21">
        <f t="shared" si="13"/>
        <v>42061.212488425925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21">
        <f t="shared" si="13"/>
        <v>42036.24428240741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21">
        <f t="shared" si="13"/>
        <v>42157.470185185186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21">
        <f t="shared" si="13"/>
        <v>41827.909942129627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21">
        <f t="shared" ref="O3487:O3550" si="14">(((J2967/60)/60)/24)+DATE(1970,1,1)</f>
        <v>42162.729548611111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21">
        <f t="shared" si="14"/>
        <v>42233.738564814819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21">
        <f t="shared" si="14"/>
        <v>42042.197824074072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21">
        <f t="shared" si="14"/>
        <v>42585.523842592593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21">
        <f t="shared" si="14"/>
        <v>42097.786493055552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21">
        <f t="shared" si="14"/>
        <v>41808.669571759259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21">
        <f t="shared" si="14"/>
        <v>41852.658310185187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21">
        <f t="shared" si="14"/>
        <v>42694.110185185185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21">
        <f t="shared" si="14"/>
        <v>42341.818379629629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21">
        <f t="shared" si="14"/>
        <v>41880.061006944445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21">
        <f t="shared" si="14"/>
        <v>41941.683865740742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21">
        <f t="shared" si="14"/>
        <v>42425.730671296296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21">
        <f t="shared" si="14"/>
        <v>42026.88118055556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21">
        <f t="shared" si="14"/>
        <v>41922.640590277777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21">
        <f t="shared" si="14"/>
        <v>41993.824340277773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21">
        <f t="shared" si="14"/>
        <v>42219.915856481486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21">
        <f t="shared" si="14"/>
        <v>42225.559675925921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21">
        <f t="shared" si="14"/>
        <v>42381.686840277776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21">
        <f t="shared" si="14"/>
        <v>41894.632361111115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21">
        <f t="shared" si="14"/>
        <v>42576.278715277775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21">
        <f t="shared" si="14"/>
        <v>42654.973703703698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21">
        <f t="shared" si="14"/>
        <v>42431.500069444446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21">
        <f t="shared" si="14"/>
        <v>42627.307303240741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21">
        <f t="shared" si="14"/>
        <v>42511.362048611118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21">
        <f t="shared" si="14"/>
        <v>42337.02039351852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21">
        <f t="shared" si="14"/>
        <v>42341.57430555555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21">
        <f t="shared" si="14"/>
        <v>42740.837152777778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21">
        <f t="shared" si="14"/>
        <v>42622.767476851848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21">
        <f t="shared" si="14"/>
        <v>42390.838738425926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21">
        <f t="shared" si="14"/>
        <v>41885.478842592594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21">
        <f t="shared" si="14"/>
        <v>42724.665173611109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21">
        <f t="shared" si="14"/>
        <v>42090.912500000006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21">
        <f t="shared" si="14"/>
        <v>42775.733715277776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21">
        <f t="shared" si="14"/>
        <v>41778.193622685183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21">
        <f t="shared" si="14"/>
        <v>42780.740277777775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21">
        <f t="shared" si="14"/>
        <v>42752.827199074076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21">
        <f t="shared" si="14"/>
        <v>42534.895625000005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21">
        <f t="shared" si="14"/>
        <v>41239.83625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21">
        <f t="shared" si="14"/>
        <v>42398.849259259259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21">
        <f t="shared" si="14"/>
        <v>41928.881064814814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21">
        <f t="shared" si="14"/>
        <v>41888.674826388888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21">
        <f t="shared" si="14"/>
        <v>41957.756840277783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21">
        <f t="shared" si="14"/>
        <v>42098.216238425928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21">
        <f t="shared" si="14"/>
        <v>42360.212025462963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21">
        <f t="shared" si="14"/>
        <v>41939.569907407407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21">
        <f t="shared" si="14"/>
        <v>41996.832395833335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21">
        <f t="shared" si="14"/>
        <v>42334.468935185185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21">
        <f t="shared" si="14"/>
        <v>42024.702893518523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21">
        <f t="shared" si="14"/>
        <v>42146.836215277777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21">
        <f t="shared" si="14"/>
        <v>41920.123611111114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21">
        <f t="shared" si="14"/>
        <v>41785.72729166667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21">
        <f t="shared" si="14"/>
        <v>41778.548055555555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21">
        <f t="shared" si="14"/>
        <v>41841.850034722222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21">
        <f t="shared" si="14"/>
        <v>42163.29833333334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21">
        <f t="shared" si="14"/>
        <v>41758.833564814813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21">
        <f t="shared" si="14"/>
        <v>42170.846446759257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21">
        <f t="shared" si="14"/>
        <v>42660.618854166663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21">
        <f t="shared" si="14"/>
        <v>42564.95380787037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21">
        <f t="shared" si="14"/>
        <v>42121.675763888896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21">
        <f t="shared" si="14"/>
        <v>41158.993923611109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21">
        <f t="shared" si="14"/>
        <v>41761.509409722225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21">
        <f t="shared" si="14"/>
        <v>42783.459398148145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21">
        <f t="shared" si="14"/>
        <v>42053.704293981486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21">
        <f t="shared" si="14"/>
        <v>42567.264178240745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21">
        <f t="shared" ref="O3551:O3614" si="15">(((J3031/60)/60)/24)+DATE(1970,1,1)</f>
        <v>41932.708877314813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21">
        <f t="shared" si="15"/>
        <v>42233.747349537036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21">
        <f t="shared" si="15"/>
        <v>42597.882488425923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21">
        <f t="shared" si="15"/>
        <v>42228.044664351852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21">
        <f t="shared" si="15"/>
        <v>42570.110243055555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21">
        <f t="shared" si="15"/>
        <v>42644.535358796296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21">
        <f t="shared" si="15"/>
        <v>41368.560289351852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21">
        <f t="shared" si="15"/>
        <v>41466.785231481481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21">
        <f t="shared" si="15"/>
        <v>40378.893206018518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21">
        <f t="shared" si="15"/>
        <v>42373.252280092594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21">
        <f t="shared" si="15"/>
        <v>41610.794421296298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21">
        <f t="shared" si="15"/>
        <v>42177.791909722218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21">
        <f t="shared" si="15"/>
        <v>42359.868611111116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21">
        <f t="shared" si="15"/>
        <v>42253.688043981485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21">
        <f t="shared" si="15"/>
        <v>42083.070590277777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21">
        <f t="shared" si="15"/>
        <v>42387.7268287037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21">
        <f t="shared" si="15"/>
        <v>41843.155729166669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21">
        <f t="shared" si="15"/>
        <v>41862.803078703706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21">
        <f t="shared" si="15"/>
        <v>42443.989050925928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21">
        <f t="shared" si="15"/>
        <v>41975.901180555549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21">
        <f t="shared" si="15"/>
        <v>42139.014525462961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21">
        <f t="shared" si="15"/>
        <v>42465.16851851852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21">
        <f t="shared" si="15"/>
        <v>42744.416030092587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21">
        <f t="shared" si="15"/>
        <v>42122.670069444444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21">
        <f t="shared" si="15"/>
        <v>41862.761724537035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21">
        <f t="shared" si="15"/>
        <v>42027.832800925928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21">
        <f t="shared" si="15"/>
        <v>41953.95821759259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21">
        <f t="shared" si="15"/>
        <v>41851.636388888888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21">
        <f t="shared" si="15"/>
        <v>42433.650590277779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21">
        <f t="shared" si="15"/>
        <v>42460.374305555553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21">
        <f t="shared" si="15"/>
        <v>41829.935717592591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21">
        <f t="shared" si="15"/>
        <v>42245.274699074071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21">
        <f t="shared" si="15"/>
        <v>41834.784120370372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21">
        <f t="shared" si="15"/>
        <v>42248.535787037035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21">
        <f t="shared" si="15"/>
        <v>42630.922893518517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21">
        <f t="shared" si="15"/>
        <v>42299.130162037036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21">
        <f t="shared" si="15"/>
        <v>41825.055231481485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21">
        <f t="shared" si="15"/>
        <v>42531.228437500002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21">
        <f t="shared" si="15"/>
        <v>42226.938414351855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21">
        <f t="shared" si="15"/>
        <v>42263.691574074073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21">
        <f t="shared" si="15"/>
        <v>41957.833726851852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21">
        <f t="shared" si="15"/>
        <v>42690.733437499999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21">
        <f t="shared" si="15"/>
        <v>42097.732418981483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21">
        <f t="shared" si="15"/>
        <v>42658.690532407403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21">
        <f t="shared" si="15"/>
        <v>42111.684027777781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21">
        <f t="shared" si="15"/>
        <v>42409.571284722217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21">
        <f t="shared" si="15"/>
        <v>42551.102314814809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21">
        <f t="shared" si="15"/>
        <v>42226.651886574073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21">
        <f t="shared" si="15"/>
        <v>42766.956921296296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21">
        <f t="shared" si="15"/>
        <v>42031.138831018514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21">
        <f t="shared" si="15"/>
        <v>42055.713368055556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21">
        <f t="shared" si="15"/>
        <v>41940.028287037036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21">
        <f t="shared" si="15"/>
        <v>42237.181608796294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21">
        <f t="shared" si="15"/>
        <v>42293.922986111109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21">
        <f t="shared" si="15"/>
        <v>41853.563402777778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21">
        <f t="shared" si="15"/>
        <v>42100.723738425921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21">
        <f t="shared" si="15"/>
        <v>42246.883784722217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21">
        <f t="shared" si="15"/>
        <v>42173.67082175926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21">
        <f t="shared" si="15"/>
        <v>42665.150347222225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21">
        <f t="shared" si="15"/>
        <v>41981.57230324074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21">
        <f t="shared" si="15"/>
        <v>42528.542627314819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21">
        <f t="shared" si="15"/>
        <v>42065.818807870368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21">
        <f t="shared" si="15"/>
        <v>42566.948414351849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21">
        <f t="shared" si="15"/>
        <v>42255.619351851856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21">
        <f t="shared" ref="O3615:O3678" si="16">(((J3095/60)/60)/24)+DATE(1970,1,1)</f>
        <v>41760.909039351849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21">
        <f t="shared" si="16"/>
        <v>42207.795787037037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21">
        <f t="shared" si="16"/>
        <v>42523.025231481486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21">
        <f t="shared" si="16"/>
        <v>42114.825532407413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21">
        <f t="shared" si="16"/>
        <v>42629.503483796296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21">
        <f t="shared" si="16"/>
        <v>42359.792233796295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21">
        <f t="shared" si="16"/>
        <v>42382.189710648148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21">
        <f t="shared" si="16"/>
        <v>41902.622395833336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21">
        <f t="shared" si="16"/>
        <v>42171.383530092593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21">
        <f t="shared" si="16"/>
        <v>42555.340486111112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21">
        <f t="shared" si="16"/>
        <v>42107.156319444446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21">
        <f t="shared" si="16"/>
        <v>42006.908692129626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21">
        <f t="shared" si="16"/>
        <v>41876.718935185185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21">
        <f t="shared" si="16"/>
        <v>42241.429120370376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21">
        <f t="shared" si="16"/>
        <v>42128.814247685179</v>
      </c>
    </row>
    <row r="3630" spans="1:15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21">
        <f t="shared" si="16"/>
        <v>42062.680486111116</v>
      </c>
    </row>
    <row r="3631" spans="1:15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21">
        <f t="shared" si="16"/>
        <v>41844.125115740739</v>
      </c>
    </row>
    <row r="3632" spans="1:15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21">
        <f t="shared" si="16"/>
        <v>42745.031469907408</v>
      </c>
    </row>
    <row r="3633" spans="1:15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21">
        <f t="shared" si="16"/>
        <v>41885.595138888886</v>
      </c>
    </row>
    <row r="3634" spans="1:15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21">
        <f t="shared" si="16"/>
        <v>42615.121921296297</v>
      </c>
    </row>
    <row r="3635" spans="1:15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21">
        <f t="shared" si="16"/>
        <v>42081.731273148151</v>
      </c>
    </row>
    <row r="3636" spans="1:15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21">
        <f t="shared" si="16"/>
        <v>41843.632523148146</v>
      </c>
    </row>
    <row r="3637" spans="1:15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21">
        <f t="shared" si="16"/>
        <v>42496.447071759263</v>
      </c>
    </row>
    <row r="3638" spans="1:15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21">
        <f t="shared" si="16"/>
        <v>42081.515335648146</v>
      </c>
    </row>
    <row r="3639" spans="1:15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21">
        <f t="shared" si="16"/>
        <v>42509.374537037031</v>
      </c>
    </row>
    <row r="3640" spans="1:15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21">
        <f t="shared" si="16"/>
        <v>42534.649571759262</v>
      </c>
    </row>
    <row r="3641" spans="1:15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21">
        <f t="shared" si="16"/>
        <v>42060.04550925926</v>
      </c>
    </row>
    <row r="3642" spans="1:15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21">
        <f t="shared" si="16"/>
        <v>42435.942083333335</v>
      </c>
    </row>
    <row r="3643" spans="1:15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21">
        <f t="shared" si="16"/>
        <v>41848.679803240739</v>
      </c>
    </row>
    <row r="3644" spans="1:15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21">
        <f t="shared" si="16"/>
        <v>42678.932083333333</v>
      </c>
    </row>
    <row r="3645" spans="1:15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21">
        <f t="shared" si="16"/>
        <v>42530.993032407408</v>
      </c>
    </row>
    <row r="3646" spans="1:15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21">
        <f t="shared" si="16"/>
        <v>41977.780104166668</v>
      </c>
    </row>
    <row r="3647" spans="1:15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21">
        <f t="shared" si="16"/>
        <v>42346.20685185185</v>
      </c>
    </row>
    <row r="3648" spans="1:15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21">
        <f t="shared" si="16"/>
        <v>42427.01807870371</v>
      </c>
    </row>
    <row r="3649" spans="1:15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21">
        <f t="shared" si="16"/>
        <v>42034.856817129628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21">
        <f t="shared" si="16"/>
        <v>42780.825706018513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21">
        <f t="shared" si="16"/>
        <v>42803.842812499999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21">
        <f t="shared" si="16"/>
        <v>42808.640231481477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21">
        <f t="shared" si="16"/>
        <v>42803.579224537039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21">
        <f t="shared" si="16"/>
        <v>42786.350231481483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21">
        <f t="shared" si="16"/>
        <v>42788.565208333333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21">
        <f t="shared" si="16"/>
        <v>42800.720127314817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21">
        <f t="shared" si="16"/>
        <v>42807.151863425926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21">
        <f t="shared" si="16"/>
        <v>42789.462430555555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21">
        <f t="shared" si="16"/>
        <v>42807.885057870371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21">
        <f t="shared" si="16"/>
        <v>42809.645914351851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21">
        <f t="shared" si="16"/>
        <v>42785.270370370374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21">
        <f t="shared" si="16"/>
        <v>42802.718784722223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21">
        <f t="shared" si="16"/>
        <v>42800.753333333334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21">
        <f t="shared" si="16"/>
        <v>42783.513182870374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21">
        <f t="shared" si="16"/>
        <v>42808.358287037037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21">
        <f t="shared" si="16"/>
        <v>42796.538275462968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21">
        <f t="shared" si="16"/>
        <v>42762.040902777779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21">
        <f t="shared" si="16"/>
        <v>42796.682476851856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21">
        <f t="shared" si="16"/>
        <v>41909.969386574077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21">
        <f t="shared" si="16"/>
        <v>41891.665324074071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21">
        <f t="shared" si="16"/>
        <v>41226.017361111109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21">
        <f t="shared" si="16"/>
        <v>40478.263923611114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21">
        <f t="shared" si="16"/>
        <v>41862.83997685185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21">
        <f t="shared" si="16"/>
        <v>41550.867673611108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21">
        <f t="shared" si="16"/>
        <v>40633.154363425929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21">
        <f t="shared" si="16"/>
        <v>40970.875671296293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21">
        <f t="shared" si="16"/>
        <v>41233.499131944445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21">
        <f t="shared" si="16"/>
        <v>41026.953055555554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21">
        <f t="shared" ref="O3679:O3742" si="17">(((J3159/60)/60)/24)+DATE(1970,1,1)</f>
        <v>41829.788252314815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21">
        <f t="shared" si="17"/>
        <v>41447.839722222219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21">
        <f t="shared" si="17"/>
        <v>40884.066678240742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21">
        <f t="shared" si="17"/>
        <v>41841.26489583333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21">
        <f t="shared" si="17"/>
        <v>41897.536134259259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21">
        <f t="shared" si="17"/>
        <v>41799.685902777775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21">
        <f t="shared" si="17"/>
        <v>41775.753761574073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21">
        <f t="shared" si="17"/>
        <v>41766.80572916667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21">
        <f t="shared" si="17"/>
        <v>40644.159259259257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21">
        <f t="shared" si="17"/>
        <v>41940.69158564815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21">
        <f t="shared" si="17"/>
        <v>41839.175706018519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21">
        <f t="shared" si="17"/>
        <v>41772.105937500004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21">
        <f t="shared" si="17"/>
        <v>41591.737974537034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21">
        <f t="shared" si="17"/>
        <v>41789.080370370371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21">
        <f t="shared" si="17"/>
        <v>42466.608310185184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21">
        <f t="shared" si="17"/>
        <v>40923.729953703703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21">
        <f t="shared" si="17"/>
        <v>41878.878379629627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21">
        <f t="shared" si="17"/>
        <v>41862.864675925928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21">
        <f t="shared" si="17"/>
        <v>40531.886886574073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21">
        <f t="shared" si="17"/>
        <v>41477.930914351848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21">
        <f t="shared" si="17"/>
        <v>41781.666770833333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21">
        <f t="shared" si="17"/>
        <v>41806.605034722219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21">
        <f t="shared" si="17"/>
        <v>41375.702210648145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21">
        <f t="shared" si="17"/>
        <v>41780.412604166668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21">
        <f t="shared" si="17"/>
        <v>41779.310034722221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21">
        <f t="shared" si="17"/>
        <v>40883.949317129627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21">
        <f t="shared" si="17"/>
        <v>41491.79478009259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21">
        <f t="shared" si="17"/>
        <v>41791.993414351848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21">
        <f t="shared" si="17"/>
        <v>41829.977326388893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21">
        <f t="shared" si="17"/>
        <v>41868.924050925925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21">
        <f t="shared" si="17"/>
        <v>41835.666354166664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21">
        <f t="shared" si="17"/>
        <v>42144.415532407409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21">
        <f t="shared" si="17"/>
        <v>42118.346435185187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21">
        <f t="shared" si="17"/>
        <v>42683.151331018518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21">
        <f t="shared" si="17"/>
        <v>42538.755428240736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21">
        <f t="shared" si="17"/>
        <v>42018.94049768518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21">
        <f t="shared" si="17"/>
        <v>42010.968240740738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21">
        <f t="shared" si="17"/>
        <v>42182.062476851846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21">
        <f t="shared" si="17"/>
        <v>42017.594236111108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21">
        <f t="shared" si="17"/>
        <v>42157.598090277781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21">
        <f t="shared" si="17"/>
        <v>42009.493263888886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21">
        <f t="shared" si="17"/>
        <v>42013.424502314811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21">
        <f t="shared" si="17"/>
        <v>41858.761782407404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21">
        <f t="shared" si="17"/>
        <v>42460.320613425924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21">
        <f t="shared" si="17"/>
        <v>41861.767094907409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21">
        <f t="shared" si="17"/>
        <v>42293.853541666671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21">
        <f t="shared" si="17"/>
        <v>42242.988680555558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21">
        <f t="shared" si="17"/>
        <v>42172.686099537037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21">
        <f t="shared" si="17"/>
        <v>42095.374675925923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21">
        <f t="shared" si="17"/>
        <v>42236.276053240741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21">
        <f t="shared" si="17"/>
        <v>42057.277858796297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21">
        <f t="shared" si="17"/>
        <v>41827.605057870373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21">
        <f t="shared" si="17"/>
        <v>41778.637245370373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21">
        <f t="shared" si="17"/>
        <v>41013.936562499999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21">
        <f t="shared" si="17"/>
        <v>41834.586574074077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21">
        <f t="shared" si="17"/>
        <v>41829.795729166668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21">
        <f t="shared" si="17"/>
        <v>42171.763414351852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21">
        <f t="shared" si="17"/>
        <v>42337.792511574073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21">
        <f t="shared" si="17"/>
        <v>42219.665173611109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21">
        <f t="shared" si="17"/>
        <v>42165.462627314817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21">
        <f t="shared" si="17"/>
        <v>42648.546111111107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21">
        <f t="shared" si="17"/>
        <v>41971.002152777779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21">
        <f t="shared" si="17"/>
        <v>42050.983182870375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21">
        <f t="shared" si="17"/>
        <v>42772.833379629628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21">
        <f t="shared" ref="O3743:O3806" si="18">(((J3223/60)/60)/24)+DATE(1970,1,1)</f>
        <v>42155.696793981479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21">
        <f t="shared" si="18"/>
        <v>42270.582141203704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21">
        <f t="shared" si="18"/>
        <v>42206.835370370376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21">
        <f t="shared" si="18"/>
        <v>42697.850844907407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21">
        <f t="shared" si="18"/>
        <v>42503.559467592597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21">
        <f t="shared" si="18"/>
        <v>42277.583472222221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21">
        <f t="shared" si="18"/>
        <v>42722.882361111115</v>
      </c>
    </row>
    <row r="3750" spans="1:15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21">
        <f t="shared" si="18"/>
        <v>42323.70930555556</v>
      </c>
    </row>
    <row r="3751" spans="1:15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21">
        <f t="shared" si="18"/>
        <v>41933.291643518518</v>
      </c>
    </row>
    <row r="3752" spans="1:15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21">
        <f t="shared" si="18"/>
        <v>41898.168125000004</v>
      </c>
    </row>
    <row r="3753" spans="1:15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21">
        <f t="shared" si="18"/>
        <v>42446.943831018521</v>
      </c>
    </row>
    <row r="3754" spans="1:15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21">
        <f t="shared" si="18"/>
        <v>42463.81385416667</v>
      </c>
    </row>
    <row r="3755" spans="1:15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21">
        <f t="shared" si="18"/>
        <v>42766.805034722223</v>
      </c>
    </row>
    <row r="3756" spans="1:15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21">
        <f t="shared" si="18"/>
        <v>42734.789444444439</v>
      </c>
    </row>
    <row r="3757" spans="1:15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21">
        <f t="shared" si="18"/>
        <v>42522.347812499997</v>
      </c>
    </row>
    <row r="3758" spans="1:15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21">
        <f t="shared" si="18"/>
        <v>42702.917048611111</v>
      </c>
    </row>
    <row r="3759" spans="1:15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21">
        <f t="shared" si="18"/>
        <v>42252.474351851852</v>
      </c>
    </row>
    <row r="3760" spans="1:15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21">
        <f t="shared" si="18"/>
        <v>42156.510393518518</v>
      </c>
    </row>
    <row r="3761" spans="1:15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21">
        <f t="shared" si="18"/>
        <v>42278.089039351849</v>
      </c>
    </row>
    <row r="3762" spans="1:15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21">
        <f t="shared" si="18"/>
        <v>42754.693842592591</v>
      </c>
    </row>
    <row r="3763" spans="1:15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21">
        <f t="shared" si="18"/>
        <v>41893.324884259258</v>
      </c>
    </row>
    <row r="3764" spans="1:15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21">
        <f t="shared" si="18"/>
        <v>41871.755694444444</v>
      </c>
    </row>
    <row r="3765" spans="1:15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21">
        <f t="shared" si="18"/>
        <v>42262.096782407403</v>
      </c>
    </row>
    <row r="3766" spans="1:15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21">
        <f t="shared" si="18"/>
        <v>42675.694236111114</v>
      </c>
    </row>
    <row r="3767" spans="1:15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21">
        <f t="shared" si="18"/>
        <v>42135.60020833333</v>
      </c>
    </row>
    <row r="3768" spans="1:15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21">
        <f t="shared" si="18"/>
        <v>42230.472222222219</v>
      </c>
    </row>
    <row r="3769" spans="1:15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21">
        <f t="shared" si="18"/>
        <v>42167.434166666666</v>
      </c>
    </row>
    <row r="3770" spans="1:15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21">
        <f t="shared" si="18"/>
        <v>42068.888391203705</v>
      </c>
    </row>
    <row r="3771" spans="1:15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21">
        <f t="shared" si="18"/>
        <v>42145.746689814812</v>
      </c>
    </row>
    <row r="3772" spans="1:15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21">
        <f t="shared" si="18"/>
        <v>41918.742175925923</v>
      </c>
    </row>
    <row r="3773" spans="1:15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21">
        <f t="shared" si="18"/>
        <v>42146.731087962966</v>
      </c>
    </row>
    <row r="3774" spans="1:15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21">
        <f t="shared" si="18"/>
        <v>42590.472685185188</v>
      </c>
    </row>
    <row r="3775" spans="1:15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21">
        <f t="shared" si="18"/>
        <v>42602.576712962968</v>
      </c>
    </row>
    <row r="3776" spans="1:15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21">
        <f t="shared" si="18"/>
        <v>42059.085752314815</v>
      </c>
    </row>
    <row r="3777" spans="1:15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21">
        <f t="shared" si="18"/>
        <v>41889.768229166664</v>
      </c>
    </row>
    <row r="3778" spans="1:15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21">
        <f t="shared" si="18"/>
        <v>42144.573807870373</v>
      </c>
    </row>
    <row r="3779" spans="1:15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21">
        <f t="shared" si="18"/>
        <v>42758.559629629628</v>
      </c>
    </row>
    <row r="3780" spans="1:15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21">
        <f t="shared" si="18"/>
        <v>41982.887280092589</v>
      </c>
    </row>
    <row r="3781" spans="1:15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21">
        <f t="shared" si="18"/>
        <v>42614.760937500003</v>
      </c>
    </row>
    <row r="3782" spans="1:15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21">
        <f t="shared" si="18"/>
        <v>42303.672662037032</v>
      </c>
    </row>
    <row r="3783" spans="1:15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21">
        <f t="shared" si="18"/>
        <v>42171.725416666668</v>
      </c>
    </row>
    <row r="3784" spans="1:15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21">
        <f t="shared" si="18"/>
        <v>41964.315532407403</v>
      </c>
    </row>
    <row r="3785" spans="1:15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21">
        <f t="shared" si="18"/>
        <v>42284.516064814816</v>
      </c>
    </row>
    <row r="3786" spans="1:15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21">
        <f t="shared" si="18"/>
        <v>42016.800208333334</v>
      </c>
    </row>
    <row r="3787" spans="1:15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21">
        <f t="shared" si="18"/>
        <v>42311.711979166663</v>
      </c>
    </row>
    <row r="3788" spans="1:15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21">
        <f t="shared" si="18"/>
        <v>42136.536134259266</v>
      </c>
    </row>
    <row r="3789" spans="1:15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21">
        <f t="shared" si="18"/>
        <v>42172.757638888885</v>
      </c>
    </row>
    <row r="3790" spans="1:15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21">
        <f t="shared" si="18"/>
        <v>42590.90425925926</v>
      </c>
    </row>
    <row r="3791" spans="1:15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21">
        <f t="shared" si="18"/>
        <v>42137.395798611105</v>
      </c>
    </row>
    <row r="3792" spans="1:15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21">
        <f t="shared" si="18"/>
        <v>42167.533159722225</v>
      </c>
    </row>
    <row r="3793" spans="1:15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21">
        <f t="shared" si="18"/>
        <v>41915.437210648146</v>
      </c>
    </row>
    <row r="3794" spans="1:15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21">
        <f t="shared" si="18"/>
        <v>42284.500104166669</v>
      </c>
    </row>
    <row r="3795" spans="1:15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21">
        <f t="shared" si="18"/>
        <v>42611.801412037035</v>
      </c>
    </row>
    <row r="3796" spans="1:15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21">
        <f t="shared" si="18"/>
        <v>42400.704537037032</v>
      </c>
    </row>
    <row r="3797" spans="1:15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21">
        <f t="shared" si="18"/>
        <v>42017.88045138889</v>
      </c>
    </row>
    <row r="3798" spans="1:15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21">
        <f t="shared" si="18"/>
        <v>42426.949988425928</v>
      </c>
    </row>
    <row r="3799" spans="1:15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21">
        <f t="shared" si="18"/>
        <v>41931.682939814818</v>
      </c>
    </row>
    <row r="3800" spans="1:15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21">
        <f t="shared" si="18"/>
        <v>42124.848414351851</v>
      </c>
    </row>
    <row r="3801" spans="1:15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21">
        <f t="shared" si="18"/>
        <v>42431.102534722217</v>
      </c>
    </row>
    <row r="3802" spans="1:15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21">
        <f t="shared" si="18"/>
        <v>42121.756921296299</v>
      </c>
    </row>
    <row r="3803" spans="1:15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21">
        <f t="shared" si="18"/>
        <v>42219.019733796296</v>
      </c>
    </row>
    <row r="3804" spans="1:15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21">
        <f t="shared" si="18"/>
        <v>42445.19430555556</v>
      </c>
    </row>
    <row r="3805" spans="1:15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21">
        <f t="shared" si="18"/>
        <v>42379.74418981481</v>
      </c>
    </row>
    <row r="3806" spans="1:15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21">
        <f t="shared" si="18"/>
        <v>42380.884872685187</v>
      </c>
    </row>
    <row r="3807" spans="1:15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21">
        <f t="shared" ref="O3807:O3870" si="19">(((J3287/60)/60)/24)+DATE(1970,1,1)</f>
        <v>42762.942430555559</v>
      </c>
    </row>
    <row r="3808" spans="1:15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21">
        <f t="shared" si="19"/>
        <v>42567.840069444443</v>
      </c>
    </row>
    <row r="3809" spans="1:15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21">
        <f t="shared" si="19"/>
        <v>42311.750324074077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21">
        <f t="shared" si="19"/>
        <v>42505.774479166663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21">
        <f t="shared" si="19"/>
        <v>42758.368078703701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21">
        <f t="shared" si="19"/>
        <v>42775.51494212963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21">
        <f t="shared" si="19"/>
        <v>42232.702546296292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21">
        <f t="shared" si="19"/>
        <v>42282.770231481481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21">
        <f t="shared" si="19"/>
        <v>42768.425370370373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21">
        <f t="shared" si="19"/>
        <v>42141.541134259256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21">
        <f t="shared" si="19"/>
        <v>42609.442465277782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21">
        <f t="shared" si="19"/>
        <v>42309.756620370375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21">
        <f t="shared" si="19"/>
        <v>42193.771481481483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21">
        <f t="shared" si="19"/>
        <v>42239.957962962959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21">
        <f t="shared" si="19"/>
        <v>42261.917395833334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21">
        <f t="shared" si="19"/>
        <v>42102.743773148148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21">
        <f t="shared" si="19"/>
        <v>42538.73583333334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21">
        <f t="shared" si="19"/>
        <v>42681.35157407407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21">
        <f t="shared" si="19"/>
        <v>42056.65143518518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21">
        <f t="shared" si="19"/>
        <v>42696.624444444446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21">
        <f t="shared" si="19"/>
        <v>42186.855879629627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21">
        <f t="shared" si="19"/>
        <v>42493.219236111108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21">
        <f t="shared" si="19"/>
        <v>42475.057164351849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21">
        <f t="shared" si="19"/>
        <v>42452.876909722225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21">
        <f t="shared" si="19"/>
        <v>42628.650208333333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21">
        <f t="shared" si="19"/>
        <v>42253.928530092591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21">
        <f t="shared" si="19"/>
        <v>42264.29178240741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21">
        <f t="shared" si="19"/>
        <v>42664.809560185182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21">
        <f t="shared" si="19"/>
        <v>42382.244409722218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21">
        <f t="shared" si="19"/>
        <v>42105.267488425925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21">
        <f t="shared" si="19"/>
        <v>42466.303715277783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21">
        <f t="shared" si="19"/>
        <v>41826.871238425927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21">
        <f t="shared" si="19"/>
        <v>42499.039629629624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21">
        <f t="shared" si="19"/>
        <v>42431.302002314813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21">
        <f t="shared" si="19"/>
        <v>41990.585486111115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21">
        <f t="shared" si="19"/>
        <v>42513.045798611114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21">
        <f t="shared" si="19"/>
        <v>41914.100289351853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21">
        <f t="shared" si="19"/>
        <v>42521.010370370372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21">
        <f t="shared" si="19"/>
        <v>42608.36583333333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21">
        <f t="shared" si="19"/>
        <v>42512.58321759259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21">
        <f t="shared" si="19"/>
        <v>42064.785613425927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21">
        <f t="shared" si="19"/>
        <v>42041.714178240742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21">
        <f t="shared" si="19"/>
        <v>42468.374606481477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21">
        <f t="shared" si="19"/>
        <v>41822.57503472222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21">
        <f t="shared" si="19"/>
        <v>41837.323009259257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21">
        <f t="shared" si="19"/>
        <v>42065.887361111112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21">
        <f t="shared" si="19"/>
        <v>42248.697754629626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21">
        <f t="shared" si="19"/>
        <v>41809.860300925924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21">
        <f t="shared" si="19"/>
        <v>42148.676851851851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21">
        <f t="shared" si="19"/>
        <v>42185.521087962959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21">
        <f t="shared" si="19"/>
        <v>41827.674143518518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21">
        <f t="shared" si="19"/>
        <v>42437.398680555561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21">
        <f t="shared" si="19"/>
        <v>41901.282025462962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21">
        <f t="shared" si="19"/>
        <v>42769.574999999997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21">
        <f t="shared" si="19"/>
        <v>42549.665717592594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21">
        <f t="shared" si="19"/>
        <v>42685.974004629628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21">
        <f t="shared" si="19"/>
        <v>42510.798854166671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21">
        <f t="shared" si="19"/>
        <v>42062.296412037031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21">
        <f t="shared" si="19"/>
        <v>42452.916481481487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21">
        <f t="shared" si="19"/>
        <v>41851.200150462959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21">
        <f t="shared" si="19"/>
        <v>42053.106111111112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21">
        <f t="shared" si="19"/>
        <v>42054.024421296301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21">
        <f t="shared" si="19"/>
        <v>42484.551550925928</v>
      </c>
    </row>
    <row r="3870" spans="1:15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21">
        <f t="shared" si="19"/>
        <v>42466.558796296296</v>
      </c>
    </row>
    <row r="3871" spans="1:15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21">
        <f t="shared" ref="O3871:O3934" si="20">(((J3351/60)/60)/24)+DATE(1970,1,1)</f>
        <v>42513.110787037032</v>
      </c>
    </row>
    <row r="3872" spans="1:15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21">
        <f t="shared" si="20"/>
        <v>42302.701516203699</v>
      </c>
    </row>
    <row r="3873" spans="1:15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21">
        <f t="shared" si="20"/>
        <v>41806.395428240743</v>
      </c>
    </row>
    <row r="3874" spans="1:15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21">
        <f t="shared" si="20"/>
        <v>42495.992800925931</v>
      </c>
    </row>
    <row r="3875" spans="1:15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21">
        <f t="shared" si="20"/>
        <v>42479.432291666672</v>
      </c>
    </row>
    <row r="3876" spans="1:15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21">
        <f t="shared" si="20"/>
        <v>42270.7269212963</v>
      </c>
    </row>
    <row r="3877" spans="1:15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21">
        <f t="shared" si="20"/>
        <v>42489.619525462964</v>
      </c>
    </row>
    <row r="3878" spans="1:15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21">
        <f t="shared" si="20"/>
        <v>42536.815648148149</v>
      </c>
    </row>
    <row r="3879" spans="1:15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21">
        <f t="shared" si="20"/>
        <v>41822.417939814812</v>
      </c>
    </row>
    <row r="3880" spans="1:15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21">
        <f t="shared" si="20"/>
        <v>41932.311099537037</v>
      </c>
    </row>
    <row r="3881" spans="1:15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21">
        <f t="shared" si="20"/>
        <v>42746.057106481487</v>
      </c>
    </row>
    <row r="3882" spans="1:15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21">
        <f t="shared" si="20"/>
        <v>42697.082673611112</v>
      </c>
    </row>
    <row r="3883" spans="1:15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21">
        <f t="shared" si="20"/>
        <v>41866.025347222225</v>
      </c>
    </row>
    <row r="3884" spans="1:15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21">
        <f t="shared" si="20"/>
        <v>42056.091631944444</v>
      </c>
    </row>
    <row r="3885" spans="1:15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21">
        <f t="shared" si="20"/>
        <v>41851.771354166667</v>
      </c>
    </row>
    <row r="3886" spans="1:15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21">
        <f t="shared" si="20"/>
        <v>42422.977418981478</v>
      </c>
    </row>
    <row r="3887" spans="1:15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21">
        <f t="shared" si="20"/>
        <v>42321.101759259262</v>
      </c>
    </row>
    <row r="3888" spans="1:15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21">
        <f t="shared" si="20"/>
        <v>42107.067557870367</v>
      </c>
    </row>
    <row r="3889" spans="1:15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21">
        <f t="shared" si="20"/>
        <v>42192.933958333335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21">
        <f t="shared" si="20"/>
        <v>41969.199756944443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21">
        <f t="shared" si="20"/>
        <v>42690.041435185187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21">
        <f t="shared" si="20"/>
        <v>42690.334317129629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21">
        <f t="shared" si="20"/>
        <v>42312.874594907407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21">
        <f t="shared" si="20"/>
        <v>41855.548101851848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21">
        <f t="shared" si="20"/>
        <v>42179.854629629626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21">
        <f t="shared" si="20"/>
        <v>42275.731666666667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21">
        <f t="shared" si="20"/>
        <v>41765.610798611109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21">
        <f t="shared" si="20"/>
        <v>42059.701319444444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21">
        <f t="shared" si="20"/>
        <v>42053.732627314821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21">
        <f t="shared" si="20"/>
        <v>41858.355393518519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21">
        <f t="shared" si="20"/>
        <v>42225.513888888891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21">
        <f t="shared" si="20"/>
        <v>41937.95344907407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21">
        <f t="shared" si="20"/>
        <v>42044.184988425928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21">
        <f t="shared" si="20"/>
        <v>42559.431203703702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21">
        <f t="shared" si="20"/>
        <v>42524.782638888893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21">
        <f t="shared" si="20"/>
        <v>42292.087592592594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21">
        <f t="shared" si="20"/>
        <v>41953.8675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21">
        <f t="shared" si="20"/>
        <v>41946.644745370373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21">
        <f t="shared" si="20"/>
        <v>41947.762592592589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21">
        <f t="shared" si="20"/>
        <v>42143.461122685185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21">
        <f t="shared" si="20"/>
        <v>42494.563449074078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21">
        <f t="shared" si="20"/>
        <v>41815.774826388886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21">
        <f t="shared" si="20"/>
        <v>41830.545694444445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21">
        <f t="shared" si="20"/>
        <v>42446.845543981486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21">
        <f t="shared" si="20"/>
        <v>41923.921643518523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21">
        <f t="shared" si="20"/>
        <v>41817.59542824074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21">
        <f t="shared" si="20"/>
        <v>42140.712314814817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21">
        <f t="shared" si="20"/>
        <v>41764.44663194444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21">
        <f t="shared" si="20"/>
        <v>42378.478344907402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21">
        <f t="shared" si="20"/>
        <v>41941.75203703704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21">
        <f t="shared" si="20"/>
        <v>42026.920428240745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21">
        <f t="shared" si="20"/>
        <v>41834.953865740739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21">
        <f t="shared" si="20"/>
        <v>42193.723912037036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21">
        <f t="shared" si="20"/>
        <v>42290.61855324074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21">
        <f t="shared" si="20"/>
        <v>42150.462083333332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21">
        <f t="shared" si="20"/>
        <v>42152.503495370373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21">
        <f t="shared" si="20"/>
        <v>42410.017199074078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21">
        <f t="shared" si="20"/>
        <v>41791.492777777778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21">
        <f t="shared" si="20"/>
        <v>41796.422326388885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21">
        <f t="shared" si="20"/>
        <v>41808.991944444446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21">
        <f t="shared" si="20"/>
        <v>42544.814328703709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21">
        <f t="shared" si="20"/>
        <v>42500.041550925926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21">
        <f t="shared" si="20"/>
        <v>42265.022824074069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21">
        <f t="shared" si="20"/>
        <v>41879.959050925929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21">
        <f t="shared" ref="O3935:O3998" si="21">(((J3415/60)/60)/24)+DATE(1970,1,1)</f>
        <v>42053.733078703706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21">
        <f t="shared" si="21"/>
        <v>42675.832465277781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21">
        <f t="shared" si="21"/>
        <v>42467.144166666665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21">
        <f t="shared" si="21"/>
        <v>42089.412557870368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21">
        <f t="shared" si="21"/>
        <v>41894.91375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21">
        <f t="shared" si="21"/>
        <v>41752.83457175926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21">
        <f t="shared" si="21"/>
        <v>42448.821585648147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21">
        <f t="shared" si="21"/>
        <v>42405.090300925927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21">
        <f t="shared" si="21"/>
        <v>42037.791238425925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21">
        <f t="shared" si="21"/>
        <v>42323.562222222223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21">
        <f t="shared" si="21"/>
        <v>42088.911354166667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21">
        <f t="shared" si="21"/>
        <v>42018.676898148144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21">
        <f t="shared" si="21"/>
        <v>41884.617314814815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21">
        <f t="shared" si="21"/>
        <v>41884.056747685187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21">
        <f t="shared" si="21"/>
        <v>41792.645277777774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21">
        <f t="shared" si="21"/>
        <v>42038.720451388886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21">
        <f t="shared" si="21"/>
        <v>42662.021539351852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21">
        <f t="shared" si="21"/>
        <v>41820.945613425924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21">
        <f t="shared" si="21"/>
        <v>41839.730937500004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21">
        <f t="shared" si="21"/>
        <v>42380.581180555557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21">
        <f t="shared" si="21"/>
        <v>41776.063136574077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21">
        <f t="shared" si="21"/>
        <v>41800.380428240744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21">
        <f t="shared" si="21"/>
        <v>42572.61681712963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21">
        <f t="shared" si="21"/>
        <v>41851.541585648149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21">
        <f t="shared" si="21"/>
        <v>42205.710879629631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21">
        <f t="shared" si="21"/>
        <v>42100.927858796291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21">
        <f t="shared" si="21"/>
        <v>42374.911226851851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21">
        <f t="shared" si="21"/>
        <v>41809.12300925926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21">
        <f t="shared" si="21"/>
        <v>42294.429641203707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21">
        <f t="shared" si="21"/>
        <v>42124.841111111105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21">
        <f t="shared" si="21"/>
        <v>41861.524837962963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21">
        <f t="shared" si="21"/>
        <v>42521.291504629626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21">
        <f t="shared" si="21"/>
        <v>42272.530509259261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21">
        <f t="shared" si="21"/>
        <v>42016.832465277781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21">
        <f t="shared" si="21"/>
        <v>42402.889027777783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21">
        <f t="shared" si="21"/>
        <v>41960.119085648148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21">
        <f t="shared" si="21"/>
        <v>42532.052523148144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21">
        <f t="shared" si="21"/>
        <v>42036.704525462963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21">
        <f t="shared" si="21"/>
        <v>42088.723692129628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21">
        <f t="shared" si="21"/>
        <v>41820.639189814814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21">
        <f t="shared" si="21"/>
        <v>42535.97865740741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21">
        <f t="shared" si="21"/>
        <v>41821.698599537034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21">
        <f t="shared" si="21"/>
        <v>42626.7503125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21">
        <f t="shared" si="21"/>
        <v>41821.205636574072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21">
        <f t="shared" si="21"/>
        <v>42016.706678240742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21">
        <f t="shared" si="21"/>
        <v>42011.202581018515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21">
        <f t="shared" si="21"/>
        <v>42480.479861111111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21">
        <f t="shared" si="21"/>
        <v>41852.527222222219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21">
        <f t="shared" si="21"/>
        <v>42643.632858796293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21">
        <f t="shared" si="21"/>
        <v>42179.898472222223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21">
        <f t="shared" si="21"/>
        <v>42612.918807870374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21">
        <f t="shared" si="21"/>
        <v>42575.130057870367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21">
        <f t="shared" si="21"/>
        <v>42200.625833333332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21">
        <f t="shared" si="21"/>
        <v>42420.019097222219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21">
        <f t="shared" si="21"/>
        <v>42053.671666666662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21">
        <f t="shared" si="21"/>
        <v>42605.765381944439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21">
        <f t="shared" si="21"/>
        <v>42458.641724537039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21">
        <f t="shared" si="21"/>
        <v>42529.022013888884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21">
        <f t="shared" si="21"/>
        <v>41841.820486111108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21">
        <f t="shared" si="21"/>
        <v>41928.170497685183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21">
        <f t="shared" si="21"/>
        <v>42062.834444444445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21">
        <f t="shared" si="21"/>
        <v>42541.501516203702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21">
        <f t="shared" si="21"/>
        <v>41918.880833333329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21">
        <f t="shared" si="21"/>
        <v>41921.279976851853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21">
        <f t="shared" ref="O3999:O4062" si="22">(((J3479/60)/60)/24)+DATE(1970,1,1)</f>
        <v>42128.736608796295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21">
        <f t="shared" si="22"/>
        <v>42053.916921296302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21">
        <f t="shared" si="22"/>
        <v>41781.855092592588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21">
        <f t="shared" si="22"/>
        <v>42171.317442129628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21">
        <f t="shared" si="22"/>
        <v>41989.24754629629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21">
        <f t="shared" si="22"/>
        <v>41796.771597222221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21">
        <f t="shared" si="22"/>
        <v>41793.668761574074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21">
        <f t="shared" si="22"/>
        <v>42506.760405092587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21">
        <f t="shared" si="22"/>
        <v>42372.693055555559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21">
        <f t="shared" si="22"/>
        <v>42126.87501157407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21">
        <f t="shared" si="22"/>
        <v>42149.940416666665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21">
        <f t="shared" si="22"/>
        <v>42087.768055555556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21">
        <f t="shared" si="22"/>
        <v>41753.635775462964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21">
        <f t="shared" si="22"/>
        <v>42443.802361111113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21">
        <f t="shared" si="22"/>
        <v>42121.249814814815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21">
        <f t="shared" si="22"/>
        <v>42268.009224537032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21">
        <f t="shared" si="22"/>
        <v>41848.866157407407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21">
        <f t="shared" si="22"/>
        <v>42689.214988425927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21">
        <f t="shared" si="22"/>
        <v>41915.762835648151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21">
        <f t="shared" si="22"/>
        <v>42584.846828703703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21">
        <f t="shared" si="22"/>
        <v>42511.741944444439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21">
        <f t="shared" si="22"/>
        <v>42459.15861111111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21">
        <f t="shared" si="22"/>
        <v>42132.036168981482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21">
        <f t="shared" si="22"/>
        <v>42419.91942129629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21">
        <f t="shared" si="22"/>
        <v>42233.763831018514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21">
        <f t="shared" si="22"/>
        <v>42430.839398148149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21">
        <f t="shared" si="22"/>
        <v>42545.478333333333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21">
        <f t="shared" si="22"/>
        <v>42297.748738425929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21">
        <f t="shared" si="22"/>
        <v>41760.935706018521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21">
        <f t="shared" si="22"/>
        <v>41829.734259259261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21">
        <f t="shared" si="22"/>
        <v>42491.92288194444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21">
        <f t="shared" si="22"/>
        <v>42477.729780092588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21">
        <f t="shared" si="22"/>
        <v>41950.859560185185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21">
        <f t="shared" si="22"/>
        <v>41802.62090277778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21">
        <f t="shared" si="22"/>
        <v>41927.873784722222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21">
        <f t="shared" si="22"/>
        <v>42057.536944444444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21">
        <f t="shared" si="22"/>
        <v>41781.096203703702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21">
        <f t="shared" si="22"/>
        <v>42020.846666666665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21">
        <f t="shared" si="22"/>
        <v>42125.772812499999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21">
        <f t="shared" si="22"/>
        <v>41856.010069444441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21">
        <f t="shared" si="22"/>
        <v>41794.817523148151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21">
        <f t="shared" si="22"/>
        <v>41893.783553240741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21">
        <f t="shared" si="22"/>
        <v>42037.598958333328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21">
        <f t="shared" si="22"/>
        <v>42227.824212962965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21">
        <f t="shared" si="22"/>
        <v>41881.361342592594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21">
        <f t="shared" si="22"/>
        <v>42234.789884259255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21">
        <f t="shared" si="22"/>
        <v>42581.397546296299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21">
        <f t="shared" si="22"/>
        <v>41880.76357638889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21">
        <f t="shared" si="22"/>
        <v>42214.6956712963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21">
        <f t="shared" si="22"/>
        <v>42460.335312499999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21">
        <f t="shared" si="22"/>
        <v>42167.023206018523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21">
        <f t="shared" si="22"/>
        <v>42733.50136574074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21">
        <f t="shared" si="22"/>
        <v>42177.761782407411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21">
        <f t="shared" si="22"/>
        <v>42442.623344907406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21">
        <f t="shared" si="22"/>
        <v>42521.654328703706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21">
        <f t="shared" si="22"/>
        <v>41884.599849537037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21">
        <f t="shared" si="22"/>
        <v>42289.761192129634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21">
        <f t="shared" si="22"/>
        <v>42243.6252662037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21">
        <f t="shared" si="22"/>
        <v>42248.640162037031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21">
        <f t="shared" si="22"/>
        <v>42328.727141203708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21">
        <f t="shared" si="22"/>
        <v>41923.354351851849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21">
        <f t="shared" si="22"/>
        <v>42571.420601851853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21">
        <f t="shared" si="22"/>
        <v>42600.756041666667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21">
        <f t="shared" si="22"/>
        <v>42517.003368055557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21">
        <f t="shared" ref="O4063:O4115" si="23">(((J3543/60)/60)/24)+DATE(1970,1,1)</f>
        <v>42222.730034722219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21">
        <f t="shared" si="23"/>
        <v>41829.599791666667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21">
        <f t="shared" si="23"/>
        <v>42150.755312499998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21">
        <f t="shared" si="23"/>
        <v>42040.831678240742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21">
        <f t="shared" si="23"/>
        <v>42075.807395833333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21">
        <f t="shared" si="23"/>
        <v>42073.660694444443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21">
        <f t="shared" si="23"/>
        <v>42480.078715277778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21">
        <f t="shared" si="23"/>
        <v>42411.942291666666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21">
        <f t="shared" si="23"/>
        <v>42223.394363425927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21">
        <f t="shared" si="23"/>
        <v>42462.893495370372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21">
        <f t="shared" si="23"/>
        <v>41753.515856481477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21">
        <f t="shared" si="23"/>
        <v>41788.587083333332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21">
        <f t="shared" si="23"/>
        <v>42196.028703703705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21">
        <f t="shared" si="23"/>
        <v>42016.050451388888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21">
        <f t="shared" si="23"/>
        <v>42661.442060185189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21">
        <f t="shared" si="23"/>
        <v>41808.649583333332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21">
        <f t="shared" si="23"/>
        <v>41730.276747685188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21">
        <f t="shared" si="23"/>
        <v>42139.816840277781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21">
        <f t="shared" si="23"/>
        <v>42194.096157407403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21">
        <f t="shared" si="23"/>
        <v>42115.889652777783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21">
        <f t="shared" si="23"/>
        <v>42203.680300925931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21">
        <f t="shared" si="23"/>
        <v>42433.761886574073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21">
        <f t="shared" si="23"/>
        <v>42555.671944444446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21">
        <f t="shared" si="23"/>
        <v>42236.623252314821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21">
        <f t="shared" si="23"/>
        <v>41974.743148148147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21">
        <f t="shared" si="23"/>
        <v>41997.507905092592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21">
        <f t="shared" si="23"/>
        <v>42135.810694444444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21">
        <f t="shared" si="23"/>
        <v>41869.740671296298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21">
        <f t="shared" si="23"/>
        <v>41982.688611111109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21">
        <f t="shared" si="23"/>
        <v>41976.331979166673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21">
        <f t="shared" si="23"/>
        <v>41912.858946759261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21">
        <f t="shared" si="23"/>
        <v>42146.570393518516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21">
        <f t="shared" si="23"/>
        <v>41921.375532407408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21">
        <f t="shared" si="23"/>
        <v>41926.942685185182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21">
        <f t="shared" si="23"/>
        <v>42561.783877314811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21">
        <f t="shared" si="23"/>
        <v>42649.54923611111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21">
        <f t="shared" si="23"/>
        <v>42093.786840277782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21">
        <f t="shared" si="23"/>
        <v>42460.733530092592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21">
        <f t="shared" si="23"/>
        <v>42430.762222222227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21">
        <f t="shared" si="23"/>
        <v>42026.176180555558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21">
        <f t="shared" si="23"/>
        <v>41836.471180555556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21">
        <f t="shared" si="23"/>
        <v>42451.095856481479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21">
        <f t="shared" si="23"/>
        <v>42418.425983796296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21">
        <f t="shared" si="23"/>
        <v>42168.316481481481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21">
        <f t="shared" si="23"/>
        <v>41964.716319444444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21">
        <f t="shared" si="23"/>
        <v>42576.697569444441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21">
        <f t="shared" si="23"/>
        <v>42503.539976851855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21">
        <f t="shared" si="23"/>
        <v>42101.828819444447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21">
        <f t="shared" si="23"/>
        <v>42125.647534722222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21">
        <f t="shared" si="23"/>
        <v>41902.333726851852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21">
        <f t="shared" si="23"/>
        <v>42003.948425925926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21">
        <f t="shared" si="23"/>
        <v>41988.829942129625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21">
        <f t="shared" si="23"/>
        <v>41974.898599537039</v>
      </c>
    </row>
  </sheetData>
  <autoFilter ref="N1:N4115" xr:uid="{737FF8AA-D8F8-4143-ABF1-91708BF4DD7D}">
    <filterColumn colId="0">
      <filters>
        <filter val="theater/play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9C6-AB78-E54C-B75A-3C48A0E03CA4}">
  <dimension ref="A1:AI55"/>
  <sheetViews>
    <sheetView tabSelected="1" topLeftCell="B1" workbookViewId="0"/>
  </sheetViews>
  <sheetFormatPr baseColWidth="10" defaultRowHeight="15" x14ac:dyDescent="0.2"/>
  <cols>
    <col min="1" max="1" width="28.33203125" bestFit="1" customWidth="1"/>
    <col min="2" max="2" width="14.83203125" bestFit="1" customWidth="1"/>
    <col min="3" max="3" width="8.33203125" bestFit="1" customWidth="1"/>
    <col min="4" max="4" width="6.33203125" bestFit="1" customWidth="1"/>
    <col min="5" max="5" width="6.83203125" bestFit="1" customWidth="1"/>
    <col min="6" max="7" width="8.83203125" bestFit="1" customWidth="1"/>
    <col min="8" max="8" width="4.83203125" bestFit="1" customWidth="1"/>
    <col min="9" max="10" width="7.33203125" bestFit="1" customWidth="1"/>
    <col min="11" max="11" width="4.83203125" bestFit="1" customWidth="1"/>
    <col min="12" max="13" width="7.33203125" bestFit="1" customWidth="1"/>
    <col min="14" max="14" width="13.83203125" bestFit="1" customWidth="1"/>
    <col min="15" max="16" width="21" bestFit="1" customWidth="1"/>
    <col min="17" max="17" width="4.83203125" bestFit="1" customWidth="1"/>
    <col min="18" max="19" width="7.33203125" bestFit="1" customWidth="1"/>
    <col min="20" max="20" width="12.83203125" bestFit="1" customWidth="1"/>
    <col min="21" max="22" width="21" bestFit="1" customWidth="1"/>
    <col min="23" max="23" width="13.83203125" bestFit="1" customWidth="1"/>
    <col min="24" max="25" width="21" bestFit="1" customWidth="1"/>
    <col min="26" max="26" width="13.83203125" bestFit="1" customWidth="1"/>
    <col min="27" max="28" width="21" bestFit="1" customWidth="1"/>
    <col min="29" max="29" width="13.83203125" bestFit="1" customWidth="1"/>
    <col min="30" max="31" width="21" bestFit="1" customWidth="1"/>
    <col min="32" max="32" width="5.83203125" bestFit="1" customWidth="1"/>
    <col min="33" max="33" width="6.33203125" bestFit="1" customWidth="1"/>
    <col min="34" max="34" width="8.33203125" bestFit="1" customWidth="1"/>
    <col min="35" max="35" width="12.1640625" bestFit="1" customWidth="1"/>
    <col min="36" max="36" width="8.33203125" bestFit="1" customWidth="1"/>
    <col min="37" max="37" width="10" bestFit="1" customWidth="1"/>
    <col min="38" max="38" width="40.33203125" bestFit="1" customWidth="1"/>
    <col min="39" max="39" width="41.33203125" bestFit="1" customWidth="1"/>
    <col min="40" max="40" width="39.6640625" bestFit="1" customWidth="1"/>
    <col min="41" max="41" width="37.1640625" bestFit="1" customWidth="1"/>
    <col min="42" max="42" width="24" bestFit="1" customWidth="1"/>
    <col min="43" max="43" width="25" bestFit="1" customWidth="1"/>
    <col min="44" max="44" width="23.33203125" bestFit="1" customWidth="1"/>
    <col min="45" max="45" width="20.6640625" bestFit="1" customWidth="1"/>
    <col min="46" max="46" width="26.33203125" bestFit="1" customWidth="1"/>
    <col min="47" max="47" width="27.5" bestFit="1" customWidth="1"/>
    <col min="48" max="48" width="25.6640625" bestFit="1" customWidth="1"/>
    <col min="49" max="49" width="23.1640625" bestFit="1" customWidth="1"/>
    <col min="50" max="50" width="24" bestFit="1" customWidth="1"/>
    <col min="51" max="51" width="25" bestFit="1" customWidth="1"/>
    <col min="52" max="52" width="23.33203125" bestFit="1" customWidth="1"/>
    <col min="53" max="53" width="20.6640625" bestFit="1" customWidth="1"/>
    <col min="54" max="54" width="40.33203125" bestFit="1" customWidth="1"/>
    <col min="55" max="55" width="41.33203125" bestFit="1" customWidth="1"/>
    <col min="56" max="56" width="39.6640625" bestFit="1" customWidth="1"/>
    <col min="57" max="57" width="37.1640625" bestFit="1" customWidth="1"/>
    <col min="58" max="58" width="24" bestFit="1" customWidth="1"/>
    <col min="59" max="59" width="25" bestFit="1" customWidth="1"/>
    <col min="60" max="60" width="23.33203125" bestFit="1" customWidth="1"/>
    <col min="61" max="61" width="20.6640625" bestFit="1" customWidth="1"/>
    <col min="62" max="62" width="26.33203125" bestFit="1" customWidth="1"/>
    <col min="63" max="63" width="27.5" bestFit="1" customWidth="1"/>
    <col min="64" max="64" width="25.6640625" bestFit="1" customWidth="1"/>
    <col min="65" max="65" width="23.1640625" bestFit="1" customWidth="1"/>
    <col min="66" max="66" width="24" bestFit="1" customWidth="1"/>
    <col min="67" max="67" width="25" bestFit="1" customWidth="1"/>
    <col min="68" max="68" width="23.33203125" bestFit="1" customWidth="1"/>
    <col min="69" max="69" width="20.6640625" bestFit="1" customWidth="1"/>
    <col min="70" max="70" width="26.33203125" bestFit="1" customWidth="1"/>
    <col min="71" max="71" width="27.5" bestFit="1" customWidth="1"/>
    <col min="72" max="72" width="25.6640625" bestFit="1" customWidth="1"/>
    <col min="73" max="73" width="23.1640625" bestFit="1" customWidth="1"/>
    <col min="74" max="74" width="24" bestFit="1" customWidth="1"/>
    <col min="75" max="75" width="25" bestFit="1" customWidth="1"/>
    <col min="76" max="76" width="23.33203125" bestFit="1" customWidth="1"/>
    <col min="77" max="77" width="20.6640625" bestFit="1" customWidth="1"/>
    <col min="78" max="78" width="28" bestFit="1" customWidth="1"/>
    <col min="79" max="79" width="29" bestFit="1" customWidth="1"/>
    <col min="80" max="80" width="27.33203125" bestFit="1" customWidth="1"/>
    <col min="81" max="81" width="24.6640625" bestFit="1" customWidth="1"/>
    <col min="82" max="82" width="24" bestFit="1" customWidth="1"/>
    <col min="83" max="83" width="25" bestFit="1" customWidth="1"/>
    <col min="84" max="84" width="23.33203125" bestFit="1" customWidth="1"/>
    <col min="85" max="85" width="20.6640625" bestFit="1" customWidth="1"/>
    <col min="86" max="86" width="27.5" bestFit="1" customWidth="1"/>
    <col min="87" max="87" width="28.5" bestFit="1" customWidth="1"/>
    <col min="88" max="88" width="26.83203125" bestFit="1" customWidth="1"/>
    <col min="89" max="89" width="24.1640625" bestFit="1" customWidth="1"/>
    <col min="90" max="90" width="28.33203125" bestFit="1" customWidth="1"/>
    <col min="91" max="91" width="29.33203125" bestFit="1" customWidth="1"/>
    <col min="92" max="92" width="27.6640625" bestFit="1" customWidth="1"/>
    <col min="93" max="93" width="25" bestFit="1" customWidth="1"/>
    <col min="94" max="94" width="41.33203125" bestFit="1" customWidth="1"/>
    <col min="95" max="95" width="39.6640625" bestFit="1" customWidth="1"/>
    <col min="96" max="96" width="37.1640625" bestFit="1" customWidth="1"/>
    <col min="97" max="100" width="25" bestFit="1" customWidth="1"/>
    <col min="101" max="101" width="40.33203125" bestFit="1" customWidth="1"/>
    <col min="102" max="102" width="41.33203125" bestFit="1" customWidth="1"/>
    <col min="103" max="103" width="39.6640625" bestFit="1" customWidth="1"/>
    <col min="104" max="104" width="37.1640625" bestFit="1" customWidth="1"/>
    <col min="105" max="105" width="40.33203125" bestFit="1" customWidth="1"/>
    <col min="106" max="106" width="41.33203125" bestFit="1" customWidth="1"/>
    <col min="107" max="107" width="39.6640625" bestFit="1" customWidth="1"/>
    <col min="108" max="108" width="37.1640625" bestFit="1" customWidth="1"/>
    <col min="109" max="112" width="25" bestFit="1" customWidth="1"/>
    <col min="113" max="113" width="40.33203125" bestFit="1" customWidth="1"/>
    <col min="114" max="114" width="41.33203125" bestFit="1" customWidth="1"/>
    <col min="115" max="115" width="39.6640625" bestFit="1" customWidth="1"/>
    <col min="116" max="116" width="37.1640625" bestFit="1" customWidth="1"/>
    <col min="117" max="117" width="40.33203125" bestFit="1" customWidth="1"/>
    <col min="118" max="118" width="41.33203125" bestFit="1" customWidth="1"/>
    <col min="119" max="119" width="39.6640625" bestFit="1" customWidth="1"/>
    <col min="120" max="120" width="37.1640625" bestFit="1" customWidth="1"/>
    <col min="121" max="124" width="25" bestFit="1" customWidth="1"/>
    <col min="125" max="125" width="25.33203125" bestFit="1" customWidth="1"/>
    <col min="126" max="126" width="26.33203125" bestFit="1" customWidth="1"/>
    <col min="127" max="127" width="24.6640625" bestFit="1" customWidth="1"/>
    <col min="128" max="128" width="22.1640625" bestFit="1" customWidth="1"/>
    <col min="129" max="129" width="27.5" bestFit="1" customWidth="1"/>
    <col min="130" max="130" width="28.5" bestFit="1" customWidth="1"/>
    <col min="131" max="131" width="26.83203125" bestFit="1" customWidth="1"/>
    <col min="132" max="132" width="24.1640625" bestFit="1" customWidth="1"/>
    <col min="133" max="133" width="28.33203125" bestFit="1" customWidth="1"/>
    <col min="134" max="134" width="29.33203125" bestFit="1" customWidth="1"/>
    <col min="135" max="135" width="27.6640625" bestFit="1" customWidth="1"/>
    <col min="136" max="137" width="25" bestFit="1" customWidth="1"/>
  </cols>
  <sheetData>
    <row r="1" spans="1:35" x14ac:dyDescent="0.2">
      <c r="B1" s="17" t="s">
        <v>8327</v>
      </c>
    </row>
    <row r="2" spans="1:35" x14ac:dyDescent="0.2">
      <c r="B2">
        <v>0</v>
      </c>
      <c r="D2" t="s">
        <v>8348</v>
      </c>
      <c r="E2">
        <v>12.5</v>
      </c>
      <c r="G2" t="s">
        <v>8349</v>
      </c>
      <c r="H2">
        <v>20</v>
      </c>
      <c r="J2" t="s">
        <v>8350</v>
      </c>
      <c r="K2">
        <v>45</v>
      </c>
      <c r="M2" t="s">
        <v>8351</v>
      </c>
      <c r="N2">
        <v>54.166666666666664</v>
      </c>
      <c r="P2" t="s">
        <v>8352</v>
      </c>
      <c r="Q2">
        <v>55.000000000000007</v>
      </c>
      <c r="S2" t="s">
        <v>8353</v>
      </c>
      <c r="T2">
        <v>55.029585798816569</v>
      </c>
      <c r="V2" t="s">
        <v>8354</v>
      </c>
      <c r="W2">
        <v>66.666666666666657</v>
      </c>
      <c r="Y2" t="s">
        <v>8355</v>
      </c>
      <c r="Z2">
        <v>72.659176029962552</v>
      </c>
      <c r="AB2" t="s">
        <v>8356</v>
      </c>
      <c r="AC2">
        <v>75.806451612903231</v>
      </c>
      <c r="AE2" t="s">
        <v>8357</v>
      </c>
      <c r="AF2">
        <v>100</v>
      </c>
      <c r="AH2" t="s">
        <v>8358</v>
      </c>
      <c r="AI2" t="s">
        <v>8328</v>
      </c>
    </row>
    <row r="3" spans="1:35" x14ac:dyDescent="0.2">
      <c r="B3">
        <v>100</v>
      </c>
      <c r="C3" t="s">
        <v>8358</v>
      </c>
      <c r="E3">
        <v>87.5</v>
      </c>
      <c r="F3" t="s">
        <v>8359</v>
      </c>
      <c r="H3">
        <v>80</v>
      </c>
      <c r="I3" t="s">
        <v>8360</v>
      </c>
      <c r="K3">
        <v>55.000000000000007</v>
      </c>
      <c r="L3" t="s">
        <v>8353</v>
      </c>
      <c r="N3">
        <v>45.833333333333329</v>
      </c>
      <c r="O3" t="s">
        <v>8361</v>
      </c>
      <c r="Q3">
        <v>45</v>
      </c>
      <c r="R3" t="s">
        <v>8351</v>
      </c>
      <c r="T3">
        <v>44.970414201183431</v>
      </c>
      <c r="U3" t="s">
        <v>8362</v>
      </c>
      <c r="W3">
        <v>33.333333333333329</v>
      </c>
      <c r="X3" t="s">
        <v>8363</v>
      </c>
      <c r="Z3">
        <v>27.340823970037455</v>
      </c>
      <c r="AA3" t="s">
        <v>8364</v>
      </c>
      <c r="AC3">
        <v>24.193548387096776</v>
      </c>
      <c r="AD3" t="s">
        <v>8365</v>
      </c>
      <c r="AF3">
        <v>0</v>
      </c>
      <c r="AG3" t="s">
        <v>8348</v>
      </c>
    </row>
    <row r="4" spans="1:35" x14ac:dyDescent="0.2">
      <c r="A4" s="17" t="s">
        <v>8329</v>
      </c>
      <c r="B4">
        <v>0</v>
      </c>
      <c r="E4">
        <v>0</v>
      </c>
      <c r="H4">
        <v>0</v>
      </c>
      <c r="K4">
        <v>0</v>
      </c>
      <c r="N4">
        <v>0</v>
      </c>
      <c r="Q4">
        <v>0</v>
      </c>
      <c r="T4">
        <v>0</v>
      </c>
      <c r="W4">
        <v>0</v>
      </c>
      <c r="Z4">
        <v>0</v>
      </c>
      <c r="AC4">
        <v>0</v>
      </c>
      <c r="AF4">
        <v>0</v>
      </c>
    </row>
    <row r="5" spans="1:35" x14ac:dyDescent="0.2">
      <c r="A5" s="18" t="s">
        <v>8315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x14ac:dyDescent="0.2">
      <c r="A6" s="19" t="s">
        <v>8335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>
        <v>72.659176029962552</v>
      </c>
      <c r="AA6" s="15">
        <v>72.659176029962552</v>
      </c>
      <c r="AB6" s="15">
        <v>72.659176029962552</v>
      </c>
      <c r="AC6" s="15"/>
      <c r="AD6" s="15"/>
      <c r="AE6" s="15"/>
      <c r="AF6" s="15"/>
      <c r="AG6" s="15"/>
      <c r="AH6" s="15"/>
      <c r="AI6" s="15">
        <v>72.659176029962552</v>
      </c>
    </row>
    <row r="7" spans="1:35" x14ac:dyDescent="0.2">
      <c r="A7" s="19" t="s">
        <v>8330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>
        <v>27.340823970037455</v>
      </c>
      <c r="AA7" s="15">
        <v>27.340823970037455</v>
      </c>
      <c r="AB7" s="15">
        <v>27.340823970037455</v>
      </c>
      <c r="AC7" s="15"/>
      <c r="AD7" s="15"/>
      <c r="AE7" s="15"/>
      <c r="AF7" s="15"/>
      <c r="AG7" s="15"/>
      <c r="AH7" s="15"/>
      <c r="AI7" s="15">
        <v>27.340823970037455</v>
      </c>
    </row>
    <row r="8" spans="1:35" x14ac:dyDescent="0.2">
      <c r="A8" s="19" t="s">
        <v>8333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>
        <v>0</v>
      </c>
      <c r="AA8" s="15">
        <v>0</v>
      </c>
      <c r="AB8" s="15">
        <v>0</v>
      </c>
      <c r="AC8" s="15"/>
      <c r="AD8" s="15"/>
      <c r="AE8" s="15"/>
      <c r="AF8" s="15"/>
      <c r="AG8" s="15"/>
      <c r="AH8" s="15"/>
      <c r="AI8" s="15">
        <v>0</v>
      </c>
    </row>
    <row r="9" spans="1:35" x14ac:dyDescent="0.2">
      <c r="A9" s="18" t="s">
        <v>8317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x14ac:dyDescent="0.2">
      <c r="A10" s="19" t="s">
        <v>8335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>
        <v>54.166666666666664</v>
      </c>
      <c r="O10" s="15">
        <v>54.166666666666664</v>
      </c>
      <c r="P10" s="15">
        <v>54.166666666666664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>
        <v>54.166666666666664</v>
      </c>
    </row>
    <row r="11" spans="1:35" x14ac:dyDescent="0.2">
      <c r="A11" s="19" t="s">
        <v>8330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>
        <v>45.833333333333329</v>
      </c>
      <c r="O11" s="15">
        <v>45.833333333333329</v>
      </c>
      <c r="P11" s="15">
        <v>45.833333333333329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>
        <v>45.833333333333329</v>
      </c>
    </row>
    <row r="12" spans="1:35" x14ac:dyDescent="0.2">
      <c r="A12" s="19" t="s">
        <v>8333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>
        <v>0</v>
      </c>
      <c r="O12" s="15">
        <v>0</v>
      </c>
      <c r="P12" s="15">
        <v>0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>
        <v>0</v>
      </c>
    </row>
    <row r="13" spans="1:35" x14ac:dyDescent="0.2">
      <c r="A13" s="18" t="s">
        <v>8318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2">
      <c r="A14" s="19" t="s">
        <v>8335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>
        <v>55.000000000000007</v>
      </c>
      <c r="R14" s="15">
        <v>55.000000000000007</v>
      </c>
      <c r="S14" s="15">
        <v>55.000000000000007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>
        <v>55.000000000000007</v>
      </c>
    </row>
    <row r="15" spans="1:35" x14ac:dyDescent="0.2">
      <c r="A15" s="19" t="s">
        <v>8330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>
        <v>45</v>
      </c>
      <c r="R15" s="15">
        <v>45</v>
      </c>
      <c r="S15" s="15">
        <v>45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>
        <v>45</v>
      </c>
    </row>
    <row r="16" spans="1:35" x14ac:dyDescent="0.2">
      <c r="A16" s="19" t="s">
        <v>8333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>
        <v>0</v>
      </c>
      <c r="R16" s="15">
        <v>0</v>
      </c>
      <c r="S16" s="15">
        <v>0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>
        <v>0</v>
      </c>
    </row>
    <row r="17" spans="1:35" x14ac:dyDescent="0.2">
      <c r="A17" s="18" t="s">
        <v>8319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2">
      <c r="A18" s="19" t="s">
        <v>8335</v>
      </c>
      <c r="B18" s="15"/>
      <c r="C18" s="15"/>
      <c r="D18" s="15"/>
      <c r="E18" s="15"/>
      <c r="F18" s="15"/>
      <c r="G18" s="15"/>
      <c r="H18" s="15"/>
      <c r="I18" s="15"/>
      <c r="J18" s="15"/>
      <c r="K18" s="15">
        <v>45</v>
      </c>
      <c r="L18" s="15">
        <v>45</v>
      </c>
      <c r="M18" s="15">
        <v>45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>
        <v>45</v>
      </c>
    </row>
    <row r="19" spans="1:35" x14ac:dyDescent="0.2">
      <c r="A19" s="19" t="s">
        <v>8330</v>
      </c>
      <c r="B19" s="15"/>
      <c r="C19" s="15"/>
      <c r="D19" s="15"/>
      <c r="E19" s="15"/>
      <c r="F19" s="15"/>
      <c r="G19" s="15"/>
      <c r="H19" s="15"/>
      <c r="I19" s="15"/>
      <c r="J19" s="15"/>
      <c r="K19" s="15">
        <v>55.000000000000007</v>
      </c>
      <c r="L19" s="15">
        <v>55.000000000000007</v>
      </c>
      <c r="M19" s="15">
        <v>55.000000000000007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>
        <v>55.000000000000007</v>
      </c>
    </row>
    <row r="20" spans="1:35" x14ac:dyDescent="0.2">
      <c r="A20" s="19" t="s">
        <v>8333</v>
      </c>
      <c r="B20" s="15"/>
      <c r="C20" s="15"/>
      <c r="D20" s="15"/>
      <c r="E20" s="15"/>
      <c r="F20" s="15"/>
      <c r="G20" s="15"/>
      <c r="H20" s="15"/>
      <c r="I20" s="15"/>
      <c r="J20" s="15"/>
      <c r="K20" s="15">
        <v>0</v>
      </c>
      <c r="L20" s="15">
        <v>0</v>
      </c>
      <c r="M20" s="15">
        <v>0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>
        <v>0</v>
      </c>
    </row>
    <row r="21" spans="1:35" x14ac:dyDescent="0.2">
      <c r="A21" s="18" t="s">
        <v>8320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2">
      <c r="A22" s="19" t="s">
        <v>8335</v>
      </c>
      <c r="B22" s="15"/>
      <c r="C22" s="15"/>
      <c r="D22" s="15"/>
      <c r="E22" s="15"/>
      <c r="F22" s="15"/>
      <c r="G22" s="15"/>
      <c r="H22" s="15">
        <v>20</v>
      </c>
      <c r="I22" s="15">
        <v>20</v>
      </c>
      <c r="J22" s="15">
        <v>20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>
        <v>20</v>
      </c>
    </row>
    <row r="23" spans="1:35" x14ac:dyDescent="0.2">
      <c r="A23" s="19" t="s">
        <v>8330</v>
      </c>
      <c r="B23" s="15"/>
      <c r="C23" s="15"/>
      <c r="D23" s="15"/>
      <c r="E23" s="15"/>
      <c r="F23" s="15"/>
      <c r="G23" s="15"/>
      <c r="H23" s="15">
        <v>80</v>
      </c>
      <c r="I23" s="15">
        <v>80</v>
      </c>
      <c r="J23" s="15">
        <v>80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>
        <v>80</v>
      </c>
    </row>
    <row r="24" spans="1:35" x14ac:dyDescent="0.2">
      <c r="A24" s="19" t="s">
        <v>8333</v>
      </c>
      <c r="B24" s="15"/>
      <c r="C24" s="15"/>
      <c r="D24" s="15"/>
      <c r="E24" s="15"/>
      <c r="F24" s="15"/>
      <c r="G24" s="15"/>
      <c r="H24" s="15">
        <v>0</v>
      </c>
      <c r="I24" s="15">
        <v>0</v>
      </c>
      <c r="J24" s="15">
        <v>0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>
        <v>0</v>
      </c>
    </row>
    <row r="25" spans="1:35" x14ac:dyDescent="0.2">
      <c r="A25" s="18" t="s">
        <v>8321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2">
      <c r="A26" s="19" t="s">
        <v>8335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>
        <v>100</v>
      </c>
      <c r="AG26" s="15">
        <v>100</v>
      </c>
      <c r="AH26" s="15">
        <v>100</v>
      </c>
      <c r="AI26" s="15">
        <v>100</v>
      </c>
    </row>
    <row r="27" spans="1:35" x14ac:dyDescent="0.2">
      <c r="A27" s="19" t="s">
        <v>8330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>
        <v>0</v>
      </c>
      <c r="AG27" s="15">
        <v>0</v>
      </c>
      <c r="AH27" s="15">
        <v>0</v>
      </c>
      <c r="AI27" s="15">
        <v>0</v>
      </c>
    </row>
    <row r="28" spans="1:35" x14ac:dyDescent="0.2">
      <c r="A28" s="19" t="s">
        <v>8333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>
        <v>0</v>
      </c>
      <c r="AG28" s="15">
        <v>0</v>
      </c>
      <c r="AH28" s="15">
        <v>0</v>
      </c>
      <c r="AI28" s="15">
        <v>0</v>
      </c>
    </row>
    <row r="29" spans="1:35" x14ac:dyDescent="0.2">
      <c r="A29" s="18" t="s">
        <v>8322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2">
      <c r="A30" s="19" t="s">
        <v>8335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>
        <v>66.666666666666657</v>
      </c>
      <c r="X30" s="15">
        <v>66.666666666666657</v>
      </c>
      <c r="Y30" s="15">
        <v>66.666666666666657</v>
      </c>
      <c r="Z30" s="15"/>
      <c r="AA30" s="15"/>
      <c r="AB30" s="15"/>
      <c r="AC30" s="15"/>
      <c r="AD30" s="15"/>
      <c r="AE30" s="15"/>
      <c r="AF30" s="15"/>
      <c r="AG30" s="15"/>
      <c r="AH30" s="15"/>
      <c r="AI30" s="15">
        <v>66.666666666666657</v>
      </c>
    </row>
    <row r="31" spans="1:35" x14ac:dyDescent="0.2">
      <c r="A31" s="19" t="s">
        <v>8330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>
        <v>33.333333333333329</v>
      </c>
      <c r="X31" s="15">
        <v>33.333333333333329</v>
      </c>
      <c r="Y31" s="15">
        <v>33.333333333333329</v>
      </c>
      <c r="Z31" s="15"/>
      <c r="AA31" s="15"/>
      <c r="AB31" s="15"/>
      <c r="AC31" s="15"/>
      <c r="AD31" s="15"/>
      <c r="AE31" s="15"/>
      <c r="AF31" s="15"/>
      <c r="AG31" s="15"/>
      <c r="AH31" s="15"/>
      <c r="AI31" s="15">
        <v>33.333333333333329</v>
      </c>
    </row>
    <row r="32" spans="1:35" x14ac:dyDescent="0.2">
      <c r="A32" s="19" t="s">
        <v>8333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>
        <v>0</v>
      </c>
      <c r="X32" s="15">
        <v>0</v>
      </c>
      <c r="Y32" s="15">
        <v>0</v>
      </c>
      <c r="Z32" s="15"/>
      <c r="AA32" s="15"/>
      <c r="AB32" s="15"/>
      <c r="AC32" s="15"/>
      <c r="AD32" s="15"/>
      <c r="AE32" s="15"/>
      <c r="AF32" s="15"/>
      <c r="AG32" s="15"/>
      <c r="AH32" s="15"/>
      <c r="AI32" s="15">
        <v>0</v>
      </c>
    </row>
    <row r="33" spans="1:35" x14ac:dyDescent="0.2">
      <c r="A33" s="18" t="s">
        <v>8323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2">
      <c r="A34" s="19" t="s">
        <v>8335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>
        <v>66.666666666666657</v>
      </c>
      <c r="X34" s="15">
        <v>66.666666666666657</v>
      </c>
      <c r="Y34" s="15">
        <v>66.666666666666657</v>
      </c>
      <c r="Z34" s="15"/>
      <c r="AA34" s="15"/>
      <c r="AB34" s="15"/>
      <c r="AC34" s="15"/>
      <c r="AD34" s="15"/>
      <c r="AE34" s="15"/>
      <c r="AF34" s="15"/>
      <c r="AG34" s="15"/>
      <c r="AH34" s="15"/>
      <c r="AI34" s="15">
        <v>66.666666666666657</v>
      </c>
    </row>
    <row r="35" spans="1:35" x14ac:dyDescent="0.2">
      <c r="A35" s="19" t="s">
        <v>8330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>
        <v>33.333333333333329</v>
      </c>
      <c r="X35" s="15">
        <v>33.333333333333329</v>
      </c>
      <c r="Y35" s="15">
        <v>33.333333333333329</v>
      </c>
      <c r="Z35" s="15"/>
      <c r="AA35" s="15"/>
      <c r="AB35" s="15"/>
      <c r="AC35" s="15"/>
      <c r="AD35" s="15"/>
      <c r="AE35" s="15"/>
      <c r="AF35" s="15"/>
      <c r="AG35" s="15"/>
      <c r="AH35" s="15"/>
      <c r="AI35" s="15">
        <v>33.333333333333329</v>
      </c>
    </row>
    <row r="36" spans="1:35" x14ac:dyDescent="0.2">
      <c r="A36" s="19" t="s">
        <v>8333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>
        <v>0</v>
      </c>
      <c r="X36" s="15">
        <v>0</v>
      </c>
      <c r="Y36" s="15">
        <v>0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>
        <v>0</v>
      </c>
    </row>
    <row r="37" spans="1:35" x14ac:dyDescent="0.2">
      <c r="A37" s="18" t="s">
        <v>8324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2">
      <c r="A38" s="19" t="s">
        <v>8335</v>
      </c>
      <c r="B38" s="15">
        <v>0</v>
      </c>
      <c r="C38" s="15">
        <v>0</v>
      </c>
      <c r="D38" s="15"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>
        <v>0</v>
      </c>
    </row>
    <row r="39" spans="1:35" x14ac:dyDescent="0.2">
      <c r="A39" s="19" t="s">
        <v>8330</v>
      </c>
      <c r="B39" s="15">
        <v>100</v>
      </c>
      <c r="C39" s="15">
        <v>100</v>
      </c>
      <c r="D39" s="15">
        <v>100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>
        <v>100</v>
      </c>
    </row>
    <row r="40" spans="1:35" x14ac:dyDescent="0.2">
      <c r="A40" s="19" t="s">
        <v>8333</v>
      </c>
      <c r="B40" s="15">
        <v>0</v>
      </c>
      <c r="C40" s="15">
        <v>0</v>
      </c>
      <c r="D40" s="15"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>
        <v>0</v>
      </c>
    </row>
    <row r="41" spans="1:35" x14ac:dyDescent="0.2">
      <c r="A41" s="18" t="s">
        <v>8316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2">
      <c r="A42" s="19" t="s">
        <v>8335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>
        <v>55.029585798816569</v>
      </c>
      <c r="U42" s="15">
        <v>55.029585798816569</v>
      </c>
      <c r="V42" s="15">
        <v>55.029585798816569</v>
      </c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>
        <v>55.029585798816569</v>
      </c>
    </row>
    <row r="43" spans="1:35" x14ac:dyDescent="0.2">
      <c r="A43" s="19" t="s">
        <v>8330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>
        <v>44.970414201183431</v>
      </c>
      <c r="U43" s="15">
        <v>44.970414201183431</v>
      </c>
      <c r="V43" s="15">
        <v>44.970414201183431</v>
      </c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>
        <v>44.970414201183431</v>
      </c>
    </row>
    <row r="44" spans="1:35" x14ac:dyDescent="0.2">
      <c r="A44" s="19" t="s">
        <v>8333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>
        <v>0</v>
      </c>
      <c r="U44" s="15">
        <v>0</v>
      </c>
      <c r="V44" s="15">
        <v>0</v>
      </c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>
        <v>0</v>
      </c>
    </row>
    <row r="45" spans="1:35" x14ac:dyDescent="0.2">
      <c r="A45" s="18" t="s">
        <v>8325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2">
      <c r="A46" s="19" t="s">
        <v>8335</v>
      </c>
      <c r="B46" s="15"/>
      <c r="C46" s="15"/>
      <c r="D46" s="15"/>
      <c r="E46" s="15">
        <v>12.5</v>
      </c>
      <c r="F46" s="15">
        <v>12.5</v>
      </c>
      <c r="G46" s="15">
        <v>12.5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>
        <v>12.5</v>
      </c>
    </row>
    <row r="47" spans="1:35" x14ac:dyDescent="0.2">
      <c r="A47" s="19" t="s">
        <v>8330</v>
      </c>
      <c r="B47" s="15"/>
      <c r="C47" s="15"/>
      <c r="D47" s="15"/>
      <c r="E47" s="15">
        <v>87.5</v>
      </c>
      <c r="F47" s="15">
        <v>87.5</v>
      </c>
      <c r="G47" s="15">
        <v>87.5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>
        <v>87.5</v>
      </c>
    </row>
    <row r="48" spans="1:35" x14ac:dyDescent="0.2">
      <c r="A48" s="19" t="s">
        <v>8333</v>
      </c>
      <c r="B48" s="15"/>
      <c r="C48" s="15"/>
      <c r="D48" s="15"/>
      <c r="E48" s="15">
        <v>0</v>
      </c>
      <c r="F48" s="15">
        <v>0</v>
      </c>
      <c r="G48" s="15">
        <v>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>
        <v>0</v>
      </c>
    </row>
    <row r="49" spans="1:35" x14ac:dyDescent="0.2">
      <c r="A49" s="18" t="s">
        <v>8314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2">
      <c r="A50" s="19" t="s">
        <v>8335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>
        <v>75.806451612903231</v>
      </c>
      <c r="AD50" s="15">
        <v>75.806451612903231</v>
      </c>
      <c r="AE50" s="15">
        <v>75.806451612903231</v>
      </c>
      <c r="AF50" s="15"/>
      <c r="AG50" s="15"/>
      <c r="AH50" s="15"/>
      <c r="AI50" s="15">
        <v>75.806451612903231</v>
      </c>
    </row>
    <row r="51" spans="1:35" x14ac:dyDescent="0.2">
      <c r="A51" s="19" t="s">
        <v>8330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>
        <v>24.193548387096776</v>
      </c>
      <c r="AD51" s="15">
        <v>24.193548387096776</v>
      </c>
      <c r="AE51" s="15">
        <v>24.193548387096776</v>
      </c>
      <c r="AF51" s="15"/>
      <c r="AG51" s="15"/>
      <c r="AH51" s="15"/>
      <c r="AI51" s="15">
        <v>24.193548387096776</v>
      </c>
    </row>
    <row r="52" spans="1:35" x14ac:dyDescent="0.2">
      <c r="A52" s="19" t="s">
        <v>8333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>
        <v>0</v>
      </c>
      <c r="AD52" s="15">
        <v>0</v>
      </c>
      <c r="AE52" s="15">
        <v>0</v>
      </c>
      <c r="AF52" s="15"/>
      <c r="AG52" s="15"/>
      <c r="AH52" s="15"/>
      <c r="AI52" s="15">
        <v>0</v>
      </c>
    </row>
    <row r="53" spans="1:35" x14ac:dyDescent="0.2">
      <c r="A53" s="18" t="s">
        <v>8334</v>
      </c>
      <c r="B53" s="15">
        <v>0</v>
      </c>
      <c r="C53" s="15">
        <v>0</v>
      </c>
      <c r="D53" s="15">
        <v>0</v>
      </c>
      <c r="E53" s="15">
        <v>12.5</v>
      </c>
      <c r="F53" s="15">
        <v>12.5</v>
      </c>
      <c r="G53" s="15">
        <v>12.5</v>
      </c>
      <c r="H53" s="15">
        <v>20</v>
      </c>
      <c r="I53" s="15">
        <v>20</v>
      </c>
      <c r="J53" s="15">
        <v>20</v>
      </c>
      <c r="K53" s="15">
        <v>45</v>
      </c>
      <c r="L53" s="15">
        <v>45</v>
      </c>
      <c r="M53" s="15">
        <v>45</v>
      </c>
      <c r="N53" s="15">
        <v>54.166666666666664</v>
      </c>
      <c r="O53" s="15">
        <v>54.166666666666664</v>
      </c>
      <c r="P53" s="15">
        <v>54.166666666666664</v>
      </c>
      <c r="Q53" s="15">
        <v>55.000000000000007</v>
      </c>
      <c r="R53" s="15">
        <v>55.000000000000007</v>
      </c>
      <c r="S53" s="15">
        <v>55.000000000000007</v>
      </c>
      <c r="T53" s="15">
        <v>55.029585798816569</v>
      </c>
      <c r="U53" s="15">
        <v>55.029585798816569</v>
      </c>
      <c r="V53" s="15">
        <v>55.029585798816569</v>
      </c>
      <c r="W53" s="15">
        <v>133.33333333333331</v>
      </c>
      <c r="X53" s="15">
        <v>133.33333333333331</v>
      </c>
      <c r="Y53" s="15">
        <v>133.33333333333331</v>
      </c>
      <c r="Z53" s="15">
        <v>72.659176029962552</v>
      </c>
      <c r="AA53" s="15">
        <v>72.659176029962552</v>
      </c>
      <c r="AB53" s="15">
        <v>72.659176029962552</v>
      </c>
      <c r="AC53" s="15">
        <v>75.806451612903231</v>
      </c>
      <c r="AD53" s="15">
        <v>75.806451612903231</v>
      </c>
      <c r="AE53" s="15">
        <v>75.806451612903231</v>
      </c>
      <c r="AF53" s="15">
        <v>100</v>
      </c>
      <c r="AG53" s="15">
        <v>100</v>
      </c>
      <c r="AH53" s="15">
        <v>100</v>
      </c>
      <c r="AI53" s="15">
        <v>623.49521344168238</v>
      </c>
    </row>
    <row r="54" spans="1:35" x14ac:dyDescent="0.2">
      <c r="A54" s="18" t="s">
        <v>8331</v>
      </c>
      <c r="B54" s="15">
        <v>100</v>
      </c>
      <c r="C54" s="15">
        <v>100</v>
      </c>
      <c r="D54" s="15">
        <v>100</v>
      </c>
      <c r="E54" s="15">
        <v>87.5</v>
      </c>
      <c r="F54" s="15">
        <v>87.5</v>
      </c>
      <c r="G54" s="15">
        <v>87.5</v>
      </c>
      <c r="H54" s="15">
        <v>80</v>
      </c>
      <c r="I54" s="15">
        <v>80</v>
      </c>
      <c r="J54" s="15">
        <v>80</v>
      </c>
      <c r="K54" s="15">
        <v>55.000000000000007</v>
      </c>
      <c r="L54" s="15">
        <v>55.000000000000007</v>
      </c>
      <c r="M54" s="15">
        <v>55.000000000000007</v>
      </c>
      <c r="N54" s="15">
        <v>45.833333333333329</v>
      </c>
      <c r="O54" s="15">
        <v>45.833333333333329</v>
      </c>
      <c r="P54" s="15">
        <v>45.833333333333329</v>
      </c>
      <c r="Q54" s="15">
        <v>45</v>
      </c>
      <c r="R54" s="15">
        <v>45</v>
      </c>
      <c r="S54" s="15">
        <v>45</v>
      </c>
      <c r="T54" s="15">
        <v>44.970414201183431</v>
      </c>
      <c r="U54" s="15">
        <v>44.970414201183431</v>
      </c>
      <c r="V54" s="15">
        <v>44.970414201183431</v>
      </c>
      <c r="W54" s="15">
        <v>66.666666666666657</v>
      </c>
      <c r="X54" s="15">
        <v>66.666666666666657</v>
      </c>
      <c r="Y54" s="15">
        <v>66.666666666666657</v>
      </c>
      <c r="Z54" s="15">
        <v>27.340823970037455</v>
      </c>
      <c r="AA54" s="15">
        <v>27.340823970037455</v>
      </c>
      <c r="AB54" s="15">
        <v>27.340823970037455</v>
      </c>
      <c r="AC54" s="15">
        <v>24.193548387096776</v>
      </c>
      <c r="AD54" s="15">
        <v>24.193548387096776</v>
      </c>
      <c r="AE54" s="15">
        <v>24.193548387096776</v>
      </c>
      <c r="AF54" s="15">
        <v>0</v>
      </c>
      <c r="AG54" s="15">
        <v>0</v>
      </c>
      <c r="AH54" s="15">
        <v>0</v>
      </c>
      <c r="AI54" s="15">
        <v>576.50478655831762</v>
      </c>
    </row>
    <row r="55" spans="1:35" x14ac:dyDescent="0.2">
      <c r="A55" s="18" t="s">
        <v>8332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091E-D94D-CE45-8920-35D12F4D7255}">
  <dimension ref="A1:Q4115"/>
  <sheetViews>
    <sheetView workbookViewId="0">
      <selection activeCell="G17" sqref="G17"/>
    </sheetView>
  </sheetViews>
  <sheetFormatPr baseColWidth="10" defaultRowHeight="15" x14ac:dyDescent="0.2"/>
  <cols>
    <col min="1" max="1" width="19.6640625" customWidth="1"/>
    <col min="2" max="2" width="19.33203125" customWidth="1"/>
    <col min="3" max="3" width="18.5" customWidth="1"/>
    <col min="4" max="4" width="18.6640625" customWidth="1"/>
    <col min="5" max="5" width="16.1640625" customWidth="1"/>
    <col min="6" max="6" width="21" customWidth="1"/>
    <col min="7" max="7" width="21.33203125" customWidth="1"/>
    <col min="8" max="8" width="23.83203125" customWidth="1"/>
    <col min="9" max="9" width="26.83203125" customWidth="1"/>
    <col min="10" max="10" width="28.33203125" customWidth="1"/>
    <col min="11" max="11" width="25.1640625" customWidth="1"/>
    <col min="12" max="12" width="23.83203125" customWidth="1"/>
    <col min="13" max="13" width="21.33203125" customWidth="1"/>
    <col min="14" max="14" width="23" customWidth="1"/>
    <col min="15" max="15" width="27.6640625" customWidth="1"/>
    <col min="16" max="16" width="22.5" customWidth="1"/>
    <col min="17" max="17" width="22.6640625" customWidth="1"/>
  </cols>
  <sheetData>
    <row r="1" spans="1:17" x14ac:dyDescent="0.2">
      <c r="A1" t="s">
        <v>8306</v>
      </c>
      <c r="B1" s="16" t="s">
        <v>8307</v>
      </c>
      <c r="C1" s="16" t="s">
        <v>8308</v>
      </c>
      <c r="D1" s="16" t="s">
        <v>8309</v>
      </c>
      <c r="E1" s="16" t="s">
        <v>8310</v>
      </c>
      <c r="F1" s="16" t="s">
        <v>8311</v>
      </c>
      <c r="G1" s="16" t="s">
        <v>8312</v>
      </c>
      <c r="H1" s="16" t="s">
        <v>8313</v>
      </c>
      <c r="I1" s="11"/>
      <c r="J1" s="12"/>
      <c r="K1" s="9"/>
      <c r="L1" s="11" t="s">
        <v>8326</v>
      </c>
      <c r="M1" s="12" t="s">
        <v>8217</v>
      </c>
      <c r="N1" s="9" t="s">
        <v>8304</v>
      </c>
      <c r="O1" s="11"/>
      <c r="P1" s="12"/>
      <c r="Q1" s="9"/>
    </row>
    <row r="2" spans="1:17" x14ac:dyDescent="0.2">
      <c r="A2" t="s">
        <v>8314</v>
      </c>
      <c r="B2">
        <f>COUNTIFS($L$2:$L$4115, "&lt;1000", $N$2:$N$4115, "Successful")</f>
        <v>141</v>
      </c>
      <c r="C2">
        <f>COUNTIFS($L$2:$L$4115, "&lt;1000", $N$2:$N$4115, "Failed")</f>
        <v>45</v>
      </c>
      <c r="D2">
        <f>COUNTIFS($L$2:$L$4115, "&lt;1000", $N$2:$N$4115, "Canceled")</f>
        <v>0</v>
      </c>
      <c r="E2">
        <f>B2+C2+D2</f>
        <v>186</v>
      </c>
      <c r="F2">
        <f>(B2/E2)*100</f>
        <v>75.806451612903231</v>
      </c>
      <c r="G2">
        <f>(C2/E2)*100</f>
        <v>24.193548387096776</v>
      </c>
      <c r="H2">
        <f>(D2/E2)*100</f>
        <v>0</v>
      </c>
      <c r="I2" s="13"/>
      <c r="J2" s="14"/>
      <c r="K2" s="10"/>
      <c r="L2" s="13">
        <v>5000</v>
      </c>
      <c r="M2" s="14">
        <v>5105</v>
      </c>
      <c r="N2" s="10" t="s">
        <v>8218</v>
      </c>
      <c r="O2" s="13"/>
      <c r="P2" s="14"/>
      <c r="Q2" s="10"/>
    </row>
    <row r="3" spans="1:17" x14ac:dyDescent="0.2">
      <c r="A3" t="s">
        <v>8315</v>
      </c>
      <c r="B3" s="15">
        <f>COUNTIFS($N$2:$N$4115, "Successful",$L$2:$L$4115, "&gt;=1000",$L$2:$L$4115,"&lt;=4999")</f>
        <v>388</v>
      </c>
      <c r="C3">
        <f>COUNTIFS($N$2:$N$4115, "Failed",$L$2:$L$4115, "&gt;=1000",$L$2:$L$4115,"&lt;=4999")</f>
        <v>146</v>
      </c>
      <c r="D3">
        <f>COUNTIFS($N$2:$N$4115, "Canceled",$L$2:$L$4115, "&gt;=1000",$L$2:$L$4115,"&lt;=4999")</f>
        <v>0</v>
      </c>
      <c r="E3">
        <f t="shared" ref="E3:E66" si="0">B3+C3+D3</f>
        <v>534</v>
      </c>
      <c r="F3">
        <f t="shared" ref="F3:F13" si="1">(B3/E3)*100</f>
        <v>72.659176029962552</v>
      </c>
      <c r="G3">
        <f t="shared" ref="G3:G13" si="2">(C3/E3)*100</f>
        <v>27.340823970037455</v>
      </c>
      <c r="H3">
        <f t="shared" ref="H3:H13" si="3">(D3/E3)*100</f>
        <v>0</v>
      </c>
      <c r="I3" s="13"/>
      <c r="J3" s="14"/>
      <c r="K3" s="10"/>
      <c r="L3" s="13">
        <v>5000</v>
      </c>
      <c r="M3" s="14">
        <v>5232</v>
      </c>
      <c r="N3" s="10" t="s">
        <v>8218</v>
      </c>
      <c r="O3" s="13"/>
      <c r="P3" s="14"/>
      <c r="Q3" s="10"/>
    </row>
    <row r="4" spans="1:17" x14ac:dyDescent="0.2">
      <c r="A4" t="s">
        <v>8316</v>
      </c>
      <c r="B4">
        <f>COUNTIFS($N$2:$N$4115, "Successful",$L$2:$L$4115, "&gt;=5000",$L$2:$L$4115,"&lt;=9999")</f>
        <v>93</v>
      </c>
      <c r="C4">
        <f>COUNTIFS($N$2:$N$4115, "Failed",$L$2:$L$4115, "&gt;=5000",$L$2:$L$4115,"&lt;=9999")</f>
        <v>76</v>
      </c>
      <c r="D4">
        <f>COUNTIFS($N$2:$N$4115, "Canceled",$L$2:$L$4115, "&gt;=5000",$L$2:$L$4115,"&lt;=9999")</f>
        <v>0</v>
      </c>
      <c r="E4">
        <f t="shared" si="0"/>
        <v>169</v>
      </c>
      <c r="F4">
        <f t="shared" si="1"/>
        <v>55.029585798816569</v>
      </c>
      <c r="G4">
        <f t="shared" si="2"/>
        <v>44.970414201183431</v>
      </c>
      <c r="H4">
        <f t="shared" si="3"/>
        <v>0</v>
      </c>
      <c r="I4" s="13"/>
      <c r="J4" s="14"/>
      <c r="K4" s="10"/>
      <c r="L4" s="13">
        <v>3000</v>
      </c>
      <c r="M4" s="14">
        <v>3440</v>
      </c>
      <c r="N4" s="10" t="s">
        <v>8218</v>
      </c>
      <c r="O4" s="13"/>
      <c r="P4" s="14"/>
      <c r="Q4" s="10"/>
    </row>
    <row r="5" spans="1:17" x14ac:dyDescent="0.2">
      <c r="A5" t="s">
        <v>8317</v>
      </c>
      <c r="B5">
        <f>COUNTIFS($N$2:$N$4115, "Successful",$L$2:$L$4115, "&gt;=10000",$L$2:$L$4115,"&lt;=14999")</f>
        <v>39</v>
      </c>
      <c r="C5">
        <f>COUNTIFS($N$2:$N$4115, "Failed",$L$2:$L$4115, "&gt;=10000",$L$2:$L$4115,"&lt;=14999")</f>
        <v>33</v>
      </c>
      <c r="D5">
        <f>COUNTIFS($N$2:$N$4115, "Canceled",$L$2:$L$4115, "&gt;=10000",$L$2:$L$4115,"&lt;=14999")</f>
        <v>0</v>
      </c>
      <c r="E5">
        <f t="shared" si="0"/>
        <v>72</v>
      </c>
      <c r="F5">
        <f t="shared" si="1"/>
        <v>54.166666666666664</v>
      </c>
      <c r="G5">
        <f t="shared" si="2"/>
        <v>45.833333333333329</v>
      </c>
      <c r="H5">
        <f t="shared" si="3"/>
        <v>0</v>
      </c>
      <c r="I5" s="13"/>
      <c r="J5" s="14"/>
      <c r="K5" s="10"/>
      <c r="L5" s="13">
        <v>5000</v>
      </c>
      <c r="M5" s="14">
        <v>6030</v>
      </c>
      <c r="N5" s="10" t="s">
        <v>8218</v>
      </c>
      <c r="O5" s="13"/>
      <c r="P5" s="14"/>
      <c r="Q5" s="10"/>
    </row>
    <row r="6" spans="1:17" x14ac:dyDescent="0.2">
      <c r="A6" t="s">
        <v>8318</v>
      </c>
      <c r="B6">
        <f>COUNTIFS($N$2:$N$4115, "Successful",$L$2:$L$4115, "15000",$L$2:$L$4115,"&lt;=19999")</f>
        <v>11</v>
      </c>
      <c r="C6">
        <f>COUNTIFS($N$2:$N$4115, "Failed",$L$2:$L$4115, "15000",$L$2:$L$4115,"&lt;=19999")</f>
        <v>9</v>
      </c>
      <c r="D6">
        <f>COUNTIFS($N$2:$N$4115, "Canceled",$L$2:$L$4115, "15000",$L$2:$L$4115,"&lt;=19999")</f>
        <v>0</v>
      </c>
      <c r="E6">
        <f t="shared" si="0"/>
        <v>20</v>
      </c>
      <c r="F6">
        <f t="shared" si="1"/>
        <v>55.000000000000007</v>
      </c>
      <c r="G6">
        <f t="shared" si="2"/>
        <v>45</v>
      </c>
      <c r="H6">
        <f t="shared" si="3"/>
        <v>0</v>
      </c>
      <c r="I6" s="13"/>
      <c r="J6" s="14"/>
      <c r="K6" s="10"/>
      <c r="L6" s="13">
        <v>3500</v>
      </c>
      <c r="M6" s="14">
        <v>3803.55</v>
      </c>
      <c r="N6" s="10" t="s">
        <v>8218</v>
      </c>
      <c r="O6" s="13"/>
      <c r="P6" s="14"/>
      <c r="Q6" s="10"/>
    </row>
    <row r="7" spans="1:17" x14ac:dyDescent="0.2">
      <c r="A7" t="s">
        <v>8319</v>
      </c>
      <c r="B7">
        <f>COUNTIFS($N$2:$N$4115, "Successful",$L$2:$L$4115, "&gt;=20000",$L$2:$L$4115,"&lt;=24999")</f>
        <v>9</v>
      </c>
      <c r="C7">
        <f>COUNTIFS($N$2:$N$4115, "Failed",$L$2:$L$4115, "&gt;=20000",$L$2:$L$4115,"&lt;=24999")</f>
        <v>11</v>
      </c>
      <c r="D7">
        <f>COUNTIFS($N$2:$N$4115, "Canceled",$L$2:$L$4115, "&gt;=20000",$L$2:$L$4115,"&lt;=24999")</f>
        <v>0</v>
      </c>
      <c r="E7">
        <f t="shared" si="0"/>
        <v>20</v>
      </c>
      <c r="F7">
        <f t="shared" si="1"/>
        <v>45</v>
      </c>
      <c r="G7">
        <f t="shared" si="2"/>
        <v>55.000000000000007</v>
      </c>
      <c r="H7">
        <f t="shared" si="3"/>
        <v>0</v>
      </c>
      <c r="I7" s="13"/>
      <c r="J7" s="14"/>
      <c r="K7" s="10"/>
      <c r="L7" s="13">
        <v>12000</v>
      </c>
      <c r="M7" s="14">
        <v>12000</v>
      </c>
      <c r="N7" s="10" t="s">
        <v>8218</v>
      </c>
      <c r="O7" s="13"/>
      <c r="P7" s="14"/>
      <c r="Q7" s="10"/>
    </row>
    <row r="8" spans="1:17" x14ac:dyDescent="0.2">
      <c r="A8" t="s">
        <v>8320</v>
      </c>
      <c r="B8">
        <f>COUNTIFS($N$2:$N$4115, "Successful",$L$2:$L$4115, "&gt;=25000",$L$2:$L$4115,"&lt;=29999")</f>
        <v>1</v>
      </c>
      <c r="C8">
        <f>COUNTIFS($N$2:$N$4115, "Failed",$L$2:$L$4115, "&gt;=25000",$L$2:$L$4115,"&lt;=29999")</f>
        <v>4</v>
      </c>
      <c r="D8">
        <f>COUNTIFS($N$2:$N$4115, "Canceled",$L$2:$L$4115, "&gt;=25000",$L$2:$L$4115,"&lt;=29999")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  <c r="I8" s="13"/>
      <c r="J8" s="14"/>
      <c r="K8" s="10"/>
      <c r="L8" s="13">
        <v>1500</v>
      </c>
      <c r="M8" s="14">
        <v>1710</v>
      </c>
      <c r="N8" s="10" t="s">
        <v>8218</v>
      </c>
      <c r="O8" s="13"/>
      <c r="P8" s="14"/>
      <c r="Q8" s="10"/>
    </row>
    <row r="9" spans="1:17" x14ac:dyDescent="0.2">
      <c r="A9" t="s">
        <v>8321</v>
      </c>
      <c r="B9">
        <f>COUNTIFS($N$2:$N$4115, "Successful",$L$2:$L$4115, "&gt;=30000",$L$2:$L$4115,"&lt;=34999")</f>
        <v>3</v>
      </c>
      <c r="C9">
        <f>COUNTIFS($K$2:$K$4115, "Failed",$L$2:$L$4115, "&gt;=30000",$L$2:$L$4115,"&lt;=34999")</f>
        <v>0</v>
      </c>
      <c r="D9">
        <f>COUNTIFS($N$2:$N$4115, "Canceled",$L$2:$L$4115, "&gt;=30000",$L$2:$L$4115,"&lt;=34999")</f>
        <v>0</v>
      </c>
      <c r="E9">
        <f t="shared" si="0"/>
        <v>3</v>
      </c>
      <c r="F9">
        <f t="shared" si="1"/>
        <v>100</v>
      </c>
      <c r="G9">
        <f t="shared" si="2"/>
        <v>0</v>
      </c>
      <c r="H9">
        <f t="shared" si="3"/>
        <v>0</v>
      </c>
      <c r="I9" s="13"/>
      <c r="J9" s="14"/>
      <c r="K9" s="10"/>
      <c r="L9" s="13">
        <v>10000</v>
      </c>
      <c r="M9" s="14">
        <v>10085</v>
      </c>
      <c r="N9" s="10" t="s">
        <v>8218</v>
      </c>
      <c r="O9" s="13"/>
      <c r="P9" s="14"/>
      <c r="Q9" s="10"/>
    </row>
    <row r="10" spans="1:17" x14ac:dyDescent="0.2">
      <c r="A10" t="s">
        <v>8322</v>
      </c>
      <c r="B10">
        <f>COUNTIFS($N$2:$N$4115, "Successful",$L$2:$L$4115, "&gt;=35000",$L$2:$L$4115,"&lt;=39999")</f>
        <v>4</v>
      </c>
      <c r="C10">
        <f>COUNTIFS($N$2:$N$4115, "Failed",$L$2:$L$4115, "&gt;=35000",$L$2:$L$4115,"&lt;=39999")</f>
        <v>2</v>
      </c>
      <c r="D10">
        <f>COUNTIFS($N$2:$N$4115, "Canceled",$L$2:$L$4115, "&gt;=35000",$L$2:$L$4115,"&lt;=39999")</f>
        <v>0</v>
      </c>
      <c r="E10">
        <f t="shared" si="0"/>
        <v>6</v>
      </c>
      <c r="F10">
        <f t="shared" si="1"/>
        <v>66.666666666666657</v>
      </c>
      <c r="G10">
        <f t="shared" si="2"/>
        <v>33.333333333333329</v>
      </c>
      <c r="H10">
        <f t="shared" si="3"/>
        <v>0</v>
      </c>
      <c r="I10" s="13"/>
      <c r="J10" s="14"/>
      <c r="K10" s="10"/>
      <c r="L10" s="13">
        <v>1150</v>
      </c>
      <c r="M10" s="14">
        <v>1330</v>
      </c>
      <c r="N10" s="10" t="s">
        <v>8218</v>
      </c>
      <c r="O10" s="13"/>
      <c r="P10" s="14"/>
      <c r="Q10" s="10"/>
    </row>
    <row r="11" spans="1:17" x14ac:dyDescent="0.2">
      <c r="A11" t="s">
        <v>8323</v>
      </c>
      <c r="B11">
        <f>COUNTIFS($N$2:$N$4115, "Successful",$L$2:$L$4115, "&gt;=40000",$L$2:$L$4115,"&lt;=44999")</f>
        <v>2</v>
      </c>
      <c r="C11">
        <f>COUNTIFS($N$2:$N$4115, "Failed",$L$2:$L$4115, "&gt;=40000",$L$2:$L$4115,"&lt;=44999")</f>
        <v>1</v>
      </c>
      <c r="D11">
        <f>COUNTIFS($N$2:$N$4115, "Canceled",$L$2:$L$4115, "&gt;=40000",$L$2:$L$4115,"&lt;=44999")</f>
        <v>0</v>
      </c>
      <c r="E11">
        <f t="shared" si="0"/>
        <v>3</v>
      </c>
      <c r="F11">
        <f t="shared" si="1"/>
        <v>66.666666666666657</v>
      </c>
      <c r="G11">
        <f t="shared" si="2"/>
        <v>33.333333333333329</v>
      </c>
      <c r="H11">
        <f t="shared" si="3"/>
        <v>0</v>
      </c>
      <c r="I11" s="13"/>
      <c r="J11" s="14"/>
      <c r="K11" s="10"/>
      <c r="L11" s="13">
        <v>1200</v>
      </c>
      <c r="M11" s="14">
        <v>1565</v>
      </c>
      <c r="N11" s="10" t="s">
        <v>8218</v>
      </c>
      <c r="O11" s="13"/>
      <c r="P11" s="14"/>
      <c r="Q11" s="10"/>
    </row>
    <row r="12" spans="1:17" x14ac:dyDescent="0.2">
      <c r="A12" t="s">
        <v>8324</v>
      </c>
      <c r="B12">
        <f>COUNTIFS($N$2:$N$4115, "Successful",$L$2:$L$4115, "&gt;=45000",$L$2:$L$4115,"&lt;=49999")</f>
        <v>0</v>
      </c>
      <c r="C12">
        <f>COUNTIFS($N$2:$N$4115, "Failed",$L$2:$L$4115, "&gt;=45000",$L$2:$L$4115,"&lt;=49999")</f>
        <v>1</v>
      </c>
      <c r="D12">
        <f>COUNTIFS($N$2:$N$4115, "Canceled",$L$2:$L$4115, "&gt;=45000",$L$2:$L$4115,"&lt;=49999")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  <c r="I12" s="13"/>
      <c r="J12" s="14"/>
      <c r="K12" s="10"/>
      <c r="L12" s="13">
        <v>3405</v>
      </c>
      <c r="M12" s="14">
        <v>3670</v>
      </c>
      <c r="N12" s="10" t="s">
        <v>8218</v>
      </c>
      <c r="O12" s="13"/>
      <c r="P12" s="14"/>
      <c r="Q12" s="10"/>
    </row>
    <row r="13" spans="1:17" x14ac:dyDescent="0.2">
      <c r="A13" t="s">
        <v>8325</v>
      </c>
      <c r="B13">
        <f>COUNTIFS($L$2:$L$4115, "&gt;=50000", $N$2:$N$4115, "Successful")</f>
        <v>2</v>
      </c>
      <c r="C13">
        <f>COUNTIFS($L$2:$L$4115, "&gt;=50000", $N$2:$N$4115, "Failed")</f>
        <v>14</v>
      </c>
      <c r="D13">
        <f>COUNTIFS($L$2:$L$4115, "&gt;=50000", $N$2:$N$4115, "Canceled")</f>
        <v>0</v>
      </c>
      <c r="E13">
        <f t="shared" si="0"/>
        <v>16</v>
      </c>
      <c r="F13">
        <f t="shared" si="1"/>
        <v>12.5</v>
      </c>
      <c r="G13">
        <f t="shared" si="2"/>
        <v>87.5</v>
      </c>
      <c r="H13">
        <f t="shared" si="3"/>
        <v>0</v>
      </c>
      <c r="I13" s="13"/>
      <c r="J13" s="14"/>
      <c r="K13" s="10"/>
      <c r="L13" s="13">
        <v>4000</v>
      </c>
      <c r="M13" s="14">
        <v>4000</v>
      </c>
      <c r="N13" s="10" t="s">
        <v>8218</v>
      </c>
      <c r="O13" s="13"/>
      <c r="P13" s="14"/>
      <c r="Q13" s="10"/>
    </row>
    <row r="14" spans="1:17" x14ac:dyDescent="0.2">
      <c r="I14" s="13"/>
      <c r="J14" s="14"/>
      <c r="K14" s="10"/>
      <c r="L14" s="13">
        <v>10000</v>
      </c>
      <c r="M14" s="14">
        <v>12325</v>
      </c>
      <c r="N14" s="10" t="s">
        <v>8218</v>
      </c>
      <c r="O14" s="13"/>
      <c r="P14" s="14"/>
      <c r="Q14" s="10"/>
    </row>
    <row r="15" spans="1:17" x14ac:dyDescent="0.2">
      <c r="I15" s="13"/>
      <c r="J15" s="14"/>
      <c r="K15" s="10"/>
      <c r="L15" s="13">
        <v>2000</v>
      </c>
      <c r="M15" s="14">
        <v>2004</v>
      </c>
      <c r="N15" s="10" t="s">
        <v>8218</v>
      </c>
      <c r="O15" s="13"/>
      <c r="P15" s="14"/>
      <c r="Q15" s="10"/>
    </row>
    <row r="16" spans="1:17" x14ac:dyDescent="0.2">
      <c r="I16" s="13"/>
      <c r="J16" s="14"/>
      <c r="K16" s="10"/>
      <c r="L16" s="13">
        <v>15000</v>
      </c>
      <c r="M16" s="14">
        <v>15700</v>
      </c>
      <c r="N16" s="10" t="s">
        <v>8218</v>
      </c>
      <c r="O16" s="13"/>
      <c r="P16" s="14"/>
      <c r="Q16" s="10"/>
    </row>
    <row r="17" spans="9:17" x14ac:dyDescent="0.2">
      <c r="I17" s="13"/>
      <c r="J17" s="14"/>
      <c r="K17" s="10"/>
      <c r="L17" s="13">
        <v>2000</v>
      </c>
      <c r="M17" s="14">
        <v>2050</v>
      </c>
      <c r="N17" s="10" t="s">
        <v>8218</v>
      </c>
      <c r="O17" s="13"/>
      <c r="P17" s="14"/>
      <c r="Q17" s="10"/>
    </row>
    <row r="18" spans="9:17" x14ac:dyDescent="0.2">
      <c r="I18" s="13"/>
      <c r="J18" s="14"/>
      <c r="K18" s="10"/>
      <c r="L18" s="13">
        <v>3300</v>
      </c>
      <c r="M18" s="14">
        <v>3902.5</v>
      </c>
      <c r="N18" s="10" t="s">
        <v>8218</v>
      </c>
      <c r="O18" s="13"/>
      <c r="P18" s="14"/>
      <c r="Q18" s="10"/>
    </row>
    <row r="19" spans="9:17" x14ac:dyDescent="0.2">
      <c r="I19" s="13"/>
      <c r="J19" s="14"/>
      <c r="K19" s="10"/>
      <c r="L19" s="13">
        <v>2000</v>
      </c>
      <c r="M19" s="14">
        <v>2410</v>
      </c>
      <c r="N19" s="10" t="s">
        <v>8218</v>
      </c>
      <c r="O19" s="13"/>
      <c r="P19" s="14"/>
      <c r="Q19" s="10"/>
    </row>
    <row r="20" spans="9:17" x14ac:dyDescent="0.2">
      <c r="I20" s="13"/>
      <c r="J20" s="14"/>
      <c r="K20" s="10"/>
      <c r="L20" s="13">
        <v>5000</v>
      </c>
      <c r="M20" s="14">
        <v>15121</v>
      </c>
      <c r="N20" s="10" t="s">
        <v>8218</v>
      </c>
      <c r="O20" s="13"/>
      <c r="P20" s="14"/>
      <c r="Q20" s="10"/>
    </row>
    <row r="21" spans="9:17" x14ac:dyDescent="0.2">
      <c r="I21" s="13"/>
      <c r="J21" s="14"/>
      <c r="K21" s="10"/>
      <c r="L21" s="13">
        <v>500</v>
      </c>
      <c r="M21" s="14">
        <v>503.22</v>
      </c>
      <c r="N21" s="10" t="s">
        <v>8218</v>
      </c>
      <c r="O21" s="13"/>
      <c r="P21" s="14"/>
      <c r="Q21" s="10"/>
    </row>
    <row r="22" spans="9:17" x14ac:dyDescent="0.2">
      <c r="I22" s="13"/>
      <c r="J22" s="14"/>
      <c r="K22" s="10"/>
      <c r="L22" s="13">
        <v>2000</v>
      </c>
      <c r="M22" s="14">
        <v>2020</v>
      </c>
      <c r="N22" s="10" t="s">
        <v>8218</v>
      </c>
      <c r="O22" s="13"/>
      <c r="P22" s="14"/>
      <c r="Q22" s="10"/>
    </row>
    <row r="23" spans="9:17" x14ac:dyDescent="0.2">
      <c r="I23" s="13"/>
      <c r="J23" s="14"/>
      <c r="K23" s="10"/>
      <c r="L23" s="13">
        <v>2000</v>
      </c>
      <c r="M23" s="14">
        <v>2033</v>
      </c>
      <c r="N23" s="10" t="s">
        <v>8218</v>
      </c>
      <c r="O23" s="13"/>
      <c r="P23" s="14"/>
      <c r="Q23" s="10"/>
    </row>
    <row r="24" spans="9:17" x14ac:dyDescent="0.2">
      <c r="I24" s="13"/>
      <c r="J24" s="14"/>
      <c r="K24" s="10"/>
      <c r="L24" s="13">
        <v>1500</v>
      </c>
      <c r="M24" s="14">
        <v>1625</v>
      </c>
      <c r="N24" s="10" t="s">
        <v>8218</v>
      </c>
      <c r="O24" s="13"/>
      <c r="P24" s="14"/>
      <c r="Q24" s="10"/>
    </row>
    <row r="25" spans="9:17" x14ac:dyDescent="0.2">
      <c r="I25" s="13"/>
      <c r="J25" s="14"/>
      <c r="K25" s="10"/>
      <c r="L25" s="13">
        <v>250</v>
      </c>
      <c r="M25" s="14">
        <v>605</v>
      </c>
      <c r="N25" s="10" t="s">
        <v>8218</v>
      </c>
      <c r="O25" s="13"/>
      <c r="P25" s="14"/>
      <c r="Q25" s="10"/>
    </row>
    <row r="26" spans="9:17" x14ac:dyDescent="0.2">
      <c r="I26" s="13"/>
      <c r="J26" s="14"/>
      <c r="K26" s="10"/>
      <c r="L26" s="13">
        <v>4000</v>
      </c>
      <c r="M26" s="14">
        <v>4018</v>
      </c>
      <c r="N26" s="10" t="s">
        <v>8218</v>
      </c>
      <c r="O26" s="13"/>
      <c r="P26" s="14"/>
      <c r="Q26" s="10"/>
    </row>
    <row r="27" spans="9:17" x14ac:dyDescent="0.2">
      <c r="I27" s="13"/>
      <c r="J27" s="14"/>
      <c r="K27" s="10"/>
      <c r="L27" s="13">
        <v>1500</v>
      </c>
      <c r="M27" s="14">
        <v>1876</v>
      </c>
      <c r="N27" s="10" t="s">
        <v>8218</v>
      </c>
      <c r="O27" s="13"/>
      <c r="P27" s="14"/>
      <c r="Q27" s="10"/>
    </row>
    <row r="28" spans="9:17" x14ac:dyDescent="0.2">
      <c r="I28" s="13"/>
      <c r="J28" s="14"/>
      <c r="K28" s="10"/>
      <c r="L28" s="13">
        <v>3500</v>
      </c>
      <c r="M28" s="14">
        <v>3800</v>
      </c>
      <c r="N28" s="10" t="s">
        <v>8218</v>
      </c>
      <c r="O28" s="13"/>
      <c r="P28" s="14"/>
      <c r="Q28" s="10"/>
    </row>
    <row r="29" spans="9:17" x14ac:dyDescent="0.2">
      <c r="I29" s="13"/>
      <c r="J29" s="14"/>
      <c r="K29" s="10"/>
      <c r="L29" s="13">
        <v>3000</v>
      </c>
      <c r="M29" s="14">
        <v>4371</v>
      </c>
      <c r="N29" s="10" t="s">
        <v>8218</v>
      </c>
      <c r="O29" s="13"/>
      <c r="P29" s="14"/>
      <c r="Q29" s="10"/>
    </row>
    <row r="30" spans="9:17" x14ac:dyDescent="0.2">
      <c r="I30" s="13"/>
      <c r="J30" s="14"/>
      <c r="K30" s="10"/>
      <c r="L30" s="13">
        <v>1700</v>
      </c>
      <c r="M30" s="14">
        <v>1870</v>
      </c>
      <c r="N30" s="10" t="s">
        <v>8218</v>
      </c>
      <c r="O30" s="13"/>
      <c r="P30" s="14"/>
      <c r="Q30" s="10"/>
    </row>
    <row r="31" spans="9:17" x14ac:dyDescent="0.2">
      <c r="I31" s="13"/>
      <c r="J31" s="14"/>
      <c r="K31" s="10"/>
      <c r="L31" s="13">
        <v>15000</v>
      </c>
      <c r="M31" s="14">
        <v>15335</v>
      </c>
      <c r="N31" s="10" t="s">
        <v>8218</v>
      </c>
      <c r="O31" s="13"/>
      <c r="P31" s="14"/>
      <c r="Q31" s="10"/>
    </row>
    <row r="32" spans="9:17" x14ac:dyDescent="0.2">
      <c r="I32" s="13"/>
      <c r="J32" s="14"/>
      <c r="K32" s="10"/>
      <c r="L32" s="13">
        <v>500</v>
      </c>
      <c r="M32" s="14">
        <v>610</v>
      </c>
      <c r="N32" s="10" t="s">
        <v>8218</v>
      </c>
      <c r="O32" s="13"/>
      <c r="P32" s="14"/>
      <c r="Q32" s="10"/>
    </row>
    <row r="33" spans="9:17" x14ac:dyDescent="0.2">
      <c r="I33" s="13"/>
      <c r="J33" s="14"/>
      <c r="K33" s="10"/>
      <c r="L33" s="13">
        <v>2500</v>
      </c>
      <c r="M33" s="14">
        <v>2549</v>
      </c>
      <c r="N33" s="10" t="s">
        <v>8218</v>
      </c>
      <c r="O33" s="13"/>
      <c r="P33" s="14"/>
      <c r="Q33" s="10"/>
    </row>
    <row r="34" spans="9:17" x14ac:dyDescent="0.2">
      <c r="I34" s="13"/>
      <c r="J34" s="14"/>
      <c r="K34" s="10"/>
      <c r="L34" s="13">
        <v>850</v>
      </c>
      <c r="M34" s="14">
        <v>1200</v>
      </c>
      <c r="N34" s="10" t="s">
        <v>8218</v>
      </c>
      <c r="O34" s="13"/>
      <c r="P34" s="14"/>
      <c r="Q34" s="10"/>
    </row>
    <row r="35" spans="9:17" x14ac:dyDescent="0.2">
      <c r="I35" s="13"/>
      <c r="J35" s="14"/>
      <c r="K35" s="10"/>
      <c r="L35" s="13">
        <v>20000</v>
      </c>
      <c r="M35" s="14">
        <v>21905</v>
      </c>
      <c r="N35" s="10" t="s">
        <v>8218</v>
      </c>
      <c r="O35" s="13"/>
      <c r="P35" s="14"/>
      <c r="Q35" s="10"/>
    </row>
    <row r="36" spans="9:17" x14ac:dyDescent="0.2">
      <c r="I36" s="13"/>
      <c r="J36" s="14"/>
      <c r="K36" s="10"/>
      <c r="L36" s="13">
        <v>2000</v>
      </c>
      <c r="M36" s="14">
        <v>2093</v>
      </c>
      <c r="N36" s="10" t="s">
        <v>8218</v>
      </c>
      <c r="O36" s="13"/>
      <c r="P36" s="14"/>
      <c r="Q36" s="10"/>
    </row>
    <row r="37" spans="9:17" x14ac:dyDescent="0.2">
      <c r="I37" s="13"/>
      <c r="J37" s="14"/>
      <c r="K37" s="10"/>
      <c r="L37" s="13">
        <v>3500</v>
      </c>
      <c r="M37" s="14">
        <v>4340</v>
      </c>
      <c r="N37" s="10" t="s">
        <v>8218</v>
      </c>
      <c r="O37" s="13"/>
      <c r="P37" s="14"/>
      <c r="Q37" s="10"/>
    </row>
    <row r="38" spans="9:17" x14ac:dyDescent="0.2">
      <c r="I38" s="13"/>
      <c r="J38" s="14"/>
      <c r="K38" s="10"/>
      <c r="L38" s="13">
        <v>3000</v>
      </c>
      <c r="M38" s="14">
        <v>4050</v>
      </c>
      <c r="N38" s="10" t="s">
        <v>8218</v>
      </c>
      <c r="O38" s="13"/>
      <c r="P38" s="14"/>
      <c r="Q38" s="10"/>
    </row>
    <row r="39" spans="9:17" x14ac:dyDescent="0.2">
      <c r="I39" s="13"/>
      <c r="J39" s="14"/>
      <c r="K39" s="10"/>
      <c r="L39" s="13">
        <v>2000</v>
      </c>
      <c r="M39" s="14">
        <v>2055</v>
      </c>
      <c r="N39" s="10" t="s">
        <v>8218</v>
      </c>
      <c r="O39" s="13"/>
      <c r="P39" s="14"/>
      <c r="Q39" s="10"/>
    </row>
    <row r="40" spans="9:17" x14ac:dyDescent="0.2">
      <c r="I40" s="13"/>
      <c r="J40" s="14"/>
      <c r="K40" s="10"/>
      <c r="L40" s="13">
        <v>2500</v>
      </c>
      <c r="M40" s="14">
        <v>2500</v>
      </c>
      <c r="N40" s="10" t="s">
        <v>8218</v>
      </c>
      <c r="O40" s="13"/>
      <c r="P40" s="14"/>
      <c r="Q40" s="10"/>
    </row>
    <row r="41" spans="9:17" x14ac:dyDescent="0.2">
      <c r="I41" s="13"/>
      <c r="J41" s="14"/>
      <c r="K41" s="10"/>
      <c r="L41" s="13">
        <v>3500</v>
      </c>
      <c r="M41" s="14">
        <v>4559.13</v>
      </c>
      <c r="N41" s="10" t="s">
        <v>8218</v>
      </c>
      <c r="O41" s="13"/>
      <c r="P41" s="14"/>
      <c r="Q41" s="10"/>
    </row>
    <row r="42" spans="9:17" x14ac:dyDescent="0.2">
      <c r="I42" s="13"/>
      <c r="J42" s="14"/>
      <c r="K42" s="10"/>
      <c r="L42" s="13">
        <v>1250</v>
      </c>
      <c r="M42" s="14">
        <v>1316</v>
      </c>
      <c r="N42" s="10" t="s">
        <v>8218</v>
      </c>
      <c r="O42" s="13"/>
      <c r="P42" s="14"/>
      <c r="Q42" s="10"/>
    </row>
    <row r="43" spans="9:17" x14ac:dyDescent="0.2">
      <c r="I43" s="13"/>
      <c r="J43" s="14"/>
      <c r="K43" s="10"/>
      <c r="L43" s="13">
        <v>1000</v>
      </c>
      <c r="M43" s="14">
        <v>1200</v>
      </c>
      <c r="N43" s="10" t="s">
        <v>8218</v>
      </c>
      <c r="O43" s="13"/>
      <c r="P43" s="14"/>
      <c r="Q43" s="10"/>
    </row>
    <row r="44" spans="9:17" x14ac:dyDescent="0.2">
      <c r="I44" s="13"/>
      <c r="J44" s="14"/>
      <c r="K44" s="10"/>
      <c r="L44" s="13">
        <v>1000</v>
      </c>
      <c r="M44" s="14">
        <v>1145</v>
      </c>
      <c r="N44" s="10" t="s">
        <v>8218</v>
      </c>
      <c r="O44" s="13"/>
      <c r="P44" s="14"/>
      <c r="Q44" s="10"/>
    </row>
    <row r="45" spans="9:17" x14ac:dyDescent="0.2">
      <c r="I45" s="13"/>
      <c r="J45" s="14"/>
      <c r="K45" s="10"/>
      <c r="L45" s="13">
        <v>6000</v>
      </c>
      <c r="M45" s="14">
        <v>7140</v>
      </c>
      <c r="N45" s="10" t="s">
        <v>8218</v>
      </c>
      <c r="O45" s="13"/>
      <c r="P45" s="14"/>
      <c r="Q45" s="10"/>
    </row>
    <row r="46" spans="9:17" x14ac:dyDescent="0.2">
      <c r="I46" s="13"/>
      <c r="J46" s="14"/>
      <c r="K46" s="10"/>
      <c r="L46" s="13">
        <v>5000</v>
      </c>
      <c r="M46" s="14">
        <v>5234</v>
      </c>
      <c r="N46" s="10" t="s">
        <v>8218</v>
      </c>
      <c r="O46" s="13"/>
      <c r="P46" s="14"/>
      <c r="Q46" s="10"/>
    </row>
    <row r="47" spans="9:17" x14ac:dyDescent="0.2">
      <c r="I47" s="13"/>
      <c r="J47" s="14"/>
      <c r="K47" s="10"/>
      <c r="L47" s="13">
        <v>2500</v>
      </c>
      <c r="M47" s="14">
        <v>2946</v>
      </c>
      <c r="N47" s="10" t="s">
        <v>8218</v>
      </c>
      <c r="O47" s="13"/>
      <c r="P47" s="14"/>
      <c r="Q47" s="10"/>
    </row>
    <row r="48" spans="9:17" x14ac:dyDescent="0.2">
      <c r="I48" s="13"/>
      <c r="J48" s="14"/>
      <c r="K48" s="10"/>
      <c r="L48" s="13">
        <v>1000</v>
      </c>
      <c r="M48" s="14">
        <v>1197</v>
      </c>
      <c r="N48" s="10" t="s">
        <v>8218</v>
      </c>
      <c r="O48" s="13"/>
      <c r="P48" s="14"/>
      <c r="Q48" s="10"/>
    </row>
    <row r="49" spans="9:17" x14ac:dyDescent="0.2">
      <c r="I49" s="13"/>
      <c r="J49" s="14"/>
      <c r="K49" s="10"/>
      <c r="L49" s="13">
        <v>2000</v>
      </c>
      <c r="M49" s="14">
        <v>2050</v>
      </c>
      <c r="N49" s="10" t="s">
        <v>8218</v>
      </c>
      <c r="O49" s="13"/>
      <c r="P49" s="14"/>
      <c r="Q49" s="10"/>
    </row>
    <row r="50" spans="9:17" x14ac:dyDescent="0.2">
      <c r="I50" s="13"/>
      <c r="J50" s="14"/>
      <c r="K50" s="10"/>
      <c r="L50" s="13">
        <v>3000</v>
      </c>
      <c r="M50" s="14">
        <v>3035</v>
      </c>
      <c r="N50" s="10" t="s">
        <v>8218</v>
      </c>
      <c r="O50" s="13"/>
      <c r="P50" s="14"/>
      <c r="Q50" s="10"/>
    </row>
    <row r="51" spans="9:17" x14ac:dyDescent="0.2">
      <c r="I51" s="13"/>
      <c r="J51" s="14"/>
      <c r="K51" s="10"/>
      <c r="L51" s="13">
        <v>3000</v>
      </c>
      <c r="M51" s="14">
        <v>3160</v>
      </c>
      <c r="N51" s="10" t="s">
        <v>8218</v>
      </c>
      <c r="O51" s="13"/>
      <c r="P51" s="14"/>
      <c r="Q51" s="10"/>
    </row>
    <row r="52" spans="9:17" x14ac:dyDescent="0.2">
      <c r="I52" s="13"/>
      <c r="J52" s="14"/>
      <c r="K52" s="10"/>
      <c r="L52" s="13">
        <v>2000</v>
      </c>
      <c r="M52" s="14">
        <v>2050</v>
      </c>
      <c r="N52" s="10" t="s">
        <v>8218</v>
      </c>
      <c r="O52" s="13"/>
      <c r="P52" s="14"/>
      <c r="Q52" s="10"/>
    </row>
    <row r="53" spans="9:17" x14ac:dyDescent="0.2">
      <c r="I53" s="13"/>
      <c r="J53" s="14"/>
      <c r="K53" s="10"/>
      <c r="L53" s="13">
        <v>2000</v>
      </c>
      <c r="M53" s="14">
        <v>2152</v>
      </c>
      <c r="N53" s="10" t="s">
        <v>8218</v>
      </c>
      <c r="O53" s="13"/>
      <c r="P53" s="14"/>
      <c r="Q53" s="10"/>
    </row>
    <row r="54" spans="9:17" x14ac:dyDescent="0.2">
      <c r="I54" s="13"/>
      <c r="J54" s="14"/>
      <c r="K54" s="10"/>
      <c r="L54" s="13">
        <v>10000</v>
      </c>
      <c r="M54" s="14">
        <v>11056.75</v>
      </c>
      <c r="N54" s="10" t="s">
        <v>8218</v>
      </c>
      <c r="O54" s="13"/>
      <c r="P54" s="14"/>
      <c r="Q54" s="10"/>
    </row>
    <row r="55" spans="9:17" x14ac:dyDescent="0.2">
      <c r="I55" s="13"/>
      <c r="J55" s="14"/>
      <c r="K55" s="10"/>
      <c r="L55" s="13">
        <v>50</v>
      </c>
      <c r="M55" s="14">
        <v>75</v>
      </c>
      <c r="N55" s="10" t="s">
        <v>8218</v>
      </c>
      <c r="O55" s="13"/>
      <c r="P55" s="14"/>
      <c r="Q55" s="10"/>
    </row>
    <row r="56" spans="9:17" x14ac:dyDescent="0.2">
      <c r="I56" s="13"/>
      <c r="J56" s="14"/>
      <c r="K56" s="10"/>
      <c r="L56" s="13">
        <v>700</v>
      </c>
      <c r="M56" s="14">
        <v>730</v>
      </c>
      <c r="N56" s="10" t="s">
        <v>8218</v>
      </c>
      <c r="O56" s="13"/>
      <c r="P56" s="14"/>
      <c r="Q56" s="10"/>
    </row>
    <row r="57" spans="9:17" x14ac:dyDescent="0.2">
      <c r="I57" s="13"/>
      <c r="J57" s="14"/>
      <c r="K57" s="10"/>
      <c r="L57" s="13">
        <v>800</v>
      </c>
      <c r="M57" s="14">
        <v>924</v>
      </c>
      <c r="N57" s="10" t="s">
        <v>8218</v>
      </c>
      <c r="O57" s="13"/>
      <c r="P57" s="14"/>
      <c r="Q57" s="10"/>
    </row>
    <row r="58" spans="9:17" x14ac:dyDescent="0.2">
      <c r="I58" s="13"/>
      <c r="J58" s="14"/>
      <c r="K58" s="10"/>
      <c r="L58" s="13">
        <v>8000</v>
      </c>
      <c r="M58" s="14">
        <v>8211.61</v>
      </c>
      <c r="N58" s="10" t="s">
        <v>8218</v>
      </c>
      <c r="O58" s="13"/>
      <c r="P58" s="14"/>
      <c r="Q58" s="10"/>
    </row>
    <row r="59" spans="9:17" x14ac:dyDescent="0.2">
      <c r="I59" s="13"/>
      <c r="J59" s="14"/>
      <c r="K59" s="10"/>
      <c r="L59" s="13">
        <v>5000</v>
      </c>
      <c r="M59" s="14">
        <v>5070</v>
      </c>
      <c r="N59" s="10" t="s">
        <v>8218</v>
      </c>
      <c r="O59" s="13"/>
      <c r="P59" s="14"/>
      <c r="Q59" s="10"/>
    </row>
    <row r="60" spans="9:17" x14ac:dyDescent="0.2">
      <c r="I60" s="13"/>
      <c r="J60" s="14"/>
      <c r="K60" s="10"/>
      <c r="L60" s="13">
        <v>5000</v>
      </c>
      <c r="M60" s="14">
        <v>5831.74</v>
      </c>
      <c r="N60" s="10" t="s">
        <v>8218</v>
      </c>
      <c r="O60" s="13"/>
      <c r="P60" s="14"/>
      <c r="Q60" s="10"/>
    </row>
    <row r="61" spans="9:17" x14ac:dyDescent="0.2">
      <c r="I61" s="13"/>
      <c r="J61" s="14"/>
      <c r="K61" s="10"/>
      <c r="L61" s="13">
        <v>1000</v>
      </c>
      <c r="M61" s="14">
        <v>1330</v>
      </c>
      <c r="N61" s="10" t="s">
        <v>8218</v>
      </c>
      <c r="O61" s="13"/>
      <c r="P61" s="14"/>
      <c r="Q61" s="10"/>
    </row>
    <row r="62" spans="9:17" x14ac:dyDescent="0.2">
      <c r="I62" s="13"/>
      <c r="J62" s="14"/>
      <c r="K62" s="10"/>
      <c r="L62" s="13">
        <v>500</v>
      </c>
      <c r="M62" s="14">
        <v>666</v>
      </c>
      <c r="N62" s="10" t="s">
        <v>8218</v>
      </c>
      <c r="O62" s="13"/>
      <c r="P62" s="14"/>
      <c r="Q62" s="10"/>
    </row>
    <row r="63" spans="9:17" x14ac:dyDescent="0.2">
      <c r="I63" s="13"/>
      <c r="J63" s="14"/>
      <c r="K63" s="10"/>
      <c r="L63" s="13">
        <v>3000</v>
      </c>
      <c r="M63" s="14">
        <v>3055</v>
      </c>
      <c r="N63" s="10" t="s">
        <v>8218</v>
      </c>
      <c r="O63" s="13"/>
      <c r="P63" s="14"/>
      <c r="Q63" s="10"/>
    </row>
    <row r="64" spans="9:17" x14ac:dyDescent="0.2">
      <c r="I64" s="13"/>
      <c r="J64" s="14"/>
      <c r="K64" s="10"/>
      <c r="L64" s="13">
        <v>10000</v>
      </c>
      <c r="M64" s="14">
        <v>12795</v>
      </c>
      <c r="N64" s="10" t="s">
        <v>8218</v>
      </c>
      <c r="O64" s="13"/>
      <c r="P64" s="14"/>
      <c r="Q64" s="10"/>
    </row>
    <row r="65" spans="9:17" x14ac:dyDescent="0.2">
      <c r="I65" s="13"/>
      <c r="J65" s="14"/>
      <c r="K65" s="10"/>
      <c r="L65" s="13">
        <v>1000</v>
      </c>
      <c r="M65" s="14">
        <v>1150</v>
      </c>
      <c r="N65" s="10" t="s">
        <v>8218</v>
      </c>
      <c r="O65" s="13"/>
      <c r="P65" s="14"/>
      <c r="Q65" s="10"/>
    </row>
    <row r="66" spans="9:17" x14ac:dyDescent="0.2">
      <c r="I66" s="13"/>
      <c r="J66" s="14"/>
      <c r="K66" s="10"/>
      <c r="L66" s="13">
        <v>400</v>
      </c>
      <c r="M66" s="14">
        <v>440</v>
      </c>
      <c r="N66" s="10" t="s">
        <v>8218</v>
      </c>
      <c r="O66" s="13"/>
      <c r="P66" s="14"/>
      <c r="Q66" s="10"/>
    </row>
    <row r="67" spans="9:17" x14ac:dyDescent="0.2">
      <c r="I67" s="13"/>
      <c r="J67" s="14"/>
      <c r="K67" s="10"/>
      <c r="L67" s="13">
        <v>3000</v>
      </c>
      <c r="M67" s="14">
        <v>3363</v>
      </c>
      <c r="N67" s="10" t="s">
        <v>8218</v>
      </c>
      <c r="O67" s="13"/>
      <c r="P67" s="14"/>
      <c r="Q67" s="10"/>
    </row>
    <row r="68" spans="9:17" x14ac:dyDescent="0.2">
      <c r="I68" s="13"/>
      <c r="J68" s="14"/>
      <c r="K68" s="10"/>
      <c r="L68" s="13">
        <v>5000</v>
      </c>
      <c r="M68" s="14">
        <v>6300</v>
      </c>
      <c r="N68" s="10" t="s">
        <v>8218</v>
      </c>
      <c r="O68" s="13"/>
      <c r="P68" s="14"/>
      <c r="Q68" s="10"/>
    </row>
    <row r="69" spans="9:17" x14ac:dyDescent="0.2">
      <c r="I69" s="13"/>
      <c r="J69" s="14"/>
      <c r="K69" s="10"/>
      <c r="L69" s="13">
        <v>4500</v>
      </c>
      <c r="M69" s="14">
        <v>4511</v>
      </c>
      <c r="N69" s="10" t="s">
        <v>8218</v>
      </c>
      <c r="O69" s="13"/>
      <c r="P69" s="14"/>
      <c r="Q69" s="10"/>
    </row>
    <row r="70" spans="9:17" x14ac:dyDescent="0.2">
      <c r="I70" s="13"/>
      <c r="J70" s="14"/>
      <c r="K70" s="10"/>
      <c r="L70" s="13">
        <v>2500</v>
      </c>
      <c r="M70" s="14">
        <v>2560</v>
      </c>
      <c r="N70" s="10" t="s">
        <v>8218</v>
      </c>
      <c r="O70" s="13"/>
      <c r="P70" s="14"/>
      <c r="Q70" s="10"/>
    </row>
    <row r="71" spans="9:17" x14ac:dyDescent="0.2">
      <c r="I71" s="13"/>
      <c r="J71" s="14"/>
      <c r="K71" s="10"/>
      <c r="L71" s="13">
        <v>2500</v>
      </c>
      <c r="M71" s="14">
        <v>2705</v>
      </c>
      <c r="N71" s="10" t="s">
        <v>8218</v>
      </c>
      <c r="O71" s="13"/>
      <c r="P71" s="14"/>
      <c r="Q71" s="10"/>
    </row>
    <row r="72" spans="9:17" x14ac:dyDescent="0.2">
      <c r="I72" s="13"/>
      <c r="J72" s="14"/>
      <c r="K72" s="10"/>
      <c r="L72" s="13">
        <v>10000</v>
      </c>
      <c r="M72" s="14">
        <v>10027</v>
      </c>
      <c r="N72" s="10" t="s">
        <v>8218</v>
      </c>
      <c r="O72" s="13"/>
      <c r="P72" s="14"/>
      <c r="Q72" s="10"/>
    </row>
    <row r="73" spans="9:17" x14ac:dyDescent="0.2">
      <c r="I73" s="13"/>
      <c r="J73" s="14"/>
      <c r="K73" s="10"/>
      <c r="L73" s="13">
        <v>5000</v>
      </c>
      <c r="M73" s="14">
        <v>5665</v>
      </c>
      <c r="N73" s="10" t="s">
        <v>8218</v>
      </c>
      <c r="O73" s="13"/>
      <c r="P73" s="14"/>
      <c r="Q73" s="10"/>
    </row>
    <row r="74" spans="9:17" x14ac:dyDescent="0.2">
      <c r="I74" s="13"/>
      <c r="J74" s="14"/>
      <c r="K74" s="10"/>
      <c r="L74" s="13">
        <v>2800</v>
      </c>
      <c r="M74" s="14">
        <v>3572.12</v>
      </c>
      <c r="N74" s="10" t="s">
        <v>8218</v>
      </c>
      <c r="O74" s="13"/>
      <c r="P74" s="14"/>
      <c r="Q74" s="10"/>
    </row>
    <row r="75" spans="9:17" x14ac:dyDescent="0.2">
      <c r="I75" s="13"/>
      <c r="J75" s="14"/>
      <c r="K75" s="10"/>
      <c r="L75" s="13">
        <v>1500</v>
      </c>
      <c r="M75" s="14">
        <v>1616</v>
      </c>
      <c r="N75" s="10" t="s">
        <v>8218</v>
      </c>
      <c r="O75" s="13"/>
      <c r="P75" s="14"/>
      <c r="Q75" s="10"/>
    </row>
    <row r="76" spans="9:17" x14ac:dyDescent="0.2">
      <c r="I76" s="13"/>
      <c r="J76" s="14"/>
      <c r="K76" s="10"/>
      <c r="L76" s="13">
        <v>250</v>
      </c>
      <c r="M76" s="14">
        <v>605</v>
      </c>
      <c r="N76" s="10" t="s">
        <v>8218</v>
      </c>
      <c r="O76" s="13"/>
      <c r="P76" s="14"/>
      <c r="Q76" s="10"/>
    </row>
    <row r="77" spans="9:17" x14ac:dyDescent="0.2">
      <c r="I77" s="13"/>
      <c r="J77" s="14"/>
      <c r="K77" s="10"/>
      <c r="L77" s="13">
        <v>3000</v>
      </c>
      <c r="M77" s="14">
        <v>4247</v>
      </c>
      <c r="N77" s="10" t="s">
        <v>8218</v>
      </c>
      <c r="O77" s="13"/>
      <c r="P77" s="14"/>
      <c r="Q77" s="10"/>
    </row>
    <row r="78" spans="9:17" x14ac:dyDescent="0.2">
      <c r="I78" s="13"/>
      <c r="J78" s="14"/>
      <c r="K78" s="10"/>
      <c r="L78" s="13">
        <v>600</v>
      </c>
      <c r="M78" s="14">
        <v>780</v>
      </c>
      <c r="N78" s="10" t="s">
        <v>8218</v>
      </c>
      <c r="O78" s="13"/>
      <c r="P78" s="14"/>
      <c r="Q78" s="10"/>
    </row>
    <row r="79" spans="9:17" x14ac:dyDescent="0.2">
      <c r="I79" s="13"/>
      <c r="J79" s="14"/>
      <c r="K79" s="10"/>
      <c r="L79" s="13">
        <v>10000</v>
      </c>
      <c r="M79" s="14">
        <v>10603</v>
      </c>
      <c r="N79" s="10" t="s">
        <v>8218</v>
      </c>
      <c r="O79" s="13"/>
      <c r="P79" s="14"/>
      <c r="Q79" s="10"/>
    </row>
    <row r="80" spans="9:17" x14ac:dyDescent="0.2">
      <c r="I80" s="13"/>
      <c r="J80" s="14"/>
      <c r="K80" s="10"/>
      <c r="L80" s="13">
        <v>5000</v>
      </c>
      <c r="M80" s="14">
        <v>5240</v>
      </c>
      <c r="N80" s="10" t="s">
        <v>8218</v>
      </c>
      <c r="O80" s="13"/>
      <c r="P80" s="14"/>
      <c r="Q80" s="10"/>
    </row>
    <row r="81" spans="9:17" x14ac:dyDescent="0.2">
      <c r="I81" s="13"/>
      <c r="J81" s="14"/>
      <c r="K81" s="10"/>
      <c r="L81" s="13">
        <v>200</v>
      </c>
      <c r="M81" s="14">
        <v>272</v>
      </c>
      <c r="N81" s="10" t="s">
        <v>8218</v>
      </c>
      <c r="O81" s="13"/>
      <c r="P81" s="14"/>
      <c r="Q81" s="10"/>
    </row>
    <row r="82" spans="9:17" x14ac:dyDescent="0.2">
      <c r="I82" s="13"/>
      <c r="J82" s="14"/>
      <c r="K82" s="10"/>
      <c r="L82" s="13">
        <v>1000</v>
      </c>
      <c r="M82" s="14">
        <v>1000</v>
      </c>
      <c r="N82" s="10" t="s">
        <v>8218</v>
      </c>
      <c r="O82" s="13"/>
      <c r="P82" s="14"/>
      <c r="Q82" s="10"/>
    </row>
    <row r="83" spans="9:17" x14ac:dyDescent="0.2">
      <c r="I83" s="13"/>
      <c r="J83" s="14"/>
      <c r="K83" s="10"/>
      <c r="L83" s="13">
        <v>6000</v>
      </c>
      <c r="M83" s="14">
        <v>6000</v>
      </c>
      <c r="N83" s="10" t="s">
        <v>8218</v>
      </c>
      <c r="O83" s="13"/>
      <c r="P83" s="14"/>
      <c r="Q83" s="10"/>
    </row>
    <row r="84" spans="9:17" x14ac:dyDescent="0.2">
      <c r="I84" s="13"/>
      <c r="J84" s="14"/>
      <c r="K84" s="10"/>
      <c r="L84" s="13">
        <v>100</v>
      </c>
      <c r="M84" s="14">
        <v>124</v>
      </c>
      <c r="N84" s="10" t="s">
        <v>8218</v>
      </c>
      <c r="O84" s="13"/>
      <c r="P84" s="14"/>
      <c r="Q84" s="10"/>
    </row>
    <row r="85" spans="9:17" x14ac:dyDescent="0.2">
      <c r="I85" s="13"/>
      <c r="J85" s="14"/>
      <c r="K85" s="10"/>
      <c r="L85" s="13">
        <v>650</v>
      </c>
      <c r="M85" s="14">
        <v>760</v>
      </c>
      <c r="N85" s="10" t="s">
        <v>8218</v>
      </c>
      <c r="O85" s="13"/>
      <c r="P85" s="14"/>
      <c r="Q85" s="10"/>
    </row>
    <row r="86" spans="9:17" x14ac:dyDescent="0.2">
      <c r="I86" s="13"/>
      <c r="J86" s="14"/>
      <c r="K86" s="10"/>
      <c r="L86" s="13">
        <v>3000</v>
      </c>
      <c r="M86" s="14">
        <v>3100</v>
      </c>
      <c r="N86" s="10" t="s">
        <v>8218</v>
      </c>
      <c r="O86" s="13"/>
      <c r="P86" s="14"/>
      <c r="Q86" s="10"/>
    </row>
    <row r="87" spans="9:17" x14ac:dyDescent="0.2">
      <c r="I87" s="13"/>
      <c r="J87" s="14"/>
      <c r="K87" s="10"/>
      <c r="L87" s="13">
        <v>2000</v>
      </c>
      <c r="M87" s="14">
        <v>2155</v>
      </c>
      <c r="N87" s="10" t="s">
        <v>8218</v>
      </c>
      <c r="O87" s="13"/>
      <c r="P87" s="14"/>
      <c r="Q87" s="10"/>
    </row>
    <row r="88" spans="9:17" x14ac:dyDescent="0.2">
      <c r="I88" s="13"/>
      <c r="J88" s="14"/>
      <c r="K88" s="10"/>
      <c r="L88" s="13">
        <v>2000</v>
      </c>
      <c r="M88" s="14">
        <v>2405</v>
      </c>
      <c r="N88" s="10" t="s">
        <v>8218</v>
      </c>
      <c r="O88" s="13"/>
      <c r="P88" s="14"/>
      <c r="Q88" s="10"/>
    </row>
    <row r="89" spans="9:17" x14ac:dyDescent="0.2">
      <c r="I89" s="13"/>
      <c r="J89" s="14"/>
      <c r="K89" s="10"/>
      <c r="L89" s="13">
        <v>9500</v>
      </c>
      <c r="M89" s="14">
        <v>9536</v>
      </c>
      <c r="N89" s="10" t="s">
        <v>8218</v>
      </c>
      <c r="O89" s="13"/>
      <c r="P89" s="14"/>
      <c r="Q89" s="10"/>
    </row>
    <row r="90" spans="9:17" x14ac:dyDescent="0.2">
      <c r="I90" s="13"/>
      <c r="J90" s="14"/>
      <c r="K90" s="10"/>
      <c r="L90" s="13">
        <v>2500</v>
      </c>
      <c r="M90" s="14">
        <v>2663</v>
      </c>
      <c r="N90" s="10" t="s">
        <v>8218</v>
      </c>
      <c r="O90" s="13"/>
      <c r="P90" s="14"/>
      <c r="Q90" s="10"/>
    </row>
    <row r="91" spans="9:17" x14ac:dyDescent="0.2">
      <c r="I91" s="13"/>
      <c r="J91" s="14"/>
      <c r="K91" s="10"/>
      <c r="L91" s="13">
        <v>3000</v>
      </c>
      <c r="M91" s="14">
        <v>3000</v>
      </c>
      <c r="N91" s="10" t="s">
        <v>8218</v>
      </c>
      <c r="O91" s="13"/>
      <c r="P91" s="14"/>
      <c r="Q91" s="10"/>
    </row>
    <row r="92" spans="9:17" x14ac:dyDescent="0.2">
      <c r="I92" s="13"/>
      <c r="J92" s="14"/>
      <c r="K92" s="10"/>
      <c r="L92" s="13">
        <v>3000</v>
      </c>
      <c r="M92" s="14">
        <v>3320</v>
      </c>
      <c r="N92" s="10" t="s">
        <v>8218</v>
      </c>
      <c r="O92" s="13"/>
      <c r="P92" s="14"/>
      <c r="Q92" s="10"/>
    </row>
    <row r="93" spans="9:17" x14ac:dyDescent="0.2">
      <c r="I93" s="13"/>
      <c r="J93" s="14"/>
      <c r="K93" s="10"/>
      <c r="L93" s="13">
        <v>2500</v>
      </c>
      <c r="M93" s="14">
        <v>2867.99</v>
      </c>
      <c r="N93" s="10" t="s">
        <v>8218</v>
      </c>
      <c r="O93" s="13"/>
      <c r="P93" s="14"/>
      <c r="Q93" s="10"/>
    </row>
    <row r="94" spans="9:17" x14ac:dyDescent="0.2">
      <c r="I94" s="13"/>
      <c r="J94" s="14"/>
      <c r="K94" s="10"/>
      <c r="L94" s="13">
        <v>2700</v>
      </c>
      <c r="M94" s="14">
        <v>2923</v>
      </c>
      <c r="N94" s="10" t="s">
        <v>8218</v>
      </c>
      <c r="O94" s="13"/>
      <c r="P94" s="14"/>
      <c r="Q94" s="10"/>
    </row>
    <row r="95" spans="9:17" x14ac:dyDescent="0.2">
      <c r="I95" s="13"/>
      <c r="J95" s="14"/>
      <c r="K95" s="10"/>
      <c r="L95" s="13">
        <v>800</v>
      </c>
      <c r="M95" s="14">
        <v>1360</v>
      </c>
      <c r="N95" s="10" t="s">
        <v>8218</v>
      </c>
      <c r="O95" s="13"/>
      <c r="P95" s="14"/>
      <c r="Q95" s="10"/>
    </row>
    <row r="96" spans="9:17" x14ac:dyDescent="0.2">
      <c r="I96" s="13"/>
      <c r="J96" s="14"/>
      <c r="K96" s="10"/>
      <c r="L96" s="13">
        <v>1000</v>
      </c>
      <c r="M96" s="14">
        <v>1870.99</v>
      </c>
      <c r="N96" s="10" t="s">
        <v>8218</v>
      </c>
      <c r="O96" s="13"/>
      <c r="P96" s="14"/>
      <c r="Q96" s="10"/>
    </row>
    <row r="97" spans="9:17" x14ac:dyDescent="0.2">
      <c r="I97" s="13"/>
      <c r="J97" s="14"/>
      <c r="K97" s="10"/>
      <c r="L97" s="13">
        <v>450</v>
      </c>
      <c r="M97" s="14">
        <v>485</v>
      </c>
      <c r="N97" s="10" t="s">
        <v>8218</v>
      </c>
      <c r="O97" s="13"/>
      <c r="P97" s="14"/>
      <c r="Q97" s="10"/>
    </row>
    <row r="98" spans="9:17" x14ac:dyDescent="0.2">
      <c r="I98" s="13"/>
      <c r="J98" s="14"/>
      <c r="K98" s="10"/>
      <c r="L98" s="13">
        <v>850</v>
      </c>
      <c r="M98" s="14">
        <v>850</v>
      </c>
      <c r="N98" s="10" t="s">
        <v>8218</v>
      </c>
      <c r="O98" s="13"/>
      <c r="P98" s="14"/>
      <c r="Q98" s="10"/>
    </row>
    <row r="99" spans="9:17" x14ac:dyDescent="0.2">
      <c r="I99" s="13"/>
      <c r="J99" s="14"/>
      <c r="K99" s="10"/>
      <c r="L99" s="13">
        <v>2000</v>
      </c>
      <c r="M99" s="14">
        <v>2405</v>
      </c>
      <c r="N99" s="10" t="s">
        <v>8218</v>
      </c>
      <c r="O99" s="13"/>
      <c r="P99" s="14"/>
      <c r="Q99" s="10"/>
    </row>
    <row r="100" spans="9:17" x14ac:dyDescent="0.2">
      <c r="I100" s="13"/>
      <c r="J100" s="14"/>
      <c r="K100" s="10"/>
      <c r="L100" s="13">
        <v>3500</v>
      </c>
      <c r="M100" s="14">
        <v>3900</v>
      </c>
      <c r="N100" s="10" t="s">
        <v>8218</v>
      </c>
      <c r="O100" s="13"/>
      <c r="P100" s="14"/>
      <c r="Q100" s="10"/>
    </row>
    <row r="101" spans="9:17" x14ac:dyDescent="0.2">
      <c r="I101" s="13"/>
      <c r="J101" s="14"/>
      <c r="K101" s="10"/>
      <c r="L101" s="13">
        <v>2500</v>
      </c>
      <c r="M101" s="14">
        <v>2600</v>
      </c>
      <c r="N101" s="10" t="s">
        <v>8218</v>
      </c>
      <c r="O101" s="13"/>
      <c r="P101" s="14"/>
      <c r="Q101" s="10"/>
    </row>
    <row r="102" spans="9:17" x14ac:dyDescent="0.2">
      <c r="I102" s="13"/>
      <c r="J102" s="14"/>
      <c r="K102" s="10"/>
      <c r="L102" s="13">
        <v>1000</v>
      </c>
      <c r="M102" s="14">
        <v>10</v>
      </c>
      <c r="N102" s="10" t="s">
        <v>8220</v>
      </c>
      <c r="O102" s="13"/>
      <c r="P102" s="14"/>
      <c r="Q102" s="10"/>
    </row>
    <row r="103" spans="9:17" x14ac:dyDescent="0.2">
      <c r="I103" s="13"/>
      <c r="J103" s="14"/>
      <c r="K103" s="10"/>
      <c r="L103" s="13">
        <v>1500</v>
      </c>
      <c r="M103" s="14">
        <v>0</v>
      </c>
      <c r="N103" s="10" t="s">
        <v>8220</v>
      </c>
      <c r="O103" s="13"/>
      <c r="P103" s="14"/>
      <c r="Q103" s="10"/>
    </row>
    <row r="104" spans="9:17" x14ac:dyDescent="0.2">
      <c r="I104" s="13"/>
      <c r="J104" s="14"/>
      <c r="K104" s="10"/>
      <c r="L104" s="13">
        <v>1200</v>
      </c>
      <c r="M104" s="14">
        <v>0</v>
      </c>
      <c r="N104" s="10" t="s">
        <v>8220</v>
      </c>
      <c r="O104" s="13"/>
      <c r="P104" s="14"/>
      <c r="Q104" s="10"/>
    </row>
    <row r="105" spans="9:17" x14ac:dyDescent="0.2">
      <c r="I105" s="13"/>
      <c r="J105" s="14"/>
      <c r="K105" s="10"/>
      <c r="L105" s="13">
        <v>550</v>
      </c>
      <c r="M105" s="14">
        <v>30</v>
      </c>
      <c r="N105" s="10" t="s">
        <v>8220</v>
      </c>
      <c r="O105" s="13"/>
      <c r="P105" s="14"/>
      <c r="Q105" s="10"/>
    </row>
    <row r="106" spans="9:17" x14ac:dyDescent="0.2">
      <c r="I106" s="13"/>
      <c r="J106" s="14"/>
      <c r="K106" s="10"/>
      <c r="L106" s="13">
        <v>7500</v>
      </c>
      <c r="M106" s="14">
        <v>2366</v>
      </c>
      <c r="N106" s="10" t="s">
        <v>8220</v>
      </c>
      <c r="O106" s="13"/>
      <c r="P106" s="14"/>
      <c r="Q106" s="10"/>
    </row>
    <row r="107" spans="9:17" x14ac:dyDescent="0.2">
      <c r="I107" s="13"/>
      <c r="J107" s="14"/>
      <c r="K107" s="10"/>
      <c r="L107" s="13">
        <v>8000</v>
      </c>
      <c r="M107" s="14">
        <v>0</v>
      </c>
      <c r="N107" s="10" t="s">
        <v>8220</v>
      </c>
      <c r="O107" s="13"/>
      <c r="P107" s="14"/>
      <c r="Q107" s="10"/>
    </row>
    <row r="108" spans="9:17" x14ac:dyDescent="0.2">
      <c r="I108" s="13"/>
      <c r="J108" s="14"/>
      <c r="K108" s="10"/>
      <c r="L108" s="13">
        <v>2000</v>
      </c>
      <c r="M108" s="14">
        <v>0</v>
      </c>
      <c r="N108" s="10" t="s">
        <v>8220</v>
      </c>
      <c r="O108" s="13"/>
      <c r="P108" s="14"/>
      <c r="Q108" s="10"/>
    </row>
    <row r="109" spans="9:17" x14ac:dyDescent="0.2">
      <c r="I109" s="13"/>
      <c r="J109" s="14"/>
      <c r="K109" s="10"/>
      <c r="L109" s="13">
        <v>35000</v>
      </c>
      <c r="M109" s="14">
        <v>70</v>
      </c>
      <c r="N109" s="10" t="s">
        <v>8220</v>
      </c>
      <c r="O109" s="13"/>
      <c r="P109" s="14"/>
      <c r="Q109" s="10"/>
    </row>
    <row r="110" spans="9:17" x14ac:dyDescent="0.2">
      <c r="I110" s="13"/>
      <c r="J110" s="14"/>
      <c r="K110" s="10"/>
      <c r="L110" s="13">
        <v>500</v>
      </c>
      <c r="M110" s="14">
        <v>5</v>
      </c>
      <c r="N110" s="10" t="s">
        <v>8220</v>
      </c>
      <c r="O110" s="13"/>
      <c r="P110" s="14"/>
      <c r="Q110" s="10"/>
    </row>
    <row r="111" spans="9:17" x14ac:dyDescent="0.2">
      <c r="I111" s="13"/>
      <c r="J111" s="14"/>
      <c r="K111" s="10"/>
      <c r="L111" s="13">
        <v>8000</v>
      </c>
      <c r="M111" s="14">
        <v>311</v>
      </c>
      <c r="N111" s="10" t="s">
        <v>8220</v>
      </c>
      <c r="O111" s="13"/>
      <c r="P111" s="14"/>
      <c r="Q111" s="10"/>
    </row>
    <row r="112" spans="9:17" x14ac:dyDescent="0.2">
      <c r="I112" s="13"/>
      <c r="J112" s="14"/>
      <c r="K112" s="10"/>
      <c r="L112" s="13">
        <v>4500</v>
      </c>
      <c r="M112" s="14">
        <v>0</v>
      </c>
      <c r="N112" s="10" t="s">
        <v>8220</v>
      </c>
      <c r="O112" s="13"/>
      <c r="P112" s="14"/>
      <c r="Q112" s="10"/>
    </row>
    <row r="113" spans="9:17" x14ac:dyDescent="0.2">
      <c r="I113" s="13"/>
      <c r="J113" s="14"/>
      <c r="K113" s="10"/>
      <c r="L113" s="13">
        <v>5000</v>
      </c>
      <c r="M113" s="14">
        <v>95</v>
      </c>
      <c r="N113" s="10" t="s">
        <v>8220</v>
      </c>
      <c r="O113" s="13"/>
      <c r="P113" s="14"/>
      <c r="Q113" s="10"/>
    </row>
    <row r="114" spans="9:17" x14ac:dyDescent="0.2">
      <c r="I114" s="13"/>
      <c r="J114" s="14"/>
      <c r="K114" s="10"/>
      <c r="L114" s="13">
        <v>9500</v>
      </c>
      <c r="M114" s="14">
        <v>0</v>
      </c>
      <c r="N114" s="10" t="s">
        <v>8220</v>
      </c>
      <c r="O114" s="13"/>
      <c r="P114" s="14"/>
      <c r="Q114" s="10"/>
    </row>
    <row r="115" spans="9:17" x14ac:dyDescent="0.2">
      <c r="I115" s="13"/>
      <c r="J115" s="14"/>
      <c r="K115" s="10"/>
      <c r="L115" s="13">
        <v>1000</v>
      </c>
      <c r="M115" s="14">
        <v>417</v>
      </c>
      <c r="N115" s="10" t="s">
        <v>8220</v>
      </c>
      <c r="O115" s="13"/>
      <c r="P115" s="14"/>
      <c r="Q115" s="10"/>
    </row>
    <row r="116" spans="9:17" x14ac:dyDescent="0.2">
      <c r="I116" s="13"/>
      <c r="J116" s="14"/>
      <c r="K116" s="10"/>
      <c r="L116" s="13">
        <v>600</v>
      </c>
      <c r="M116" s="14">
        <v>300</v>
      </c>
      <c r="N116" s="10" t="s">
        <v>8220</v>
      </c>
      <c r="O116" s="13"/>
      <c r="P116" s="14"/>
      <c r="Q116" s="10"/>
    </row>
    <row r="117" spans="9:17" x14ac:dyDescent="0.2">
      <c r="I117" s="13"/>
      <c r="J117" s="14"/>
      <c r="K117" s="10"/>
      <c r="L117" s="13">
        <v>3000</v>
      </c>
      <c r="M117" s="14">
        <v>146</v>
      </c>
      <c r="N117" s="10" t="s">
        <v>8220</v>
      </c>
      <c r="O117" s="13"/>
      <c r="P117" s="14"/>
      <c r="Q117" s="10"/>
    </row>
    <row r="118" spans="9:17" x14ac:dyDescent="0.2">
      <c r="I118" s="13"/>
      <c r="J118" s="14"/>
      <c r="K118" s="10"/>
      <c r="L118" s="13">
        <v>38000</v>
      </c>
      <c r="M118" s="14">
        <v>7500</v>
      </c>
      <c r="N118" s="10" t="s">
        <v>8220</v>
      </c>
      <c r="O118" s="13"/>
      <c r="P118" s="14"/>
      <c r="Q118" s="10"/>
    </row>
    <row r="119" spans="9:17" x14ac:dyDescent="0.2">
      <c r="I119" s="13"/>
      <c r="J119" s="14"/>
      <c r="K119" s="10"/>
      <c r="L119" s="13">
        <v>1000</v>
      </c>
      <c r="M119" s="14">
        <v>0</v>
      </c>
      <c r="N119" s="10" t="s">
        <v>8220</v>
      </c>
      <c r="O119" s="13"/>
      <c r="P119" s="14"/>
      <c r="Q119" s="10"/>
    </row>
    <row r="120" spans="9:17" x14ac:dyDescent="0.2">
      <c r="I120" s="13"/>
      <c r="J120" s="14"/>
      <c r="K120" s="10"/>
      <c r="L120" s="13">
        <v>2000</v>
      </c>
      <c r="M120" s="14">
        <v>35</v>
      </c>
      <c r="N120" s="10" t="s">
        <v>8220</v>
      </c>
      <c r="O120" s="13"/>
      <c r="P120" s="14"/>
      <c r="Q120" s="10"/>
    </row>
    <row r="121" spans="9:17" x14ac:dyDescent="0.2">
      <c r="I121" s="13"/>
      <c r="J121" s="14"/>
      <c r="K121" s="10"/>
      <c r="L121" s="13">
        <v>4000</v>
      </c>
      <c r="M121" s="14">
        <v>266</v>
      </c>
      <c r="N121" s="10" t="s">
        <v>8220</v>
      </c>
      <c r="O121" s="13"/>
      <c r="P121" s="14"/>
      <c r="Q121" s="10"/>
    </row>
    <row r="122" spans="9:17" x14ac:dyDescent="0.2">
      <c r="I122" s="13"/>
      <c r="J122" s="14"/>
      <c r="K122" s="10"/>
      <c r="L122" s="13">
        <v>250</v>
      </c>
      <c r="M122" s="14">
        <v>80</v>
      </c>
      <c r="N122" s="10" t="s">
        <v>8220</v>
      </c>
      <c r="O122" s="13"/>
      <c r="P122" s="14"/>
      <c r="Q122" s="10"/>
    </row>
    <row r="123" spans="9:17" x14ac:dyDescent="0.2">
      <c r="I123" s="13"/>
      <c r="J123" s="14"/>
      <c r="K123" s="10"/>
      <c r="L123" s="13">
        <v>12700</v>
      </c>
      <c r="M123" s="14">
        <v>55</v>
      </c>
      <c r="N123" s="10" t="s">
        <v>8220</v>
      </c>
      <c r="O123" s="13"/>
      <c r="P123" s="14"/>
      <c r="Q123" s="10"/>
    </row>
    <row r="124" spans="9:17" x14ac:dyDescent="0.2">
      <c r="I124" s="13"/>
      <c r="J124" s="14"/>
      <c r="K124" s="10"/>
      <c r="L124" s="13">
        <v>50000</v>
      </c>
      <c r="M124" s="14">
        <v>20</v>
      </c>
      <c r="N124" s="10" t="s">
        <v>8220</v>
      </c>
      <c r="O124" s="13"/>
      <c r="P124" s="14"/>
      <c r="Q124" s="10"/>
    </row>
    <row r="125" spans="9:17" x14ac:dyDescent="0.2">
      <c r="I125" s="13"/>
      <c r="J125" s="14"/>
      <c r="K125" s="10"/>
      <c r="L125" s="13">
        <v>2500</v>
      </c>
      <c r="M125" s="14">
        <v>40</v>
      </c>
      <c r="N125" s="10" t="s">
        <v>8220</v>
      </c>
      <c r="O125" s="13"/>
      <c r="P125" s="14"/>
      <c r="Q125" s="10"/>
    </row>
    <row r="126" spans="9:17" x14ac:dyDescent="0.2">
      <c r="I126" s="13"/>
      <c r="J126" s="14"/>
      <c r="K126" s="10"/>
      <c r="L126" s="13">
        <v>2888</v>
      </c>
      <c r="M126" s="14">
        <v>0</v>
      </c>
      <c r="N126" s="10" t="s">
        <v>8220</v>
      </c>
      <c r="O126" s="13"/>
      <c r="P126" s="14"/>
      <c r="Q126" s="10"/>
    </row>
    <row r="127" spans="9:17" x14ac:dyDescent="0.2">
      <c r="I127" s="13"/>
      <c r="J127" s="14"/>
      <c r="K127" s="10"/>
      <c r="L127" s="13">
        <v>5000</v>
      </c>
      <c r="M127" s="14">
        <v>45</v>
      </c>
      <c r="N127" s="10" t="s">
        <v>8220</v>
      </c>
      <c r="O127" s="13"/>
      <c r="P127" s="14"/>
      <c r="Q127" s="10"/>
    </row>
    <row r="128" spans="9:17" x14ac:dyDescent="0.2">
      <c r="I128" s="13"/>
      <c r="J128" s="14"/>
      <c r="K128" s="10"/>
      <c r="L128" s="13">
        <v>2500</v>
      </c>
      <c r="M128" s="14">
        <v>504</v>
      </c>
      <c r="N128" s="10" t="s">
        <v>8220</v>
      </c>
      <c r="O128" s="13"/>
      <c r="P128" s="14"/>
      <c r="Q128" s="10"/>
    </row>
    <row r="129" spans="9:17" x14ac:dyDescent="0.2">
      <c r="I129" s="13"/>
      <c r="J129" s="14"/>
      <c r="K129" s="10"/>
      <c r="L129" s="13">
        <v>15000</v>
      </c>
      <c r="M129" s="14">
        <v>6301.76</v>
      </c>
      <c r="N129" s="10" t="s">
        <v>8220</v>
      </c>
      <c r="O129" s="13"/>
      <c r="P129" s="14"/>
      <c r="Q129" s="10"/>
    </row>
    <row r="130" spans="9:17" x14ac:dyDescent="0.2">
      <c r="I130" s="13"/>
      <c r="J130" s="14"/>
      <c r="K130" s="10"/>
      <c r="L130" s="13">
        <v>20000</v>
      </c>
      <c r="M130" s="14">
        <v>177</v>
      </c>
      <c r="N130" s="10" t="s">
        <v>8220</v>
      </c>
      <c r="O130" s="13"/>
      <c r="P130" s="14"/>
      <c r="Q130" s="10"/>
    </row>
    <row r="131" spans="9:17" x14ac:dyDescent="0.2">
      <c r="I131" s="13"/>
      <c r="J131" s="14"/>
      <c r="K131" s="10"/>
      <c r="L131" s="13">
        <v>5000</v>
      </c>
      <c r="M131" s="14">
        <v>750</v>
      </c>
      <c r="N131" s="10" t="s">
        <v>8220</v>
      </c>
      <c r="O131" s="13"/>
      <c r="P131" s="14"/>
      <c r="Q131" s="10"/>
    </row>
    <row r="132" spans="9:17" x14ac:dyDescent="0.2">
      <c r="I132" s="13"/>
      <c r="J132" s="14"/>
      <c r="K132" s="10"/>
      <c r="L132" s="13">
        <v>10000</v>
      </c>
      <c r="M132" s="14">
        <v>467</v>
      </c>
      <c r="N132" s="10" t="s">
        <v>8220</v>
      </c>
      <c r="O132" s="13"/>
      <c r="P132" s="14"/>
      <c r="Q132" s="10"/>
    </row>
    <row r="133" spans="9:17" x14ac:dyDescent="0.2">
      <c r="I133" s="13"/>
      <c r="J133" s="14"/>
      <c r="K133" s="10"/>
      <c r="L133" s="13">
        <v>3000</v>
      </c>
      <c r="M133" s="14">
        <v>0</v>
      </c>
      <c r="N133" s="10" t="s">
        <v>8220</v>
      </c>
      <c r="O133" s="13"/>
      <c r="P133" s="14"/>
      <c r="Q133" s="10"/>
    </row>
    <row r="134" spans="9:17" x14ac:dyDescent="0.2">
      <c r="I134" s="13"/>
      <c r="J134" s="14"/>
      <c r="K134" s="10"/>
      <c r="L134" s="13">
        <v>2500</v>
      </c>
      <c r="M134" s="14">
        <v>953</v>
      </c>
      <c r="N134" s="10" t="s">
        <v>8220</v>
      </c>
      <c r="O134" s="13"/>
      <c r="P134" s="14"/>
      <c r="Q134" s="10"/>
    </row>
    <row r="135" spans="9:17" x14ac:dyDescent="0.2">
      <c r="I135" s="13"/>
      <c r="J135" s="14"/>
      <c r="K135" s="10"/>
      <c r="L135" s="13">
        <v>5000</v>
      </c>
      <c r="M135" s="14">
        <v>271</v>
      </c>
      <c r="N135" s="10" t="s">
        <v>8220</v>
      </c>
      <c r="O135" s="13"/>
      <c r="P135" s="14"/>
      <c r="Q135" s="10"/>
    </row>
    <row r="136" spans="9:17" x14ac:dyDescent="0.2">
      <c r="I136" s="13"/>
      <c r="J136" s="14"/>
      <c r="K136" s="10"/>
      <c r="L136" s="13">
        <v>20000</v>
      </c>
      <c r="M136" s="14">
        <v>7</v>
      </c>
      <c r="N136" s="10" t="s">
        <v>8220</v>
      </c>
      <c r="O136" s="13"/>
      <c r="P136" s="14"/>
      <c r="Q136" s="10"/>
    </row>
    <row r="137" spans="9:17" x14ac:dyDescent="0.2">
      <c r="I137" s="13"/>
      <c r="J137" s="14"/>
      <c r="K137" s="10"/>
      <c r="L137" s="13">
        <v>150000</v>
      </c>
      <c r="M137" s="14">
        <v>0</v>
      </c>
      <c r="N137" s="10" t="s">
        <v>8220</v>
      </c>
      <c r="O137" s="13"/>
      <c r="P137" s="14"/>
      <c r="Q137" s="10"/>
    </row>
    <row r="138" spans="9:17" x14ac:dyDescent="0.2">
      <c r="I138" s="13"/>
      <c r="J138" s="14"/>
      <c r="K138" s="10"/>
      <c r="L138" s="13">
        <v>6000</v>
      </c>
      <c r="M138" s="14">
        <v>650</v>
      </c>
      <c r="N138" s="10" t="s">
        <v>8220</v>
      </c>
      <c r="O138" s="13"/>
      <c r="P138" s="14"/>
      <c r="Q138" s="10"/>
    </row>
    <row r="139" spans="9:17" x14ac:dyDescent="0.2">
      <c r="I139" s="13"/>
      <c r="J139" s="14"/>
      <c r="K139" s="10"/>
      <c r="L139" s="13">
        <v>3000</v>
      </c>
      <c r="M139" s="14">
        <v>63</v>
      </c>
      <c r="N139" s="10" t="s">
        <v>8220</v>
      </c>
      <c r="O139" s="13"/>
      <c r="P139" s="14"/>
      <c r="Q139" s="10"/>
    </row>
    <row r="140" spans="9:17" x14ac:dyDescent="0.2">
      <c r="I140" s="13"/>
      <c r="J140" s="14"/>
      <c r="K140" s="10"/>
      <c r="L140" s="13">
        <v>11200</v>
      </c>
      <c r="M140" s="14">
        <v>29</v>
      </c>
      <c r="N140" s="10" t="s">
        <v>8220</v>
      </c>
      <c r="O140" s="13"/>
      <c r="P140" s="14"/>
      <c r="Q140" s="10"/>
    </row>
    <row r="141" spans="9:17" x14ac:dyDescent="0.2">
      <c r="I141" s="13"/>
      <c r="J141" s="14"/>
      <c r="K141" s="10"/>
      <c r="L141" s="13">
        <v>12000</v>
      </c>
      <c r="M141" s="14">
        <v>2800</v>
      </c>
      <c r="N141" s="10" t="s">
        <v>8220</v>
      </c>
      <c r="O141" s="13"/>
      <c r="P141" s="14"/>
      <c r="Q141" s="10"/>
    </row>
    <row r="142" spans="9:17" x14ac:dyDescent="0.2">
      <c r="I142" s="13"/>
      <c r="J142" s="14"/>
      <c r="K142" s="10"/>
      <c r="L142" s="13">
        <v>5500</v>
      </c>
      <c r="M142" s="14">
        <v>0</v>
      </c>
      <c r="N142" s="10" t="s">
        <v>8220</v>
      </c>
      <c r="O142" s="13"/>
      <c r="P142" s="14"/>
      <c r="Q142" s="10"/>
    </row>
    <row r="143" spans="9:17" x14ac:dyDescent="0.2">
      <c r="I143" s="13"/>
      <c r="J143" s="14"/>
      <c r="K143" s="10"/>
      <c r="L143" s="13">
        <v>750</v>
      </c>
      <c r="M143" s="14">
        <v>252</v>
      </c>
      <c r="N143" s="10" t="s">
        <v>8220</v>
      </c>
      <c r="O143" s="13"/>
      <c r="P143" s="14"/>
      <c r="Q143" s="10"/>
    </row>
    <row r="144" spans="9:17" x14ac:dyDescent="0.2">
      <c r="I144" s="13"/>
      <c r="J144" s="14"/>
      <c r="K144" s="10"/>
      <c r="L144" s="13">
        <v>10000</v>
      </c>
      <c r="M144" s="14">
        <v>1908</v>
      </c>
      <c r="N144" s="10" t="s">
        <v>8220</v>
      </c>
      <c r="O144" s="13"/>
      <c r="P144" s="14"/>
      <c r="Q144" s="10"/>
    </row>
    <row r="145" spans="9:17" x14ac:dyDescent="0.2">
      <c r="I145" s="13"/>
      <c r="J145" s="14"/>
      <c r="K145" s="10"/>
      <c r="L145" s="13">
        <v>45000</v>
      </c>
      <c r="M145" s="14">
        <v>185</v>
      </c>
      <c r="N145" s="10" t="s">
        <v>8220</v>
      </c>
      <c r="O145" s="13"/>
      <c r="P145" s="14"/>
      <c r="Q145" s="10"/>
    </row>
    <row r="146" spans="9:17" x14ac:dyDescent="0.2">
      <c r="I146" s="13"/>
      <c r="J146" s="14"/>
      <c r="K146" s="10"/>
      <c r="L146" s="13">
        <v>400</v>
      </c>
      <c r="M146" s="14">
        <v>130</v>
      </c>
      <c r="N146" s="10" t="s">
        <v>8220</v>
      </c>
      <c r="O146" s="13"/>
      <c r="P146" s="14"/>
      <c r="Q146" s="10"/>
    </row>
    <row r="147" spans="9:17" x14ac:dyDescent="0.2">
      <c r="I147" s="13"/>
      <c r="J147" s="14"/>
      <c r="K147" s="10"/>
      <c r="L147" s="13">
        <v>200</v>
      </c>
      <c r="M147" s="14">
        <v>10</v>
      </c>
      <c r="N147" s="10" t="s">
        <v>8220</v>
      </c>
      <c r="O147" s="13"/>
      <c r="P147" s="14"/>
      <c r="Q147" s="10"/>
    </row>
    <row r="148" spans="9:17" x14ac:dyDescent="0.2">
      <c r="I148" s="13"/>
      <c r="J148" s="14"/>
      <c r="K148" s="10"/>
      <c r="L148" s="13">
        <v>3000</v>
      </c>
      <c r="M148" s="14">
        <v>5</v>
      </c>
      <c r="N148" s="10" t="s">
        <v>8220</v>
      </c>
      <c r="O148" s="13"/>
      <c r="P148" s="14"/>
      <c r="Q148" s="10"/>
    </row>
    <row r="149" spans="9:17" x14ac:dyDescent="0.2">
      <c r="I149" s="13"/>
      <c r="J149" s="14"/>
      <c r="K149" s="10"/>
      <c r="L149" s="13">
        <v>30000</v>
      </c>
      <c r="M149" s="14">
        <v>0</v>
      </c>
      <c r="N149" s="10" t="s">
        <v>8220</v>
      </c>
      <c r="O149" s="13"/>
      <c r="P149" s="14"/>
      <c r="Q149" s="10"/>
    </row>
    <row r="150" spans="9:17" x14ac:dyDescent="0.2">
      <c r="I150" s="13"/>
      <c r="J150" s="14"/>
      <c r="K150" s="10"/>
      <c r="L150" s="13">
        <v>3000</v>
      </c>
      <c r="M150" s="14">
        <v>1142</v>
      </c>
      <c r="N150" s="10" t="s">
        <v>8220</v>
      </c>
      <c r="O150" s="13"/>
      <c r="P150" s="14"/>
      <c r="Q150" s="10"/>
    </row>
    <row r="151" spans="9:17" x14ac:dyDescent="0.2">
      <c r="I151" s="13"/>
      <c r="J151" s="14"/>
      <c r="K151" s="10"/>
      <c r="L151" s="13">
        <v>2000</v>
      </c>
      <c r="M151" s="14">
        <v>21</v>
      </c>
      <c r="N151" s="10" t="s">
        <v>8220</v>
      </c>
      <c r="O151" s="13"/>
      <c r="P151" s="14"/>
      <c r="Q151" s="10"/>
    </row>
    <row r="152" spans="9:17" x14ac:dyDescent="0.2">
      <c r="I152" s="13"/>
      <c r="J152" s="14"/>
      <c r="K152" s="10"/>
      <c r="L152" s="13">
        <v>10000</v>
      </c>
      <c r="M152" s="14">
        <v>273</v>
      </c>
      <c r="N152" s="10" t="s">
        <v>8220</v>
      </c>
      <c r="O152" s="13"/>
      <c r="P152" s="14"/>
      <c r="Q152" s="10"/>
    </row>
    <row r="153" spans="9:17" x14ac:dyDescent="0.2">
      <c r="I153" s="13"/>
      <c r="J153" s="14"/>
      <c r="K153" s="10"/>
      <c r="L153" s="13">
        <v>5500</v>
      </c>
      <c r="M153" s="14">
        <v>500</v>
      </c>
      <c r="N153" s="10" t="s">
        <v>8220</v>
      </c>
      <c r="O153" s="13"/>
      <c r="P153" s="14"/>
      <c r="Q153" s="10"/>
    </row>
    <row r="154" spans="9:17" x14ac:dyDescent="0.2">
      <c r="I154" s="13"/>
      <c r="J154" s="14"/>
      <c r="K154" s="10"/>
      <c r="L154" s="13">
        <v>5000</v>
      </c>
      <c r="M154" s="14">
        <v>25</v>
      </c>
      <c r="N154" s="10" t="s">
        <v>8220</v>
      </c>
      <c r="O154" s="13"/>
      <c r="P154" s="14"/>
      <c r="Q154" s="10"/>
    </row>
    <row r="155" spans="9:17" x14ac:dyDescent="0.2">
      <c r="I155" s="13"/>
      <c r="J155" s="14"/>
      <c r="K155" s="10"/>
      <c r="L155" s="13">
        <v>50000</v>
      </c>
      <c r="M155" s="14">
        <v>0</v>
      </c>
      <c r="N155" s="10" t="s">
        <v>8220</v>
      </c>
      <c r="O155" s="13"/>
      <c r="P155" s="14"/>
      <c r="Q155" s="10"/>
    </row>
    <row r="156" spans="9:17" x14ac:dyDescent="0.2">
      <c r="I156" s="13"/>
      <c r="J156" s="14"/>
      <c r="K156" s="10"/>
      <c r="L156" s="13">
        <v>500</v>
      </c>
      <c r="M156" s="14">
        <v>23</v>
      </c>
      <c r="N156" s="10" t="s">
        <v>8220</v>
      </c>
      <c r="O156" s="13"/>
      <c r="P156" s="14"/>
      <c r="Q156" s="10"/>
    </row>
    <row r="157" spans="9:17" x14ac:dyDescent="0.2">
      <c r="I157" s="13"/>
      <c r="J157" s="14"/>
      <c r="K157" s="10"/>
      <c r="L157" s="13">
        <v>3000</v>
      </c>
      <c r="M157" s="14">
        <v>625</v>
      </c>
      <c r="N157" s="10" t="s">
        <v>8220</v>
      </c>
      <c r="O157" s="13"/>
      <c r="P157" s="14"/>
      <c r="Q157" s="10"/>
    </row>
    <row r="158" spans="9:17" x14ac:dyDescent="0.2">
      <c r="I158" s="13"/>
      <c r="J158" s="14"/>
      <c r="K158" s="10"/>
      <c r="L158" s="13">
        <v>12000</v>
      </c>
      <c r="M158" s="14">
        <v>550</v>
      </c>
      <c r="N158" s="10" t="s">
        <v>8220</v>
      </c>
      <c r="O158" s="13"/>
      <c r="P158" s="14"/>
      <c r="Q158" s="10"/>
    </row>
    <row r="159" spans="9:17" x14ac:dyDescent="0.2">
      <c r="I159" s="13"/>
      <c r="J159" s="14"/>
      <c r="K159" s="10"/>
      <c r="L159" s="13">
        <v>7500</v>
      </c>
      <c r="M159" s="14">
        <v>316</v>
      </c>
      <c r="N159" s="10" t="s">
        <v>8220</v>
      </c>
      <c r="O159" s="13"/>
      <c r="P159" s="14"/>
      <c r="Q159" s="10"/>
    </row>
    <row r="160" spans="9:17" x14ac:dyDescent="0.2">
      <c r="I160" s="13"/>
      <c r="J160" s="14"/>
      <c r="K160" s="10"/>
      <c r="L160" s="13">
        <v>10000</v>
      </c>
      <c r="M160" s="14">
        <v>0</v>
      </c>
      <c r="N160" s="10" t="s">
        <v>8220</v>
      </c>
      <c r="O160" s="13"/>
      <c r="P160" s="14"/>
      <c r="Q160" s="10"/>
    </row>
    <row r="161" spans="9:17" x14ac:dyDescent="0.2">
      <c r="I161" s="13"/>
      <c r="J161" s="14"/>
      <c r="K161" s="10"/>
      <c r="L161" s="13">
        <v>5500</v>
      </c>
      <c r="M161" s="14">
        <v>3405</v>
      </c>
      <c r="N161" s="10" t="s">
        <v>8220</v>
      </c>
      <c r="O161" s="13"/>
      <c r="P161" s="14"/>
      <c r="Q161" s="10"/>
    </row>
    <row r="162" spans="9:17" x14ac:dyDescent="0.2">
      <c r="I162" s="13"/>
      <c r="J162" s="14"/>
      <c r="K162" s="10"/>
      <c r="L162" s="13">
        <v>750</v>
      </c>
      <c r="M162" s="14">
        <v>6</v>
      </c>
      <c r="N162" s="10" t="s">
        <v>8220</v>
      </c>
      <c r="O162" s="13"/>
      <c r="P162" s="14"/>
      <c r="Q162" s="10"/>
    </row>
    <row r="163" spans="9:17" x14ac:dyDescent="0.2">
      <c r="I163" s="13"/>
      <c r="J163" s="14"/>
      <c r="K163" s="10"/>
      <c r="L163" s="13">
        <v>150000</v>
      </c>
      <c r="M163" s="14">
        <v>25</v>
      </c>
      <c r="N163" s="10" t="s">
        <v>8220</v>
      </c>
      <c r="O163" s="13"/>
      <c r="P163" s="14"/>
      <c r="Q163" s="10"/>
    </row>
    <row r="164" spans="9:17" x14ac:dyDescent="0.2">
      <c r="I164" s="13"/>
      <c r="J164" s="14"/>
      <c r="K164" s="10"/>
      <c r="L164" s="13">
        <v>5000</v>
      </c>
      <c r="M164" s="14">
        <v>39</v>
      </c>
      <c r="N164" s="10" t="s">
        <v>8220</v>
      </c>
      <c r="O164" s="13"/>
      <c r="P164" s="14"/>
      <c r="Q164" s="10"/>
    </row>
    <row r="165" spans="9:17" x14ac:dyDescent="0.2">
      <c r="I165" s="13"/>
      <c r="J165" s="14"/>
      <c r="K165" s="10"/>
      <c r="L165" s="13">
        <v>1500</v>
      </c>
      <c r="M165" s="14">
        <v>75</v>
      </c>
      <c r="N165" s="10" t="s">
        <v>8220</v>
      </c>
      <c r="O165" s="13"/>
      <c r="P165" s="14"/>
      <c r="Q165" s="10"/>
    </row>
    <row r="166" spans="9:17" x14ac:dyDescent="0.2">
      <c r="I166" s="13"/>
      <c r="J166" s="14"/>
      <c r="K166" s="10"/>
      <c r="L166" s="13">
        <v>3500</v>
      </c>
      <c r="M166" s="14">
        <v>622</v>
      </c>
      <c r="N166" s="10" t="s">
        <v>8220</v>
      </c>
      <c r="O166" s="13"/>
      <c r="P166" s="14"/>
      <c r="Q166" s="10"/>
    </row>
    <row r="167" spans="9:17" x14ac:dyDescent="0.2">
      <c r="I167" s="13"/>
      <c r="J167" s="14"/>
      <c r="K167" s="10"/>
      <c r="L167" s="13">
        <v>6000</v>
      </c>
      <c r="M167" s="14">
        <v>565</v>
      </c>
      <c r="N167" s="10" t="s">
        <v>8220</v>
      </c>
      <c r="O167" s="13"/>
      <c r="P167" s="14"/>
      <c r="Q167" s="10"/>
    </row>
    <row r="168" spans="9:17" x14ac:dyDescent="0.2">
      <c r="I168" s="13"/>
      <c r="J168" s="14"/>
      <c r="K168" s="10"/>
      <c r="L168" s="13">
        <v>2500</v>
      </c>
      <c r="M168" s="14">
        <v>2</v>
      </c>
      <c r="N168" s="10" t="s">
        <v>8220</v>
      </c>
      <c r="O168" s="13"/>
      <c r="P168" s="14"/>
      <c r="Q168" s="10"/>
    </row>
    <row r="169" spans="9:17" x14ac:dyDescent="0.2">
      <c r="I169" s="13"/>
      <c r="J169" s="14"/>
      <c r="K169" s="10"/>
      <c r="L169" s="13">
        <v>9600</v>
      </c>
      <c r="M169" s="14">
        <v>264</v>
      </c>
      <c r="N169" s="10" t="s">
        <v>8220</v>
      </c>
      <c r="O169" s="13"/>
      <c r="P169" s="14"/>
      <c r="Q169" s="10"/>
    </row>
    <row r="170" spans="9:17" x14ac:dyDescent="0.2">
      <c r="I170" s="13"/>
      <c r="J170" s="14"/>
      <c r="K170" s="10"/>
      <c r="L170" s="13">
        <v>180000</v>
      </c>
      <c r="M170" s="14">
        <v>20</v>
      </c>
      <c r="N170" s="10" t="s">
        <v>8220</v>
      </c>
      <c r="O170" s="13"/>
      <c r="P170" s="14"/>
      <c r="Q170" s="10"/>
    </row>
    <row r="171" spans="9:17" x14ac:dyDescent="0.2">
      <c r="I171" s="13"/>
      <c r="J171" s="14"/>
      <c r="K171" s="10"/>
      <c r="L171" s="13">
        <v>30000</v>
      </c>
      <c r="M171" s="14">
        <v>1</v>
      </c>
      <c r="N171" s="10" t="s">
        <v>8220</v>
      </c>
      <c r="O171" s="13"/>
      <c r="P171" s="14"/>
      <c r="Q171" s="10"/>
    </row>
    <row r="172" spans="9:17" x14ac:dyDescent="0.2">
      <c r="I172" s="13"/>
      <c r="J172" s="14"/>
      <c r="K172" s="10"/>
      <c r="L172" s="13">
        <v>1800</v>
      </c>
      <c r="M172" s="14">
        <v>657</v>
      </c>
      <c r="N172" s="10" t="s">
        <v>8220</v>
      </c>
      <c r="O172" s="13"/>
      <c r="P172" s="14"/>
      <c r="Q172" s="10"/>
    </row>
    <row r="173" spans="9:17" x14ac:dyDescent="0.2">
      <c r="I173" s="13"/>
      <c r="J173" s="14"/>
      <c r="K173" s="10"/>
      <c r="L173" s="13">
        <v>14440</v>
      </c>
      <c r="M173" s="14">
        <v>2030</v>
      </c>
      <c r="N173" s="10" t="s">
        <v>8220</v>
      </c>
      <c r="O173" s="13"/>
      <c r="P173" s="14"/>
      <c r="Q173" s="10"/>
    </row>
    <row r="174" spans="9:17" x14ac:dyDescent="0.2">
      <c r="I174" s="13"/>
      <c r="J174" s="14"/>
      <c r="K174" s="10"/>
      <c r="L174" s="13">
        <v>10000</v>
      </c>
      <c r="M174" s="14">
        <v>2</v>
      </c>
      <c r="N174" s="10" t="s">
        <v>8220</v>
      </c>
      <c r="O174" s="13"/>
      <c r="P174" s="14"/>
      <c r="Q174" s="10"/>
    </row>
    <row r="175" spans="9:17" x14ac:dyDescent="0.2">
      <c r="I175" s="13"/>
      <c r="J175" s="14"/>
      <c r="K175" s="10"/>
      <c r="L175" s="13">
        <v>25000</v>
      </c>
      <c r="M175" s="14">
        <v>1</v>
      </c>
      <c r="N175" s="10" t="s">
        <v>8220</v>
      </c>
      <c r="O175" s="13"/>
      <c r="P175" s="14"/>
      <c r="Q175" s="10"/>
    </row>
    <row r="176" spans="9:17" x14ac:dyDescent="0.2">
      <c r="I176" s="13"/>
      <c r="J176" s="14"/>
      <c r="K176" s="10"/>
      <c r="L176" s="13">
        <v>1000</v>
      </c>
      <c r="M176" s="14">
        <v>611</v>
      </c>
      <c r="N176" s="10" t="s">
        <v>8220</v>
      </c>
      <c r="O176" s="13"/>
      <c r="P176" s="14"/>
      <c r="Q176" s="10"/>
    </row>
    <row r="177" spans="9:17" x14ac:dyDescent="0.2">
      <c r="I177" s="13"/>
      <c r="J177" s="14"/>
      <c r="K177" s="10"/>
      <c r="L177" s="13">
        <v>1850</v>
      </c>
      <c r="M177" s="14">
        <v>145</v>
      </c>
      <c r="N177" s="10" t="s">
        <v>8220</v>
      </c>
      <c r="O177" s="13"/>
      <c r="P177" s="14"/>
      <c r="Q177" s="10"/>
    </row>
    <row r="178" spans="9:17" x14ac:dyDescent="0.2">
      <c r="I178" s="13"/>
      <c r="J178" s="14"/>
      <c r="K178" s="10"/>
      <c r="L178" s="13">
        <v>2000</v>
      </c>
      <c r="M178" s="14">
        <v>437</v>
      </c>
      <c r="N178" s="10" t="s">
        <v>8220</v>
      </c>
      <c r="O178" s="13"/>
      <c r="P178" s="14"/>
      <c r="Q178" s="10"/>
    </row>
    <row r="179" spans="9:17" x14ac:dyDescent="0.2">
      <c r="I179" s="13"/>
      <c r="J179" s="14"/>
      <c r="K179" s="10"/>
      <c r="L179" s="13">
        <v>5000</v>
      </c>
      <c r="M179" s="14">
        <v>1362</v>
      </c>
      <c r="N179" s="10" t="s">
        <v>8220</v>
      </c>
      <c r="O179" s="13"/>
      <c r="P179" s="14"/>
      <c r="Q179" s="10"/>
    </row>
    <row r="180" spans="9:17" x14ac:dyDescent="0.2">
      <c r="I180" s="13"/>
      <c r="J180" s="14"/>
      <c r="K180" s="10"/>
      <c r="L180" s="13">
        <v>600</v>
      </c>
      <c r="M180" s="14">
        <v>51</v>
      </c>
      <c r="N180" s="10" t="s">
        <v>8220</v>
      </c>
      <c r="O180" s="13"/>
      <c r="P180" s="14"/>
      <c r="Q180" s="10"/>
    </row>
    <row r="181" spans="9:17" x14ac:dyDescent="0.2">
      <c r="I181" s="13"/>
      <c r="J181" s="14"/>
      <c r="K181" s="10"/>
      <c r="L181" s="13">
        <v>2500</v>
      </c>
      <c r="M181" s="14">
        <v>671</v>
      </c>
      <c r="N181" s="10" t="s">
        <v>8220</v>
      </c>
      <c r="O181" s="13"/>
      <c r="P181" s="14"/>
      <c r="Q181" s="10"/>
    </row>
    <row r="182" spans="9:17" x14ac:dyDescent="0.2">
      <c r="I182" s="13"/>
      <c r="J182" s="14"/>
      <c r="K182" s="10"/>
      <c r="L182" s="13">
        <v>5000</v>
      </c>
      <c r="M182" s="14">
        <v>5481</v>
      </c>
      <c r="N182" s="10" t="s">
        <v>8218</v>
      </c>
      <c r="O182" s="13"/>
      <c r="P182" s="14"/>
      <c r="Q182" s="10"/>
    </row>
    <row r="183" spans="9:17" x14ac:dyDescent="0.2">
      <c r="I183" s="13"/>
      <c r="J183" s="14"/>
      <c r="K183" s="10"/>
      <c r="L183" s="13">
        <v>1000</v>
      </c>
      <c r="M183" s="14">
        <v>1218</v>
      </c>
      <c r="N183" s="10" t="s">
        <v>8218</v>
      </c>
      <c r="O183" s="13"/>
      <c r="P183" s="14"/>
      <c r="Q183" s="10"/>
    </row>
    <row r="184" spans="9:17" x14ac:dyDescent="0.2">
      <c r="I184" s="13"/>
      <c r="J184" s="14"/>
      <c r="K184" s="10"/>
      <c r="L184" s="13">
        <v>10000</v>
      </c>
      <c r="M184" s="14">
        <v>10685</v>
      </c>
      <c r="N184" s="10" t="s">
        <v>8218</v>
      </c>
      <c r="O184" s="13"/>
      <c r="P184" s="14"/>
      <c r="Q184" s="10"/>
    </row>
    <row r="185" spans="9:17" x14ac:dyDescent="0.2">
      <c r="I185" s="13"/>
      <c r="J185" s="14"/>
      <c r="K185" s="10"/>
      <c r="L185" s="13">
        <v>5000</v>
      </c>
      <c r="M185" s="14">
        <v>5035.6899999999996</v>
      </c>
      <c r="N185" s="10" t="s">
        <v>8218</v>
      </c>
      <c r="O185" s="13"/>
      <c r="P185" s="14"/>
      <c r="Q185" s="10"/>
    </row>
    <row r="186" spans="9:17" x14ac:dyDescent="0.2">
      <c r="I186" s="13"/>
      <c r="J186" s="14"/>
      <c r="K186" s="10"/>
      <c r="L186" s="13">
        <v>1500</v>
      </c>
      <c r="M186" s="14">
        <v>1635</v>
      </c>
      <c r="N186" s="10" t="s">
        <v>8218</v>
      </c>
      <c r="O186" s="13"/>
      <c r="P186" s="14"/>
      <c r="Q186" s="10"/>
    </row>
    <row r="187" spans="9:17" x14ac:dyDescent="0.2">
      <c r="I187" s="13"/>
      <c r="J187" s="14"/>
      <c r="K187" s="10"/>
      <c r="L187" s="13">
        <v>10000</v>
      </c>
      <c r="M187" s="14">
        <v>11363</v>
      </c>
      <c r="N187" s="10" t="s">
        <v>8218</v>
      </c>
      <c r="O187" s="13"/>
      <c r="P187" s="14"/>
      <c r="Q187" s="10"/>
    </row>
    <row r="188" spans="9:17" x14ac:dyDescent="0.2">
      <c r="I188" s="13"/>
      <c r="J188" s="14"/>
      <c r="K188" s="10"/>
      <c r="L188" s="13">
        <v>5000</v>
      </c>
      <c r="M188" s="14">
        <v>5696</v>
      </c>
      <c r="N188" s="10" t="s">
        <v>8218</v>
      </c>
      <c r="O188" s="13"/>
      <c r="P188" s="14"/>
      <c r="Q188" s="10"/>
    </row>
    <row r="189" spans="9:17" x14ac:dyDescent="0.2">
      <c r="I189" s="13"/>
      <c r="J189" s="14"/>
      <c r="K189" s="10"/>
      <c r="L189" s="13">
        <v>3500</v>
      </c>
      <c r="M189" s="14">
        <v>3710</v>
      </c>
      <c r="N189" s="10" t="s">
        <v>8218</v>
      </c>
      <c r="O189" s="13"/>
      <c r="P189" s="14"/>
      <c r="Q189" s="10"/>
    </row>
    <row r="190" spans="9:17" x14ac:dyDescent="0.2">
      <c r="I190" s="13"/>
      <c r="J190" s="14"/>
      <c r="K190" s="10"/>
      <c r="L190" s="13">
        <v>1000</v>
      </c>
      <c r="M190" s="14">
        <v>1625</v>
      </c>
      <c r="N190" s="10" t="s">
        <v>8218</v>
      </c>
      <c r="O190" s="13"/>
      <c r="P190" s="14"/>
      <c r="Q190" s="10"/>
    </row>
    <row r="191" spans="9:17" x14ac:dyDescent="0.2">
      <c r="I191" s="13"/>
      <c r="J191" s="14"/>
      <c r="K191" s="10"/>
      <c r="L191" s="13">
        <v>6000</v>
      </c>
      <c r="M191" s="14">
        <v>6360</v>
      </c>
      <c r="N191" s="10" t="s">
        <v>8218</v>
      </c>
      <c r="O191" s="13"/>
      <c r="P191" s="14"/>
      <c r="Q191" s="10"/>
    </row>
    <row r="192" spans="9:17" x14ac:dyDescent="0.2">
      <c r="I192" s="13"/>
      <c r="J192" s="14"/>
      <c r="K192" s="10"/>
      <c r="L192" s="13">
        <v>3200</v>
      </c>
      <c r="M192" s="14">
        <v>3205</v>
      </c>
      <c r="N192" s="10" t="s">
        <v>8218</v>
      </c>
      <c r="O192" s="13"/>
      <c r="P192" s="14"/>
      <c r="Q192" s="10"/>
    </row>
    <row r="193" spans="9:17" x14ac:dyDescent="0.2">
      <c r="I193" s="13"/>
      <c r="J193" s="14"/>
      <c r="K193" s="10"/>
      <c r="L193" s="13">
        <v>2000</v>
      </c>
      <c r="M193" s="14">
        <v>2107</v>
      </c>
      <c r="N193" s="10" t="s">
        <v>8218</v>
      </c>
      <c r="O193" s="13"/>
      <c r="P193" s="14"/>
      <c r="Q193" s="10"/>
    </row>
    <row r="194" spans="9:17" x14ac:dyDescent="0.2">
      <c r="I194" s="13"/>
      <c r="J194" s="14"/>
      <c r="K194" s="10"/>
      <c r="L194" s="13">
        <v>5000</v>
      </c>
      <c r="M194" s="14">
        <v>8740</v>
      </c>
      <c r="N194" s="10" t="s">
        <v>8218</v>
      </c>
      <c r="O194" s="13"/>
      <c r="P194" s="14"/>
      <c r="Q194" s="10"/>
    </row>
    <row r="195" spans="9:17" x14ac:dyDescent="0.2">
      <c r="I195" s="13"/>
      <c r="J195" s="14"/>
      <c r="K195" s="10"/>
      <c r="L195" s="13">
        <v>5000</v>
      </c>
      <c r="M195" s="14">
        <v>5100</v>
      </c>
      <c r="N195" s="10" t="s">
        <v>8218</v>
      </c>
      <c r="O195" s="13"/>
      <c r="P195" s="14"/>
      <c r="Q195" s="10"/>
    </row>
    <row r="196" spans="9:17" x14ac:dyDescent="0.2">
      <c r="I196" s="13"/>
      <c r="J196" s="14"/>
      <c r="K196" s="10"/>
      <c r="L196" s="13">
        <v>8000</v>
      </c>
      <c r="M196" s="14">
        <v>8010</v>
      </c>
      <c r="N196" s="10" t="s">
        <v>8218</v>
      </c>
      <c r="O196" s="13"/>
      <c r="P196" s="14"/>
      <c r="Q196" s="10"/>
    </row>
    <row r="197" spans="9:17" x14ac:dyDescent="0.2">
      <c r="I197" s="13"/>
      <c r="J197" s="14"/>
      <c r="K197" s="10"/>
      <c r="L197" s="13">
        <v>70</v>
      </c>
      <c r="M197" s="14">
        <v>120</v>
      </c>
      <c r="N197" s="10" t="s">
        <v>8218</v>
      </c>
      <c r="O197" s="13"/>
      <c r="P197" s="14"/>
      <c r="Q197" s="10"/>
    </row>
    <row r="198" spans="9:17" x14ac:dyDescent="0.2">
      <c r="I198" s="13"/>
      <c r="J198" s="14"/>
      <c r="K198" s="10"/>
      <c r="L198" s="13">
        <v>3000</v>
      </c>
      <c r="M198" s="14">
        <v>3407</v>
      </c>
      <c r="N198" s="10" t="s">
        <v>8218</v>
      </c>
      <c r="O198" s="13"/>
      <c r="P198" s="14"/>
      <c r="Q198" s="10"/>
    </row>
    <row r="199" spans="9:17" x14ac:dyDescent="0.2">
      <c r="I199" s="13"/>
      <c r="J199" s="14"/>
      <c r="K199" s="10"/>
      <c r="L199" s="13">
        <v>750</v>
      </c>
      <c r="M199" s="14">
        <v>971</v>
      </c>
      <c r="N199" s="10" t="s">
        <v>8218</v>
      </c>
      <c r="O199" s="13"/>
      <c r="P199" s="14"/>
      <c r="Q199" s="10"/>
    </row>
    <row r="200" spans="9:17" x14ac:dyDescent="0.2">
      <c r="I200" s="13"/>
      <c r="J200" s="14"/>
      <c r="K200" s="10"/>
      <c r="L200" s="13">
        <v>5000</v>
      </c>
      <c r="M200" s="14">
        <v>5070</v>
      </c>
      <c r="N200" s="10" t="s">
        <v>8218</v>
      </c>
      <c r="O200" s="13"/>
      <c r="P200" s="14"/>
      <c r="Q200" s="10"/>
    </row>
    <row r="201" spans="9:17" x14ac:dyDescent="0.2">
      <c r="I201" s="13"/>
      <c r="J201" s="14"/>
      <c r="K201" s="10"/>
      <c r="L201" s="13">
        <v>3000</v>
      </c>
      <c r="M201" s="14">
        <v>3275</v>
      </c>
      <c r="N201" s="10" t="s">
        <v>8218</v>
      </c>
      <c r="O201" s="13"/>
      <c r="P201" s="14"/>
      <c r="Q201" s="10"/>
    </row>
    <row r="202" spans="9:17" x14ac:dyDescent="0.2">
      <c r="I202" s="13"/>
      <c r="J202" s="14"/>
      <c r="K202" s="10"/>
      <c r="L202" s="13">
        <v>15000</v>
      </c>
      <c r="M202" s="14">
        <v>16291</v>
      </c>
      <c r="N202" s="10" t="s">
        <v>8221</v>
      </c>
      <c r="O202" s="13"/>
      <c r="P202" s="14"/>
      <c r="Q202" s="10"/>
    </row>
    <row r="203" spans="9:17" x14ac:dyDescent="0.2">
      <c r="I203" s="13"/>
      <c r="J203" s="14"/>
      <c r="K203" s="10"/>
      <c r="L203" s="13">
        <v>1250</v>
      </c>
      <c r="M203" s="14">
        <v>10</v>
      </c>
      <c r="N203" s="10" t="s">
        <v>8221</v>
      </c>
      <c r="O203" s="13"/>
      <c r="P203" s="14"/>
      <c r="Q203" s="10"/>
    </row>
    <row r="204" spans="9:17" x14ac:dyDescent="0.2">
      <c r="I204" s="13"/>
      <c r="J204" s="14"/>
      <c r="K204" s="10"/>
      <c r="L204" s="13">
        <v>10000</v>
      </c>
      <c r="M204" s="14">
        <v>375</v>
      </c>
      <c r="N204" s="10" t="s">
        <v>8221</v>
      </c>
      <c r="O204" s="13"/>
      <c r="P204" s="14"/>
      <c r="Q204" s="10"/>
    </row>
    <row r="205" spans="9:17" x14ac:dyDescent="0.2">
      <c r="I205" s="13"/>
      <c r="J205" s="14"/>
      <c r="K205" s="10"/>
      <c r="L205" s="13">
        <v>4100</v>
      </c>
      <c r="M205" s="14">
        <v>645</v>
      </c>
      <c r="N205" s="10" t="s">
        <v>8221</v>
      </c>
      <c r="O205" s="13"/>
      <c r="P205" s="14"/>
      <c r="Q205" s="10"/>
    </row>
    <row r="206" spans="9:17" x14ac:dyDescent="0.2">
      <c r="I206" s="13"/>
      <c r="J206" s="14"/>
      <c r="K206" s="10"/>
      <c r="L206" s="13">
        <v>30000</v>
      </c>
      <c r="M206" s="14">
        <v>10</v>
      </c>
      <c r="N206" s="10" t="s">
        <v>8221</v>
      </c>
      <c r="O206" s="13"/>
      <c r="P206" s="14"/>
      <c r="Q206" s="10"/>
    </row>
    <row r="207" spans="9:17" x14ac:dyDescent="0.2">
      <c r="I207" s="13"/>
      <c r="J207" s="14"/>
      <c r="K207" s="10"/>
      <c r="L207" s="13">
        <v>500</v>
      </c>
      <c r="M207" s="14">
        <v>540</v>
      </c>
      <c r="N207" s="10" t="s">
        <v>8221</v>
      </c>
      <c r="O207" s="13"/>
      <c r="P207" s="14"/>
      <c r="Q207" s="10"/>
    </row>
    <row r="208" spans="9:17" x14ac:dyDescent="0.2">
      <c r="I208" s="13"/>
      <c r="J208" s="14"/>
      <c r="K208" s="10"/>
      <c r="L208" s="13">
        <v>1000</v>
      </c>
      <c r="M208" s="14">
        <v>225</v>
      </c>
      <c r="N208" s="10" t="s">
        <v>8221</v>
      </c>
      <c r="O208" s="13"/>
      <c r="P208" s="14"/>
      <c r="Q208" s="10"/>
    </row>
    <row r="209" spans="9:17" x14ac:dyDescent="0.2">
      <c r="I209" s="13"/>
      <c r="J209" s="14"/>
      <c r="K209" s="10"/>
      <c r="L209" s="13">
        <v>777</v>
      </c>
      <c r="M209" s="14">
        <v>162</v>
      </c>
      <c r="N209" s="10" t="s">
        <v>8221</v>
      </c>
      <c r="O209" s="13"/>
      <c r="P209" s="14"/>
      <c r="Q209" s="10"/>
    </row>
    <row r="210" spans="9:17" x14ac:dyDescent="0.2">
      <c r="I210" s="13"/>
      <c r="J210" s="14"/>
      <c r="K210" s="10"/>
      <c r="L210" s="13">
        <v>500</v>
      </c>
      <c r="M210" s="14">
        <v>639</v>
      </c>
      <c r="N210" s="10" t="s">
        <v>8221</v>
      </c>
      <c r="O210" s="13"/>
      <c r="P210" s="14"/>
      <c r="Q210" s="10"/>
    </row>
    <row r="211" spans="9:17" x14ac:dyDescent="0.2">
      <c r="I211" s="13"/>
      <c r="J211" s="14"/>
      <c r="K211" s="10"/>
      <c r="L211" s="13">
        <v>1500</v>
      </c>
      <c r="M211" s="14">
        <v>50</v>
      </c>
      <c r="N211" s="10" t="s">
        <v>8221</v>
      </c>
      <c r="O211" s="13"/>
      <c r="P211" s="14"/>
      <c r="Q211" s="10"/>
    </row>
    <row r="212" spans="9:17" x14ac:dyDescent="0.2">
      <c r="I212" s="13"/>
      <c r="J212" s="14"/>
      <c r="K212" s="10"/>
      <c r="L212" s="13">
        <v>200</v>
      </c>
      <c r="M212" s="14">
        <v>0</v>
      </c>
      <c r="N212" s="10" t="s">
        <v>8221</v>
      </c>
      <c r="O212" s="13"/>
      <c r="P212" s="14"/>
      <c r="Q212" s="10"/>
    </row>
    <row r="213" spans="9:17" x14ac:dyDescent="0.2">
      <c r="I213" s="13"/>
      <c r="J213" s="14"/>
      <c r="K213" s="10"/>
      <c r="L213" s="13">
        <v>50000</v>
      </c>
      <c r="M213" s="14">
        <v>2700</v>
      </c>
      <c r="N213" s="10" t="s">
        <v>8221</v>
      </c>
      <c r="O213" s="13"/>
      <c r="P213" s="14"/>
      <c r="Q213" s="10"/>
    </row>
    <row r="214" spans="9:17" x14ac:dyDescent="0.2">
      <c r="I214" s="13"/>
      <c r="J214" s="14"/>
      <c r="K214" s="10"/>
      <c r="L214" s="13">
        <v>10000</v>
      </c>
      <c r="M214" s="14">
        <v>96</v>
      </c>
      <c r="N214" s="10" t="s">
        <v>8221</v>
      </c>
      <c r="O214" s="13"/>
      <c r="P214" s="14"/>
      <c r="Q214" s="10"/>
    </row>
    <row r="215" spans="9:17" x14ac:dyDescent="0.2">
      <c r="I215" s="13"/>
      <c r="J215" s="14"/>
      <c r="K215" s="10"/>
      <c r="L215" s="13">
        <v>500</v>
      </c>
      <c r="M215" s="14">
        <v>258</v>
      </c>
      <c r="N215" s="10" t="s">
        <v>8221</v>
      </c>
      <c r="O215" s="13"/>
      <c r="P215" s="14"/>
      <c r="Q215" s="10"/>
    </row>
    <row r="216" spans="9:17" x14ac:dyDescent="0.2">
      <c r="I216" s="13"/>
      <c r="J216" s="14"/>
      <c r="K216" s="10"/>
      <c r="L216" s="13">
        <v>2750</v>
      </c>
      <c r="M216" s="14">
        <v>45</v>
      </c>
      <c r="N216" s="10" t="s">
        <v>8221</v>
      </c>
      <c r="O216" s="13"/>
      <c r="P216" s="14"/>
      <c r="Q216" s="10"/>
    </row>
    <row r="217" spans="9:17" x14ac:dyDescent="0.2">
      <c r="I217" s="13"/>
      <c r="J217" s="14"/>
      <c r="K217" s="10"/>
      <c r="L217" s="13">
        <v>700</v>
      </c>
      <c r="M217" s="14">
        <v>0</v>
      </c>
      <c r="N217" s="10" t="s">
        <v>8221</v>
      </c>
      <c r="O217" s="13"/>
      <c r="P217" s="14"/>
      <c r="Q217" s="10"/>
    </row>
    <row r="218" spans="9:17" x14ac:dyDescent="0.2">
      <c r="I218" s="13"/>
      <c r="J218" s="14"/>
      <c r="K218" s="10"/>
      <c r="L218" s="13">
        <v>10000</v>
      </c>
      <c r="M218" s="14">
        <v>7540</v>
      </c>
      <c r="N218" s="10" t="s">
        <v>8221</v>
      </c>
      <c r="O218" s="13"/>
      <c r="P218" s="14"/>
      <c r="Q218" s="10"/>
    </row>
    <row r="219" spans="9:17" x14ac:dyDescent="0.2">
      <c r="I219" s="13"/>
      <c r="J219" s="14"/>
      <c r="K219" s="10"/>
      <c r="L219" s="13">
        <v>25000</v>
      </c>
      <c r="M219" s="14">
        <v>0</v>
      </c>
      <c r="N219" s="10" t="s">
        <v>8221</v>
      </c>
      <c r="O219" s="13"/>
      <c r="P219" s="14"/>
      <c r="Q219" s="10"/>
    </row>
    <row r="220" spans="9:17" x14ac:dyDescent="0.2">
      <c r="I220" s="13"/>
      <c r="J220" s="14"/>
      <c r="K220" s="10"/>
      <c r="L220" s="13">
        <v>50000</v>
      </c>
      <c r="M220" s="14">
        <v>5250</v>
      </c>
      <c r="N220" s="10" t="s">
        <v>8221</v>
      </c>
      <c r="O220" s="13"/>
      <c r="P220" s="14"/>
      <c r="Q220" s="10"/>
    </row>
    <row r="221" spans="9:17" x14ac:dyDescent="0.2">
      <c r="I221" s="13"/>
      <c r="J221" s="14"/>
      <c r="K221" s="10"/>
      <c r="L221" s="13">
        <v>20000</v>
      </c>
      <c r="M221" s="14">
        <v>23505</v>
      </c>
      <c r="N221" s="10" t="s">
        <v>8218</v>
      </c>
      <c r="O221" s="13"/>
      <c r="P221" s="14"/>
      <c r="Q221" s="10"/>
    </row>
    <row r="222" spans="9:17" x14ac:dyDescent="0.2">
      <c r="I222" s="13"/>
      <c r="J222" s="14"/>
      <c r="K222" s="10"/>
      <c r="L222" s="13">
        <v>1800</v>
      </c>
      <c r="M222" s="14">
        <v>2361</v>
      </c>
      <c r="N222" s="10" t="s">
        <v>8218</v>
      </c>
      <c r="O222" s="13"/>
      <c r="P222" s="14"/>
      <c r="Q222" s="10"/>
    </row>
    <row r="223" spans="9:17" x14ac:dyDescent="0.2">
      <c r="I223" s="13"/>
      <c r="J223" s="14"/>
      <c r="K223" s="10"/>
      <c r="L223" s="13">
        <v>1250</v>
      </c>
      <c r="M223" s="14">
        <v>1300</v>
      </c>
      <c r="N223" s="10" t="s">
        <v>8218</v>
      </c>
      <c r="O223" s="13"/>
      <c r="P223" s="14"/>
      <c r="Q223" s="10"/>
    </row>
    <row r="224" spans="9:17" x14ac:dyDescent="0.2">
      <c r="I224" s="13"/>
      <c r="J224" s="14"/>
      <c r="K224" s="10"/>
      <c r="L224" s="13">
        <v>3500</v>
      </c>
      <c r="M224" s="14">
        <v>3535</v>
      </c>
      <c r="N224" s="10" t="s">
        <v>8218</v>
      </c>
      <c r="O224" s="13"/>
      <c r="P224" s="14"/>
      <c r="Q224" s="10"/>
    </row>
    <row r="225" spans="9:17" x14ac:dyDescent="0.2">
      <c r="I225" s="13"/>
      <c r="J225" s="14"/>
      <c r="K225" s="10"/>
      <c r="L225" s="13">
        <v>3500</v>
      </c>
      <c r="M225" s="14">
        <v>3514</v>
      </c>
      <c r="N225" s="10" t="s">
        <v>8218</v>
      </c>
      <c r="O225" s="13"/>
      <c r="P225" s="14"/>
      <c r="Q225" s="10"/>
    </row>
    <row r="226" spans="9:17" x14ac:dyDescent="0.2">
      <c r="I226" s="13"/>
      <c r="J226" s="14"/>
      <c r="K226" s="10"/>
      <c r="L226" s="13">
        <v>2200</v>
      </c>
      <c r="M226" s="14">
        <v>2331</v>
      </c>
      <c r="N226" s="10" t="s">
        <v>8218</v>
      </c>
      <c r="O226" s="13"/>
      <c r="P226" s="14"/>
      <c r="Q226" s="10"/>
    </row>
    <row r="227" spans="9:17" x14ac:dyDescent="0.2">
      <c r="I227" s="13"/>
      <c r="J227" s="14"/>
      <c r="K227" s="10"/>
      <c r="L227" s="13">
        <v>3000</v>
      </c>
      <c r="M227" s="14">
        <v>10067.5</v>
      </c>
      <c r="N227" s="10" t="s">
        <v>8218</v>
      </c>
      <c r="O227" s="13"/>
      <c r="P227" s="14"/>
      <c r="Q227" s="10"/>
    </row>
    <row r="228" spans="9:17" x14ac:dyDescent="0.2">
      <c r="I228" s="13"/>
      <c r="J228" s="14"/>
      <c r="K228" s="10"/>
      <c r="L228" s="13">
        <v>7000</v>
      </c>
      <c r="M228" s="14">
        <v>7905</v>
      </c>
      <c r="N228" s="10" t="s">
        <v>8218</v>
      </c>
      <c r="O228" s="13"/>
      <c r="P228" s="14"/>
      <c r="Q228" s="10"/>
    </row>
    <row r="229" spans="9:17" x14ac:dyDescent="0.2">
      <c r="I229" s="13"/>
      <c r="J229" s="14"/>
      <c r="K229" s="10"/>
      <c r="L229" s="13">
        <v>5000</v>
      </c>
      <c r="M229" s="14">
        <v>9425.23</v>
      </c>
      <c r="N229" s="10" t="s">
        <v>8218</v>
      </c>
      <c r="O229" s="13"/>
      <c r="P229" s="14"/>
      <c r="Q229" s="10"/>
    </row>
    <row r="230" spans="9:17" x14ac:dyDescent="0.2">
      <c r="I230" s="13"/>
      <c r="J230" s="14"/>
      <c r="K230" s="10"/>
      <c r="L230" s="13">
        <v>5500</v>
      </c>
      <c r="M230" s="14">
        <v>5600</v>
      </c>
      <c r="N230" s="10" t="s">
        <v>8218</v>
      </c>
      <c r="O230" s="13"/>
      <c r="P230" s="14"/>
      <c r="Q230" s="10"/>
    </row>
    <row r="231" spans="9:17" x14ac:dyDescent="0.2">
      <c r="I231" s="13"/>
      <c r="J231" s="14"/>
      <c r="K231" s="10"/>
      <c r="L231" s="13">
        <v>4000</v>
      </c>
      <c r="M231" s="14">
        <v>4040</v>
      </c>
      <c r="N231" s="10" t="s">
        <v>8218</v>
      </c>
      <c r="O231" s="13"/>
      <c r="P231" s="14"/>
      <c r="Q231" s="10"/>
    </row>
    <row r="232" spans="9:17" x14ac:dyDescent="0.2">
      <c r="I232" s="13"/>
      <c r="J232" s="14"/>
      <c r="K232" s="10"/>
      <c r="L232" s="13">
        <v>5000</v>
      </c>
      <c r="M232" s="14">
        <v>5700</v>
      </c>
      <c r="N232" s="10" t="s">
        <v>8218</v>
      </c>
      <c r="O232" s="13"/>
      <c r="P232" s="14"/>
      <c r="Q232" s="10"/>
    </row>
    <row r="233" spans="9:17" x14ac:dyDescent="0.2">
      <c r="I233" s="13"/>
      <c r="J233" s="14"/>
      <c r="K233" s="10"/>
      <c r="L233" s="13">
        <v>1500</v>
      </c>
      <c r="M233" s="14">
        <v>2002.22</v>
      </c>
      <c r="N233" s="10" t="s">
        <v>8218</v>
      </c>
      <c r="O233" s="13"/>
      <c r="P233" s="14"/>
      <c r="Q233" s="10"/>
    </row>
    <row r="234" spans="9:17" x14ac:dyDescent="0.2">
      <c r="I234" s="13"/>
      <c r="J234" s="14"/>
      <c r="K234" s="10"/>
      <c r="L234" s="13">
        <v>4500</v>
      </c>
      <c r="M234" s="14">
        <v>4569</v>
      </c>
      <c r="N234" s="10" t="s">
        <v>8218</v>
      </c>
      <c r="O234" s="13"/>
      <c r="P234" s="14"/>
      <c r="Q234" s="10"/>
    </row>
    <row r="235" spans="9:17" x14ac:dyDescent="0.2">
      <c r="I235" s="13"/>
      <c r="J235" s="14"/>
      <c r="K235" s="10"/>
      <c r="L235" s="13">
        <v>2000</v>
      </c>
      <c r="M235" s="14">
        <v>2102</v>
      </c>
      <c r="N235" s="10" t="s">
        <v>8218</v>
      </c>
      <c r="O235" s="13"/>
      <c r="P235" s="14"/>
      <c r="Q235" s="10"/>
    </row>
    <row r="236" spans="9:17" x14ac:dyDescent="0.2">
      <c r="I236" s="13"/>
      <c r="J236" s="14"/>
      <c r="K236" s="10"/>
      <c r="L236" s="13">
        <v>4000</v>
      </c>
      <c r="M236" s="14">
        <v>5086</v>
      </c>
      <c r="N236" s="10" t="s">
        <v>8218</v>
      </c>
      <c r="O236" s="13"/>
      <c r="P236" s="14"/>
      <c r="Q236" s="10"/>
    </row>
    <row r="237" spans="9:17" x14ac:dyDescent="0.2">
      <c r="I237" s="13"/>
      <c r="J237" s="14"/>
      <c r="K237" s="10"/>
      <c r="L237" s="13">
        <v>13000</v>
      </c>
      <c r="M237" s="14">
        <v>14450</v>
      </c>
      <c r="N237" s="10" t="s">
        <v>8218</v>
      </c>
      <c r="O237" s="13"/>
      <c r="P237" s="14"/>
      <c r="Q237" s="10"/>
    </row>
    <row r="238" spans="9:17" x14ac:dyDescent="0.2">
      <c r="I238" s="13"/>
      <c r="J238" s="14"/>
      <c r="K238" s="10"/>
      <c r="L238" s="13">
        <v>2500</v>
      </c>
      <c r="M238" s="14">
        <v>2669</v>
      </c>
      <c r="N238" s="10" t="s">
        <v>8218</v>
      </c>
      <c r="O238" s="13"/>
      <c r="P238" s="14"/>
      <c r="Q238" s="10"/>
    </row>
    <row r="239" spans="9:17" x14ac:dyDescent="0.2">
      <c r="I239" s="13"/>
      <c r="J239" s="14"/>
      <c r="K239" s="10"/>
      <c r="L239" s="13">
        <v>750</v>
      </c>
      <c r="M239" s="14">
        <v>1220</v>
      </c>
      <c r="N239" s="10" t="s">
        <v>8218</v>
      </c>
      <c r="O239" s="13"/>
      <c r="P239" s="14"/>
      <c r="Q239" s="10"/>
    </row>
    <row r="240" spans="9:17" x14ac:dyDescent="0.2">
      <c r="I240" s="13"/>
      <c r="J240" s="14"/>
      <c r="K240" s="10"/>
      <c r="L240" s="13">
        <v>35000</v>
      </c>
      <c r="M240" s="14">
        <v>56079.83</v>
      </c>
      <c r="N240" s="10" t="s">
        <v>8218</v>
      </c>
      <c r="O240" s="13"/>
      <c r="P240" s="14"/>
      <c r="Q240" s="10"/>
    </row>
    <row r="241" spans="9:17" x14ac:dyDescent="0.2">
      <c r="I241" s="13"/>
      <c r="J241" s="14"/>
      <c r="K241" s="10"/>
      <c r="L241" s="13">
        <v>3000</v>
      </c>
      <c r="M241" s="14">
        <v>3485</v>
      </c>
      <c r="N241" s="10" t="s">
        <v>8218</v>
      </c>
      <c r="O241" s="13"/>
      <c r="P241" s="14"/>
      <c r="Q241" s="10"/>
    </row>
    <row r="242" spans="9:17" x14ac:dyDescent="0.2">
      <c r="I242" s="13"/>
      <c r="J242" s="14"/>
      <c r="K242" s="10"/>
      <c r="L242" s="13">
        <v>2500</v>
      </c>
      <c r="M242" s="14">
        <v>3105</v>
      </c>
      <c r="N242" s="10" t="s">
        <v>8218</v>
      </c>
      <c r="O242" s="13"/>
      <c r="P242" s="14"/>
      <c r="Q242" s="10"/>
    </row>
    <row r="243" spans="9:17" x14ac:dyDescent="0.2">
      <c r="I243" s="13"/>
      <c r="J243" s="14"/>
      <c r="K243" s="10"/>
      <c r="L243" s="13">
        <v>8000</v>
      </c>
      <c r="M243" s="14">
        <v>8241</v>
      </c>
      <c r="N243" s="10" t="s">
        <v>8218</v>
      </c>
      <c r="O243" s="13"/>
      <c r="P243" s="14"/>
      <c r="Q243" s="10"/>
    </row>
    <row r="244" spans="9:17" x14ac:dyDescent="0.2">
      <c r="I244" s="13"/>
      <c r="J244" s="14"/>
      <c r="K244" s="10"/>
      <c r="L244" s="13">
        <v>2000</v>
      </c>
      <c r="M244" s="14">
        <v>2245</v>
      </c>
      <c r="N244" s="10" t="s">
        <v>8218</v>
      </c>
      <c r="O244" s="13"/>
      <c r="P244" s="14"/>
      <c r="Q244" s="10"/>
    </row>
    <row r="245" spans="9:17" x14ac:dyDescent="0.2">
      <c r="I245" s="13"/>
      <c r="J245" s="14"/>
      <c r="K245" s="10"/>
      <c r="L245" s="13">
        <v>7000</v>
      </c>
      <c r="M245" s="14">
        <v>7617</v>
      </c>
      <c r="N245" s="10" t="s">
        <v>8218</v>
      </c>
      <c r="O245" s="13"/>
      <c r="P245" s="14"/>
      <c r="Q245" s="10"/>
    </row>
    <row r="246" spans="9:17" x14ac:dyDescent="0.2">
      <c r="I246" s="13"/>
      <c r="J246" s="14"/>
      <c r="K246" s="10"/>
      <c r="L246" s="13">
        <v>2000</v>
      </c>
      <c r="M246" s="14">
        <v>2300</v>
      </c>
      <c r="N246" s="10" t="s">
        <v>8218</v>
      </c>
      <c r="O246" s="13"/>
      <c r="P246" s="14"/>
      <c r="Q246" s="10"/>
    </row>
    <row r="247" spans="9:17" x14ac:dyDescent="0.2">
      <c r="I247" s="13"/>
      <c r="J247" s="14"/>
      <c r="K247" s="10"/>
      <c r="L247" s="13">
        <v>10000</v>
      </c>
      <c r="M247" s="14">
        <v>10300</v>
      </c>
      <c r="N247" s="10" t="s">
        <v>8218</v>
      </c>
      <c r="O247" s="13"/>
      <c r="P247" s="14"/>
      <c r="Q247" s="10"/>
    </row>
    <row r="248" spans="9:17" x14ac:dyDescent="0.2">
      <c r="I248" s="13"/>
      <c r="J248" s="14"/>
      <c r="K248" s="10"/>
      <c r="L248" s="13">
        <v>3000</v>
      </c>
      <c r="M248" s="14">
        <v>3034</v>
      </c>
      <c r="N248" s="10" t="s">
        <v>8218</v>
      </c>
      <c r="O248" s="13"/>
      <c r="P248" s="14"/>
      <c r="Q248" s="10"/>
    </row>
    <row r="249" spans="9:17" x14ac:dyDescent="0.2">
      <c r="I249" s="13"/>
      <c r="J249" s="14"/>
      <c r="K249" s="10"/>
      <c r="L249" s="13">
        <v>5000</v>
      </c>
      <c r="M249" s="14">
        <v>5478</v>
      </c>
      <c r="N249" s="10" t="s">
        <v>8218</v>
      </c>
      <c r="O249" s="13"/>
      <c r="P249" s="14"/>
      <c r="Q249" s="10"/>
    </row>
    <row r="250" spans="9:17" x14ac:dyDescent="0.2">
      <c r="I250" s="13"/>
      <c r="J250" s="14"/>
      <c r="K250" s="10"/>
      <c r="L250" s="13">
        <v>1900</v>
      </c>
      <c r="M250" s="14">
        <v>2182</v>
      </c>
      <c r="N250" s="10" t="s">
        <v>8218</v>
      </c>
      <c r="O250" s="13"/>
      <c r="P250" s="14"/>
      <c r="Q250" s="10"/>
    </row>
    <row r="251" spans="9:17" x14ac:dyDescent="0.2">
      <c r="I251" s="13"/>
      <c r="J251" s="14"/>
      <c r="K251" s="10"/>
      <c r="L251" s="13">
        <v>2500</v>
      </c>
      <c r="M251" s="14">
        <v>2935</v>
      </c>
      <c r="N251" s="10" t="s">
        <v>8218</v>
      </c>
      <c r="O251" s="13"/>
      <c r="P251" s="14"/>
      <c r="Q251" s="10"/>
    </row>
    <row r="252" spans="9:17" x14ac:dyDescent="0.2">
      <c r="I252" s="13"/>
      <c r="J252" s="14"/>
      <c r="K252" s="10"/>
      <c r="L252" s="13">
        <v>1500</v>
      </c>
      <c r="M252" s="14">
        <v>2576</v>
      </c>
      <c r="N252" s="10" t="s">
        <v>8218</v>
      </c>
      <c r="O252" s="13"/>
      <c r="P252" s="14"/>
      <c r="Q252" s="10"/>
    </row>
    <row r="253" spans="9:17" x14ac:dyDescent="0.2">
      <c r="I253" s="13"/>
      <c r="J253" s="14"/>
      <c r="K253" s="10"/>
      <c r="L253" s="13">
        <v>4200</v>
      </c>
      <c r="M253" s="14">
        <v>4794.82</v>
      </c>
      <c r="N253" s="10" t="s">
        <v>8218</v>
      </c>
      <c r="O253" s="13"/>
      <c r="P253" s="14"/>
      <c r="Q253" s="10"/>
    </row>
    <row r="254" spans="9:17" x14ac:dyDescent="0.2">
      <c r="I254" s="13"/>
      <c r="J254" s="14"/>
      <c r="K254" s="10"/>
      <c r="L254" s="13">
        <v>1200</v>
      </c>
      <c r="M254" s="14">
        <v>1437</v>
      </c>
      <c r="N254" s="10" t="s">
        <v>8218</v>
      </c>
      <c r="O254" s="13"/>
      <c r="P254" s="14"/>
      <c r="Q254" s="10"/>
    </row>
    <row r="255" spans="9:17" x14ac:dyDescent="0.2">
      <c r="I255" s="13"/>
      <c r="J255" s="14"/>
      <c r="K255" s="10"/>
      <c r="L255" s="13">
        <v>500</v>
      </c>
      <c r="M255" s="14">
        <v>545</v>
      </c>
      <c r="N255" s="10" t="s">
        <v>8218</v>
      </c>
      <c r="O255" s="13"/>
      <c r="P255" s="14"/>
      <c r="Q255" s="10"/>
    </row>
    <row r="256" spans="9:17" x14ac:dyDescent="0.2">
      <c r="I256" s="13"/>
      <c r="J256" s="14"/>
      <c r="K256" s="10"/>
      <c r="L256" s="13">
        <v>7000</v>
      </c>
      <c r="M256" s="14">
        <v>7062</v>
      </c>
      <c r="N256" s="10" t="s">
        <v>8218</v>
      </c>
      <c r="O256" s="13"/>
      <c r="P256" s="14"/>
      <c r="Q256" s="10"/>
    </row>
    <row r="257" spans="9:17" x14ac:dyDescent="0.2">
      <c r="I257" s="13"/>
      <c r="J257" s="14"/>
      <c r="K257" s="10"/>
      <c r="L257" s="13">
        <v>2500</v>
      </c>
      <c r="M257" s="14">
        <v>2725</v>
      </c>
      <c r="N257" s="10" t="s">
        <v>8218</v>
      </c>
      <c r="O257" s="13"/>
      <c r="P257" s="14"/>
      <c r="Q257" s="10"/>
    </row>
    <row r="258" spans="9:17" x14ac:dyDescent="0.2">
      <c r="I258" s="13"/>
      <c r="J258" s="14"/>
      <c r="K258" s="10"/>
      <c r="L258" s="13">
        <v>4300</v>
      </c>
      <c r="M258" s="14">
        <v>4610</v>
      </c>
      <c r="N258" s="10" t="s">
        <v>8218</v>
      </c>
      <c r="O258" s="13"/>
      <c r="P258" s="14"/>
      <c r="Q258" s="10"/>
    </row>
    <row r="259" spans="9:17" x14ac:dyDescent="0.2">
      <c r="I259" s="13"/>
      <c r="J259" s="14"/>
      <c r="K259" s="10"/>
      <c r="L259" s="13">
        <v>1000</v>
      </c>
      <c r="M259" s="14">
        <v>1000</v>
      </c>
      <c r="N259" s="10" t="s">
        <v>8218</v>
      </c>
      <c r="O259" s="13"/>
      <c r="P259" s="14"/>
      <c r="Q259" s="10"/>
    </row>
    <row r="260" spans="9:17" x14ac:dyDescent="0.2">
      <c r="I260" s="13"/>
      <c r="J260" s="14"/>
      <c r="K260" s="10"/>
      <c r="L260" s="13">
        <v>3200</v>
      </c>
      <c r="M260" s="14">
        <v>3270</v>
      </c>
      <c r="N260" s="10" t="s">
        <v>8218</v>
      </c>
      <c r="O260" s="13"/>
      <c r="P260" s="14"/>
      <c r="Q260" s="10"/>
    </row>
    <row r="261" spans="9:17" x14ac:dyDescent="0.2">
      <c r="I261" s="13"/>
      <c r="J261" s="14"/>
      <c r="K261" s="10"/>
      <c r="L261" s="13">
        <v>15000</v>
      </c>
      <c r="M261" s="14">
        <v>17444</v>
      </c>
      <c r="N261" s="10" t="s">
        <v>8218</v>
      </c>
      <c r="O261" s="13"/>
      <c r="P261" s="14"/>
      <c r="Q261" s="10"/>
    </row>
    <row r="262" spans="9:17" x14ac:dyDescent="0.2">
      <c r="I262" s="13"/>
      <c r="J262" s="14"/>
      <c r="K262" s="10"/>
      <c r="L262" s="13">
        <v>5000</v>
      </c>
      <c r="M262" s="14">
        <v>5175</v>
      </c>
      <c r="N262" s="10" t="s">
        <v>8218</v>
      </c>
      <c r="O262" s="13"/>
      <c r="P262" s="14"/>
      <c r="Q262" s="10"/>
    </row>
    <row r="263" spans="9:17" x14ac:dyDescent="0.2">
      <c r="I263" s="13"/>
      <c r="J263" s="14"/>
      <c r="K263" s="10"/>
      <c r="L263" s="13">
        <v>9500</v>
      </c>
      <c r="M263" s="14">
        <v>11335.7</v>
      </c>
      <c r="N263" s="10" t="s">
        <v>8218</v>
      </c>
      <c r="O263" s="13"/>
      <c r="P263" s="14"/>
      <c r="Q263" s="10"/>
    </row>
    <row r="264" spans="9:17" x14ac:dyDescent="0.2">
      <c r="I264" s="13"/>
      <c r="J264" s="14"/>
      <c r="K264" s="10"/>
      <c r="L264" s="13">
        <v>3000</v>
      </c>
      <c r="M264" s="14">
        <v>3773</v>
      </c>
      <c r="N264" s="10" t="s">
        <v>8218</v>
      </c>
      <c r="O264" s="13"/>
      <c r="P264" s="14"/>
      <c r="Q264" s="10"/>
    </row>
    <row r="265" spans="9:17" x14ac:dyDescent="0.2">
      <c r="I265" s="13"/>
      <c r="J265" s="14"/>
      <c r="K265" s="10"/>
      <c r="L265" s="13">
        <v>23000</v>
      </c>
      <c r="M265" s="14">
        <v>27541</v>
      </c>
      <c r="N265" s="10" t="s">
        <v>8218</v>
      </c>
      <c r="O265" s="13"/>
      <c r="P265" s="14"/>
      <c r="Q265" s="10"/>
    </row>
    <row r="266" spans="9:17" x14ac:dyDescent="0.2">
      <c r="I266" s="13"/>
      <c r="J266" s="14"/>
      <c r="K266" s="10"/>
      <c r="L266" s="13">
        <v>4000</v>
      </c>
      <c r="M266" s="14">
        <v>5050</v>
      </c>
      <c r="N266" s="10" t="s">
        <v>8218</v>
      </c>
      <c r="O266" s="13"/>
      <c r="P266" s="14"/>
      <c r="Q266" s="10"/>
    </row>
    <row r="267" spans="9:17" x14ac:dyDescent="0.2">
      <c r="I267" s="13"/>
      <c r="J267" s="14"/>
      <c r="K267" s="10"/>
      <c r="L267" s="13">
        <v>6000</v>
      </c>
      <c r="M267" s="14">
        <v>6007</v>
      </c>
      <c r="N267" s="10" t="s">
        <v>8218</v>
      </c>
      <c r="O267" s="13"/>
      <c r="P267" s="14"/>
      <c r="Q267" s="10"/>
    </row>
    <row r="268" spans="9:17" x14ac:dyDescent="0.2">
      <c r="I268" s="13"/>
      <c r="J268" s="14"/>
      <c r="K268" s="10"/>
      <c r="L268" s="13">
        <v>12000</v>
      </c>
      <c r="M268" s="14">
        <v>12256</v>
      </c>
      <c r="N268" s="10" t="s">
        <v>8218</v>
      </c>
      <c r="O268" s="13"/>
      <c r="P268" s="14"/>
      <c r="Q268" s="10"/>
    </row>
    <row r="269" spans="9:17" x14ac:dyDescent="0.2">
      <c r="I269" s="13"/>
      <c r="J269" s="14"/>
      <c r="K269" s="10"/>
      <c r="L269" s="13">
        <v>35000</v>
      </c>
      <c r="M269" s="14">
        <v>35123</v>
      </c>
      <c r="N269" s="10" t="s">
        <v>8218</v>
      </c>
      <c r="O269" s="13"/>
      <c r="P269" s="14"/>
      <c r="Q269" s="10"/>
    </row>
    <row r="270" spans="9:17" x14ac:dyDescent="0.2">
      <c r="I270" s="13"/>
      <c r="J270" s="14"/>
      <c r="K270" s="10"/>
      <c r="L270" s="13">
        <v>2000</v>
      </c>
      <c r="M270" s="14">
        <v>2001</v>
      </c>
      <c r="N270" s="10" t="s">
        <v>8218</v>
      </c>
      <c r="O270" s="13"/>
      <c r="P270" s="14"/>
      <c r="Q270" s="10"/>
    </row>
    <row r="271" spans="9:17" x14ac:dyDescent="0.2">
      <c r="I271" s="13"/>
      <c r="J271" s="14"/>
      <c r="K271" s="10"/>
      <c r="L271" s="13">
        <v>4500</v>
      </c>
      <c r="M271" s="14">
        <v>5221</v>
      </c>
      <c r="N271" s="10" t="s">
        <v>8218</v>
      </c>
      <c r="O271" s="13"/>
      <c r="P271" s="14"/>
      <c r="Q271" s="10"/>
    </row>
    <row r="272" spans="9:17" x14ac:dyDescent="0.2">
      <c r="I272" s="13"/>
      <c r="J272" s="14"/>
      <c r="K272" s="10"/>
      <c r="L272" s="13">
        <v>12000</v>
      </c>
      <c r="M272" s="14">
        <v>12252</v>
      </c>
      <c r="N272" s="10" t="s">
        <v>8218</v>
      </c>
      <c r="O272" s="13"/>
      <c r="P272" s="14"/>
      <c r="Q272" s="10"/>
    </row>
    <row r="273" spans="9:17" x14ac:dyDescent="0.2">
      <c r="I273" s="13"/>
      <c r="J273" s="14"/>
      <c r="K273" s="10"/>
      <c r="L273" s="13">
        <v>20000</v>
      </c>
      <c r="M273" s="14">
        <v>20022</v>
      </c>
      <c r="N273" s="10" t="s">
        <v>8218</v>
      </c>
      <c r="O273" s="13"/>
      <c r="P273" s="14"/>
      <c r="Q273" s="10"/>
    </row>
    <row r="274" spans="9:17" x14ac:dyDescent="0.2">
      <c r="I274" s="13"/>
      <c r="J274" s="14"/>
      <c r="K274" s="10"/>
      <c r="L274" s="13">
        <v>15000</v>
      </c>
      <c r="M274" s="14">
        <v>15126</v>
      </c>
      <c r="N274" s="10" t="s">
        <v>8218</v>
      </c>
      <c r="O274" s="13"/>
      <c r="P274" s="14"/>
      <c r="Q274" s="10"/>
    </row>
    <row r="275" spans="9:17" x14ac:dyDescent="0.2">
      <c r="I275" s="13"/>
      <c r="J275" s="14"/>
      <c r="K275" s="10"/>
      <c r="L275" s="13">
        <v>4000</v>
      </c>
      <c r="M275" s="14">
        <v>4137</v>
      </c>
      <c r="N275" s="10" t="s">
        <v>8218</v>
      </c>
      <c r="O275" s="13"/>
      <c r="P275" s="14"/>
      <c r="Q275" s="10"/>
    </row>
    <row r="276" spans="9:17" x14ac:dyDescent="0.2">
      <c r="I276" s="13"/>
      <c r="J276" s="14"/>
      <c r="K276" s="10"/>
      <c r="L276" s="13">
        <v>2500</v>
      </c>
      <c r="M276" s="14">
        <v>3120</v>
      </c>
      <c r="N276" s="10" t="s">
        <v>8218</v>
      </c>
      <c r="O276" s="13"/>
      <c r="P276" s="14"/>
      <c r="Q276" s="10"/>
    </row>
    <row r="277" spans="9:17" x14ac:dyDescent="0.2">
      <c r="I277" s="13"/>
      <c r="J277" s="14"/>
      <c r="K277" s="10"/>
      <c r="L277" s="13">
        <v>3100</v>
      </c>
      <c r="M277" s="14">
        <v>3395</v>
      </c>
      <c r="N277" s="10" t="s">
        <v>8218</v>
      </c>
      <c r="O277" s="13"/>
      <c r="P277" s="14"/>
      <c r="Q277" s="10"/>
    </row>
    <row r="278" spans="9:17" x14ac:dyDescent="0.2">
      <c r="I278" s="13"/>
      <c r="J278" s="14"/>
      <c r="K278" s="10"/>
      <c r="L278" s="13">
        <v>30000</v>
      </c>
      <c r="M278" s="14">
        <v>30610</v>
      </c>
      <c r="N278" s="10" t="s">
        <v>8218</v>
      </c>
      <c r="O278" s="13"/>
      <c r="P278" s="14"/>
      <c r="Q278" s="10"/>
    </row>
    <row r="279" spans="9:17" x14ac:dyDescent="0.2">
      <c r="I279" s="13"/>
      <c r="J279" s="14"/>
      <c r="K279" s="10"/>
      <c r="L279" s="13">
        <v>2000</v>
      </c>
      <c r="M279" s="14">
        <v>2047</v>
      </c>
      <c r="N279" s="10" t="s">
        <v>8218</v>
      </c>
      <c r="O279" s="13"/>
      <c r="P279" s="14"/>
      <c r="Q279" s="10"/>
    </row>
    <row r="280" spans="9:17" x14ac:dyDescent="0.2">
      <c r="I280" s="13"/>
      <c r="J280" s="14"/>
      <c r="K280" s="10"/>
      <c r="L280" s="13">
        <v>1200</v>
      </c>
      <c r="M280" s="14">
        <v>1250</v>
      </c>
      <c r="N280" s="10" t="s">
        <v>8218</v>
      </c>
      <c r="O280" s="13"/>
      <c r="P280" s="14"/>
      <c r="Q280" s="10"/>
    </row>
    <row r="281" spans="9:17" x14ac:dyDescent="0.2">
      <c r="I281" s="13"/>
      <c r="J281" s="14"/>
      <c r="K281" s="10"/>
      <c r="L281" s="13">
        <v>1200</v>
      </c>
      <c r="M281" s="14">
        <v>1500</v>
      </c>
      <c r="N281" s="10" t="s">
        <v>8218</v>
      </c>
      <c r="O281" s="13"/>
      <c r="P281" s="14"/>
      <c r="Q281" s="10"/>
    </row>
    <row r="282" spans="9:17" x14ac:dyDescent="0.2">
      <c r="I282" s="13"/>
      <c r="J282" s="14"/>
      <c r="K282" s="10"/>
      <c r="L282" s="13">
        <v>7000</v>
      </c>
      <c r="M282" s="14">
        <v>7164</v>
      </c>
      <c r="N282" s="10" t="s">
        <v>8218</v>
      </c>
      <c r="O282" s="13"/>
      <c r="P282" s="14"/>
      <c r="Q282" s="10"/>
    </row>
    <row r="283" spans="9:17" x14ac:dyDescent="0.2">
      <c r="I283" s="13"/>
      <c r="J283" s="14"/>
      <c r="K283" s="10"/>
      <c r="L283" s="13">
        <v>20000</v>
      </c>
      <c r="M283" s="14">
        <v>21573</v>
      </c>
      <c r="N283" s="10" t="s">
        <v>8218</v>
      </c>
      <c r="O283" s="13"/>
      <c r="P283" s="14"/>
      <c r="Q283" s="10"/>
    </row>
    <row r="284" spans="9:17" x14ac:dyDescent="0.2">
      <c r="I284" s="13"/>
      <c r="J284" s="14"/>
      <c r="K284" s="10"/>
      <c r="L284" s="13">
        <v>2600</v>
      </c>
      <c r="M284" s="14">
        <v>2857</v>
      </c>
      <c r="N284" s="10" t="s">
        <v>8218</v>
      </c>
      <c r="O284" s="13"/>
      <c r="P284" s="14"/>
      <c r="Q284" s="10"/>
    </row>
    <row r="285" spans="9:17" x14ac:dyDescent="0.2">
      <c r="I285" s="13"/>
      <c r="J285" s="14"/>
      <c r="K285" s="10"/>
      <c r="L285" s="13">
        <v>1000</v>
      </c>
      <c r="M285" s="14">
        <v>1610</v>
      </c>
      <c r="N285" s="10" t="s">
        <v>8218</v>
      </c>
      <c r="O285" s="13"/>
      <c r="P285" s="14"/>
      <c r="Q285" s="10"/>
    </row>
    <row r="286" spans="9:17" x14ac:dyDescent="0.2">
      <c r="I286" s="13"/>
      <c r="J286" s="14"/>
      <c r="K286" s="10"/>
      <c r="L286" s="13">
        <v>1000</v>
      </c>
      <c r="M286" s="14">
        <v>1312</v>
      </c>
      <c r="N286" s="10" t="s">
        <v>8218</v>
      </c>
      <c r="O286" s="13"/>
      <c r="P286" s="14"/>
      <c r="Q286" s="10"/>
    </row>
    <row r="287" spans="9:17" x14ac:dyDescent="0.2">
      <c r="I287" s="13"/>
      <c r="J287" s="14"/>
      <c r="K287" s="10"/>
      <c r="L287" s="13">
        <v>5000</v>
      </c>
      <c r="M287" s="14">
        <v>5940</v>
      </c>
      <c r="N287" s="10" t="s">
        <v>8218</v>
      </c>
      <c r="O287" s="13"/>
      <c r="P287" s="14"/>
      <c r="Q287" s="10"/>
    </row>
    <row r="288" spans="9:17" x14ac:dyDescent="0.2">
      <c r="I288" s="13"/>
      <c r="J288" s="14"/>
      <c r="K288" s="10"/>
      <c r="L288" s="13">
        <v>4000</v>
      </c>
      <c r="M288" s="14">
        <v>4015.71</v>
      </c>
      <c r="N288" s="10" t="s">
        <v>8218</v>
      </c>
      <c r="O288" s="13"/>
      <c r="P288" s="14"/>
      <c r="Q288" s="10"/>
    </row>
    <row r="289" spans="9:17" x14ac:dyDescent="0.2">
      <c r="I289" s="13"/>
      <c r="J289" s="14"/>
      <c r="K289" s="10"/>
      <c r="L289" s="13">
        <v>15000</v>
      </c>
      <c r="M289" s="14">
        <v>15481</v>
      </c>
      <c r="N289" s="10" t="s">
        <v>8218</v>
      </c>
      <c r="O289" s="13"/>
      <c r="P289" s="14"/>
      <c r="Q289" s="10"/>
    </row>
    <row r="290" spans="9:17" x14ac:dyDescent="0.2">
      <c r="I290" s="13"/>
      <c r="J290" s="14"/>
      <c r="K290" s="10"/>
      <c r="L290" s="13">
        <v>20000</v>
      </c>
      <c r="M290" s="14">
        <v>20120</v>
      </c>
      <c r="N290" s="10" t="s">
        <v>8218</v>
      </c>
      <c r="O290" s="13"/>
      <c r="P290" s="14"/>
      <c r="Q290" s="10"/>
    </row>
    <row r="291" spans="9:17" x14ac:dyDescent="0.2">
      <c r="I291" s="13"/>
      <c r="J291" s="14"/>
      <c r="K291" s="10"/>
      <c r="L291" s="13">
        <v>35000</v>
      </c>
      <c r="M291" s="14">
        <v>35275.64</v>
      </c>
      <c r="N291" s="10" t="s">
        <v>8218</v>
      </c>
      <c r="O291" s="13"/>
      <c r="P291" s="14"/>
      <c r="Q291" s="10"/>
    </row>
    <row r="292" spans="9:17" x14ac:dyDescent="0.2">
      <c r="I292" s="13"/>
      <c r="J292" s="14"/>
      <c r="K292" s="10"/>
      <c r="L292" s="13">
        <v>2800</v>
      </c>
      <c r="M292" s="14">
        <v>3145</v>
      </c>
      <c r="N292" s="10" t="s">
        <v>8218</v>
      </c>
      <c r="O292" s="13"/>
      <c r="P292" s="14"/>
      <c r="Q292" s="10"/>
    </row>
    <row r="293" spans="9:17" x14ac:dyDescent="0.2">
      <c r="I293" s="13"/>
      <c r="J293" s="14"/>
      <c r="K293" s="10"/>
      <c r="L293" s="13">
        <v>5862</v>
      </c>
      <c r="M293" s="14">
        <v>6208.98</v>
      </c>
      <c r="N293" s="10" t="s">
        <v>8218</v>
      </c>
      <c r="O293" s="13"/>
      <c r="P293" s="14"/>
      <c r="Q293" s="10"/>
    </row>
    <row r="294" spans="9:17" x14ac:dyDescent="0.2">
      <c r="I294" s="13"/>
      <c r="J294" s="14"/>
      <c r="K294" s="10"/>
      <c r="L294" s="13">
        <v>3000</v>
      </c>
      <c r="M294" s="14">
        <v>3017</v>
      </c>
      <c r="N294" s="10" t="s">
        <v>8218</v>
      </c>
      <c r="O294" s="13"/>
      <c r="P294" s="14"/>
      <c r="Q294" s="10"/>
    </row>
    <row r="295" spans="9:17" x14ac:dyDescent="0.2">
      <c r="I295" s="13"/>
      <c r="J295" s="14"/>
      <c r="K295" s="10"/>
      <c r="L295" s="13">
        <v>8500</v>
      </c>
      <c r="M295" s="14">
        <v>9801</v>
      </c>
      <c r="N295" s="10" t="s">
        <v>8218</v>
      </c>
      <c r="O295" s="13"/>
      <c r="P295" s="14"/>
      <c r="Q295" s="10"/>
    </row>
    <row r="296" spans="9:17" x14ac:dyDescent="0.2">
      <c r="I296" s="13"/>
      <c r="J296" s="14"/>
      <c r="K296" s="10"/>
      <c r="L296" s="13">
        <v>10000</v>
      </c>
      <c r="M296" s="14">
        <v>12730.42</v>
      </c>
      <c r="N296" s="10" t="s">
        <v>8218</v>
      </c>
      <c r="O296" s="13"/>
      <c r="P296" s="14"/>
      <c r="Q296" s="10"/>
    </row>
    <row r="297" spans="9:17" x14ac:dyDescent="0.2">
      <c r="I297" s="13"/>
      <c r="J297" s="14"/>
      <c r="K297" s="10"/>
      <c r="L297" s="13">
        <v>8000</v>
      </c>
      <c r="M297" s="14">
        <v>8227</v>
      </c>
      <c r="N297" s="10" t="s">
        <v>8218</v>
      </c>
      <c r="O297" s="13"/>
      <c r="P297" s="14"/>
      <c r="Q297" s="10"/>
    </row>
    <row r="298" spans="9:17" x14ac:dyDescent="0.2">
      <c r="I298" s="13"/>
      <c r="J298" s="14"/>
      <c r="K298" s="10"/>
      <c r="L298" s="13">
        <v>1600</v>
      </c>
      <c r="M298" s="14">
        <v>1647</v>
      </c>
      <c r="N298" s="10" t="s">
        <v>8218</v>
      </c>
      <c r="O298" s="13"/>
      <c r="P298" s="14"/>
      <c r="Q298" s="10"/>
    </row>
    <row r="299" spans="9:17" x14ac:dyDescent="0.2">
      <c r="I299" s="13"/>
      <c r="J299" s="14"/>
      <c r="K299" s="10"/>
      <c r="L299" s="13">
        <v>21000</v>
      </c>
      <c r="M299" s="14">
        <v>21904</v>
      </c>
      <c r="N299" s="10" t="s">
        <v>8218</v>
      </c>
      <c r="O299" s="13"/>
      <c r="P299" s="14"/>
      <c r="Q299" s="10"/>
    </row>
    <row r="300" spans="9:17" x14ac:dyDescent="0.2">
      <c r="I300" s="13"/>
      <c r="J300" s="14"/>
      <c r="K300" s="10"/>
      <c r="L300" s="13">
        <v>10000</v>
      </c>
      <c r="M300" s="14">
        <v>11122</v>
      </c>
      <c r="N300" s="10" t="s">
        <v>8218</v>
      </c>
      <c r="O300" s="13"/>
      <c r="P300" s="14"/>
      <c r="Q300" s="10"/>
    </row>
    <row r="301" spans="9:17" x14ac:dyDescent="0.2">
      <c r="I301" s="13"/>
      <c r="J301" s="14"/>
      <c r="K301" s="10"/>
      <c r="L301" s="13">
        <v>2500</v>
      </c>
      <c r="M301" s="14">
        <v>2646.5</v>
      </c>
      <c r="N301" s="10" t="s">
        <v>8218</v>
      </c>
      <c r="O301" s="13"/>
      <c r="P301" s="14"/>
      <c r="Q301" s="10"/>
    </row>
    <row r="302" spans="9:17" x14ac:dyDescent="0.2">
      <c r="I302" s="13"/>
      <c r="J302" s="14"/>
      <c r="K302" s="10"/>
      <c r="L302" s="13">
        <v>12000</v>
      </c>
      <c r="M302" s="14">
        <v>12095</v>
      </c>
      <c r="N302" s="10" t="s">
        <v>8218</v>
      </c>
      <c r="O302" s="13"/>
      <c r="P302" s="14"/>
      <c r="Q302" s="10"/>
    </row>
    <row r="303" spans="9:17" x14ac:dyDescent="0.2">
      <c r="I303" s="13"/>
      <c r="J303" s="14"/>
      <c r="K303" s="10"/>
      <c r="L303" s="13">
        <v>5500</v>
      </c>
      <c r="M303" s="14">
        <v>5771</v>
      </c>
      <c r="N303" s="10" t="s">
        <v>8218</v>
      </c>
      <c r="O303" s="13"/>
      <c r="P303" s="14"/>
      <c r="Q303" s="10"/>
    </row>
    <row r="304" spans="9:17" x14ac:dyDescent="0.2">
      <c r="I304" s="13"/>
      <c r="J304" s="14"/>
      <c r="K304" s="10"/>
      <c r="L304" s="13">
        <v>25000</v>
      </c>
      <c r="M304" s="14">
        <v>25388</v>
      </c>
      <c r="N304" s="10" t="s">
        <v>8218</v>
      </c>
      <c r="O304" s="13"/>
      <c r="P304" s="14"/>
      <c r="Q304" s="10"/>
    </row>
    <row r="305" spans="9:17" x14ac:dyDescent="0.2">
      <c r="I305" s="13"/>
      <c r="J305" s="14"/>
      <c r="K305" s="10"/>
      <c r="L305" s="13">
        <v>1500</v>
      </c>
      <c r="M305" s="14">
        <v>1661</v>
      </c>
      <c r="N305" s="10" t="s">
        <v>8218</v>
      </c>
      <c r="O305" s="13"/>
      <c r="P305" s="14"/>
      <c r="Q305" s="10"/>
    </row>
    <row r="306" spans="9:17" x14ac:dyDescent="0.2">
      <c r="I306" s="13"/>
      <c r="J306" s="14"/>
      <c r="K306" s="10"/>
      <c r="L306" s="13">
        <v>2250</v>
      </c>
      <c r="M306" s="14">
        <v>2876</v>
      </c>
      <c r="N306" s="10" t="s">
        <v>8218</v>
      </c>
      <c r="O306" s="13"/>
      <c r="P306" s="14"/>
      <c r="Q306" s="10"/>
    </row>
    <row r="307" spans="9:17" x14ac:dyDescent="0.2">
      <c r="I307" s="13"/>
      <c r="J307" s="14"/>
      <c r="K307" s="10"/>
      <c r="L307" s="13">
        <v>20000</v>
      </c>
      <c r="M307" s="14">
        <v>20365</v>
      </c>
      <c r="N307" s="10" t="s">
        <v>8218</v>
      </c>
      <c r="O307" s="13"/>
      <c r="P307" s="14"/>
      <c r="Q307" s="10"/>
    </row>
    <row r="308" spans="9:17" x14ac:dyDescent="0.2">
      <c r="I308" s="13"/>
      <c r="J308" s="14"/>
      <c r="K308" s="10"/>
      <c r="L308" s="13">
        <v>13000</v>
      </c>
      <c r="M308" s="14">
        <v>13163.5</v>
      </c>
      <c r="N308" s="10" t="s">
        <v>8218</v>
      </c>
      <c r="O308" s="13"/>
      <c r="P308" s="14"/>
      <c r="Q308" s="10"/>
    </row>
    <row r="309" spans="9:17" x14ac:dyDescent="0.2">
      <c r="I309" s="13"/>
      <c r="J309" s="14"/>
      <c r="K309" s="10"/>
      <c r="L309" s="13">
        <v>300</v>
      </c>
      <c r="M309" s="14">
        <v>525</v>
      </c>
      <c r="N309" s="10" t="s">
        <v>8218</v>
      </c>
      <c r="O309" s="13"/>
      <c r="P309" s="14"/>
      <c r="Q309" s="10"/>
    </row>
    <row r="310" spans="9:17" x14ac:dyDescent="0.2">
      <c r="I310" s="13"/>
      <c r="J310" s="14"/>
      <c r="K310" s="10"/>
      <c r="L310" s="13">
        <v>10000</v>
      </c>
      <c r="M310" s="14">
        <v>12806</v>
      </c>
      <c r="N310" s="10" t="s">
        <v>8218</v>
      </c>
      <c r="O310" s="13"/>
      <c r="P310" s="14"/>
      <c r="Q310" s="10"/>
    </row>
    <row r="311" spans="9:17" x14ac:dyDescent="0.2">
      <c r="I311" s="13"/>
      <c r="J311" s="14"/>
      <c r="K311" s="10"/>
      <c r="L311" s="13">
        <v>2000</v>
      </c>
      <c r="M311" s="14">
        <v>2125.9899999999998</v>
      </c>
      <c r="N311" s="10" t="s">
        <v>8218</v>
      </c>
      <c r="O311" s="13"/>
      <c r="P311" s="14"/>
      <c r="Q311" s="10"/>
    </row>
    <row r="312" spans="9:17" x14ac:dyDescent="0.2">
      <c r="I312" s="13"/>
      <c r="J312" s="14"/>
      <c r="K312" s="10"/>
      <c r="L312" s="13">
        <v>7000</v>
      </c>
      <c r="M312" s="14">
        <v>7365</v>
      </c>
      <c r="N312" s="10" t="s">
        <v>8218</v>
      </c>
      <c r="O312" s="13"/>
      <c r="P312" s="14"/>
      <c r="Q312" s="10"/>
    </row>
    <row r="313" spans="9:17" x14ac:dyDescent="0.2">
      <c r="I313" s="13"/>
      <c r="J313" s="14"/>
      <c r="K313" s="10"/>
      <c r="L313" s="13">
        <v>23000</v>
      </c>
      <c r="M313" s="14">
        <v>24418.6</v>
      </c>
      <c r="N313" s="10" t="s">
        <v>8218</v>
      </c>
      <c r="O313" s="13"/>
      <c r="P313" s="14"/>
      <c r="Q313" s="10"/>
    </row>
    <row r="314" spans="9:17" x14ac:dyDescent="0.2">
      <c r="I314" s="13"/>
      <c r="J314" s="14"/>
      <c r="K314" s="10"/>
      <c r="L314" s="13">
        <v>5000</v>
      </c>
      <c r="M314" s="14">
        <v>5462</v>
      </c>
      <c r="N314" s="10" t="s">
        <v>8218</v>
      </c>
      <c r="O314" s="13"/>
      <c r="P314" s="14"/>
      <c r="Q314" s="10"/>
    </row>
    <row r="315" spans="9:17" x14ac:dyDescent="0.2">
      <c r="I315" s="13"/>
      <c r="J315" s="14"/>
      <c r="K315" s="10"/>
      <c r="L315" s="13">
        <v>3300</v>
      </c>
      <c r="M315" s="14">
        <v>3315</v>
      </c>
      <c r="N315" s="10" t="s">
        <v>8218</v>
      </c>
      <c r="O315" s="13"/>
      <c r="P315" s="14"/>
      <c r="Q315" s="10"/>
    </row>
    <row r="316" spans="9:17" x14ac:dyDescent="0.2">
      <c r="I316" s="13"/>
      <c r="J316" s="14"/>
      <c r="K316" s="10"/>
      <c r="L316" s="13">
        <v>12200</v>
      </c>
      <c r="M316" s="14">
        <v>12571</v>
      </c>
      <c r="N316" s="10" t="s">
        <v>8218</v>
      </c>
      <c r="O316" s="13"/>
      <c r="P316" s="14"/>
      <c r="Q316" s="10"/>
    </row>
    <row r="317" spans="9:17" x14ac:dyDescent="0.2">
      <c r="I317" s="13"/>
      <c r="J317" s="14"/>
      <c r="K317" s="10"/>
      <c r="L317" s="13">
        <v>2500</v>
      </c>
      <c r="M317" s="14">
        <v>2804.16</v>
      </c>
      <c r="N317" s="10" t="s">
        <v>8218</v>
      </c>
      <c r="O317" s="13"/>
      <c r="P317" s="14"/>
      <c r="Q317" s="10"/>
    </row>
    <row r="318" spans="9:17" x14ac:dyDescent="0.2">
      <c r="I318" s="13"/>
      <c r="J318" s="14"/>
      <c r="K318" s="10"/>
      <c r="L318" s="13">
        <v>2500</v>
      </c>
      <c r="M318" s="14">
        <v>2575</v>
      </c>
      <c r="N318" s="10" t="s">
        <v>8218</v>
      </c>
      <c r="O318" s="13"/>
      <c r="P318" s="14"/>
      <c r="Q318" s="10"/>
    </row>
    <row r="319" spans="9:17" x14ac:dyDescent="0.2">
      <c r="I319" s="13"/>
      <c r="J319" s="14"/>
      <c r="K319" s="10"/>
      <c r="L319" s="13">
        <v>2700</v>
      </c>
      <c r="M319" s="14">
        <v>4428</v>
      </c>
      <c r="N319" s="10" t="s">
        <v>8218</v>
      </c>
      <c r="O319" s="13"/>
      <c r="P319" s="14"/>
      <c r="Q319" s="10"/>
    </row>
    <row r="320" spans="9:17" x14ac:dyDescent="0.2">
      <c r="I320" s="13"/>
      <c r="J320" s="14"/>
      <c r="K320" s="10"/>
      <c r="L320" s="13">
        <v>6000</v>
      </c>
      <c r="M320" s="14">
        <v>7877</v>
      </c>
      <c r="N320" s="10" t="s">
        <v>8218</v>
      </c>
      <c r="O320" s="13"/>
      <c r="P320" s="14"/>
      <c r="Q320" s="10"/>
    </row>
    <row r="321" spans="9:17" x14ac:dyDescent="0.2">
      <c r="I321" s="13"/>
      <c r="J321" s="14"/>
      <c r="K321" s="10"/>
      <c r="L321" s="13">
        <v>15000</v>
      </c>
      <c r="M321" s="14">
        <v>15315</v>
      </c>
      <c r="N321" s="10" t="s">
        <v>8218</v>
      </c>
      <c r="O321" s="13"/>
      <c r="P321" s="14"/>
      <c r="Q321" s="10"/>
    </row>
    <row r="322" spans="9:17" x14ac:dyDescent="0.2">
      <c r="I322" s="13"/>
      <c r="J322" s="14"/>
      <c r="K322" s="10"/>
      <c r="L322" s="13">
        <v>2000</v>
      </c>
      <c r="M322" s="14">
        <v>2560</v>
      </c>
      <c r="N322" s="10" t="s">
        <v>8218</v>
      </c>
      <c r="O322" s="13"/>
      <c r="P322" s="14"/>
      <c r="Q322" s="10"/>
    </row>
    <row r="323" spans="9:17" x14ac:dyDescent="0.2">
      <c r="I323" s="13"/>
      <c r="J323" s="14"/>
      <c r="K323" s="10"/>
      <c r="L323" s="13">
        <v>8000</v>
      </c>
      <c r="M323" s="14">
        <v>8120</v>
      </c>
      <c r="N323" s="10" t="s">
        <v>8218</v>
      </c>
      <c r="O323" s="13"/>
      <c r="P323" s="14"/>
      <c r="Q323" s="10"/>
    </row>
    <row r="324" spans="9:17" x14ac:dyDescent="0.2">
      <c r="I324" s="13"/>
      <c r="J324" s="14"/>
      <c r="K324" s="10"/>
      <c r="L324" s="13">
        <v>1800</v>
      </c>
      <c r="M324" s="14">
        <v>1830</v>
      </c>
      <c r="N324" s="10" t="s">
        <v>8218</v>
      </c>
      <c r="O324" s="13"/>
      <c r="P324" s="14"/>
      <c r="Q324" s="10"/>
    </row>
    <row r="325" spans="9:17" x14ac:dyDescent="0.2">
      <c r="I325" s="13"/>
      <c r="J325" s="14"/>
      <c r="K325" s="10"/>
      <c r="L325" s="13">
        <v>1500</v>
      </c>
      <c r="M325" s="14">
        <v>1950</v>
      </c>
      <c r="N325" s="10" t="s">
        <v>8218</v>
      </c>
      <c r="O325" s="13"/>
      <c r="P325" s="14"/>
      <c r="Q325" s="10"/>
    </row>
    <row r="326" spans="9:17" x14ac:dyDescent="0.2">
      <c r="I326" s="13"/>
      <c r="J326" s="14"/>
      <c r="K326" s="10"/>
      <c r="L326" s="13">
        <v>10000</v>
      </c>
      <c r="M326" s="14">
        <v>15443</v>
      </c>
      <c r="N326" s="10" t="s">
        <v>8218</v>
      </c>
      <c r="O326" s="13"/>
      <c r="P326" s="14"/>
      <c r="Q326" s="10"/>
    </row>
    <row r="327" spans="9:17" x14ac:dyDescent="0.2">
      <c r="I327" s="13"/>
      <c r="J327" s="14"/>
      <c r="K327" s="10"/>
      <c r="L327" s="13">
        <v>4000</v>
      </c>
      <c r="M327" s="14">
        <v>4296</v>
      </c>
      <c r="N327" s="10" t="s">
        <v>8218</v>
      </c>
      <c r="O327" s="13"/>
      <c r="P327" s="14"/>
      <c r="Q327" s="10"/>
    </row>
    <row r="328" spans="9:17" x14ac:dyDescent="0.2">
      <c r="I328" s="13"/>
      <c r="J328" s="14"/>
      <c r="K328" s="10"/>
      <c r="L328" s="13">
        <v>15500</v>
      </c>
      <c r="M328" s="14">
        <v>15705</v>
      </c>
      <c r="N328" s="10" t="s">
        <v>8218</v>
      </c>
      <c r="O328" s="13"/>
      <c r="P328" s="14"/>
      <c r="Q328" s="10"/>
    </row>
    <row r="329" spans="9:17" x14ac:dyDescent="0.2">
      <c r="I329" s="13"/>
      <c r="J329" s="14"/>
      <c r="K329" s="10"/>
      <c r="L329" s="13">
        <v>1800</v>
      </c>
      <c r="M329" s="14">
        <v>1805</v>
      </c>
      <c r="N329" s="10" t="s">
        <v>8218</v>
      </c>
      <c r="O329" s="13"/>
      <c r="P329" s="14"/>
      <c r="Q329" s="10"/>
    </row>
    <row r="330" spans="9:17" x14ac:dyDescent="0.2">
      <c r="I330" s="13"/>
      <c r="J330" s="14"/>
      <c r="K330" s="10"/>
      <c r="L330" s="13">
        <v>4500</v>
      </c>
      <c r="M330" s="14">
        <v>5258</v>
      </c>
      <c r="N330" s="10" t="s">
        <v>8218</v>
      </c>
      <c r="O330" s="13"/>
      <c r="P330" s="14"/>
      <c r="Q330" s="10"/>
    </row>
    <row r="331" spans="9:17" x14ac:dyDescent="0.2">
      <c r="I331" s="13"/>
      <c r="J331" s="14"/>
      <c r="K331" s="10"/>
      <c r="L331" s="13">
        <v>5000</v>
      </c>
      <c r="M331" s="14">
        <v>5430</v>
      </c>
      <c r="N331" s="10" t="s">
        <v>8218</v>
      </c>
      <c r="O331" s="13"/>
      <c r="P331" s="14"/>
      <c r="Q331" s="10"/>
    </row>
    <row r="332" spans="9:17" x14ac:dyDescent="0.2">
      <c r="I332" s="13"/>
      <c r="J332" s="14"/>
      <c r="K332" s="10"/>
      <c r="L332" s="13">
        <v>2500</v>
      </c>
      <c r="M332" s="14">
        <v>2585</v>
      </c>
      <c r="N332" s="10" t="s">
        <v>8218</v>
      </c>
      <c r="O332" s="13"/>
      <c r="P332" s="14"/>
      <c r="Q332" s="10"/>
    </row>
    <row r="333" spans="9:17" x14ac:dyDescent="0.2">
      <c r="I333" s="13"/>
      <c r="J333" s="14"/>
      <c r="K333" s="10"/>
      <c r="L333" s="13">
        <v>5800</v>
      </c>
      <c r="M333" s="14">
        <v>6628</v>
      </c>
      <c r="N333" s="10" t="s">
        <v>8218</v>
      </c>
      <c r="O333" s="13"/>
      <c r="P333" s="14"/>
      <c r="Q333" s="10"/>
    </row>
    <row r="334" spans="9:17" x14ac:dyDescent="0.2">
      <c r="I334" s="13"/>
      <c r="J334" s="14"/>
      <c r="K334" s="10"/>
      <c r="L334" s="13">
        <v>2000</v>
      </c>
      <c r="M334" s="14">
        <v>2060</v>
      </c>
      <c r="N334" s="10" t="s">
        <v>8218</v>
      </c>
      <c r="O334" s="13"/>
      <c r="P334" s="14"/>
      <c r="Q334" s="10"/>
    </row>
    <row r="335" spans="9:17" x14ac:dyDescent="0.2">
      <c r="I335" s="13"/>
      <c r="J335" s="14"/>
      <c r="K335" s="10"/>
      <c r="L335" s="13">
        <v>5000</v>
      </c>
      <c r="M335" s="14">
        <v>6080</v>
      </c>
      <c r="N335" s="10" t="s">
        <v>8218</v>
      </c>
      <c r="O335" s="13"/>
      <c r="P335" s="14"/>
      <c r="Q335" s="10"/>
    </row>
    <row r="336" spans="9:17" x14ac:dyDescent="0.2">
      <c r="I336" s="13"/>
      <c r="J336" s="14"/>
      <c r="K336" s="10"/>
      <c r="L336" s="13">
        <v>31000</v>
      </c>
      <c r="M336" s="14">
        <v>31820.5</v>
      </c>
      <c r="N336" s="10" t="s">
        <v>8218</v>
      </c>
      <c r="O336" s="13"/>
      <c r="P336" s="14"/>
      <c r="Q336" s="10"/>
    </row>
    <row r="337" spans="9:17" x14ac:dyDescent="0.2">
      <c r="I337" s="13"/>
      <c r="J337" s="14"/>
      <c r="K337" s="10"/>
      <c r="L337" s="13">
        <v>800</v>
      </c>
      <c r="M337" s="14">
        <v>838</v>
      </c>
      <c r="N337" s="10" t="s">
        <v>8218</v>
      </c>
      <c r="O337" s="13"/>
      <c r="P337" s="14"/>
      <c r="Q337" s="10"/>
    </row>
    <row r="338" spans="9:17" x14ac:dyDescent="0.2">
      <c r="I338" s="13"/>
      <c r="J338" s="14"/>
      <c r="K338" s="10"/>
      <c r="L338" s="13">
        <v>3000</v>
      </c>
      <c r="M338" s="14">
        <v>3048</v>
      </c>
      <c r="N338" s="10" t="s">
        <v>8218</v>
      </c>
      <c r="O338" s="13"/>
      <c r="P338" s="14"/>
      <c r="Q338" s="10"/>
    </row>
    <row r="339" spans="9:17" x14ac:dyDescent="0.2">
      <c r="I339" s="13"/>
      <c r="J339" s="14"/>
      <c r="K339" s="10"/>
      <c r="L339" s="13">
        <v>4999</v>
      </c>
      <c r="M339" s="14">
        <v>5604</v>
      </c>
      <c r="N339" s="10" t="s">
        <v>8218</v>
      </c>
      <c r="O339" s="13"/>
      <c r="P339" s="14"/>
      <c r="Q339" s="10"/>
    </row>
    <row r="340" spans="9:17" x14ac:dyDescent="0.2">
      <c r="I340" s="13"/>
      <c r="J340" s="14"/>
      <c r="K340" s="10"/>
      <c r="L340" s="13">
        <v>15000</v>
      </c>
      <c r="M340" s="14">
        <v>15265</v>
      </c>
      <c r="N340" s="10" t="s">
        <v>8218</v>
      </c>
      <c r="O340" s="13"/>
      <c r="P340" s="14"/>
      <c r="Q340" s="10"/>
    </row>
    <row r="341" spans="9:17" x14ac:dyDescent="0.2">
      <c r="I341" s="13"/>
      <c r="J341" s="14"/>
      <c r="K341" s="10"/>
      <c r="L341" s="13">
        <v>2500</v>
      </c>
      <c r="M341" s="14">
        <v>2500</v>
      </c>
      <c r="N341" s="10" t="s">
        <v>8218</v>
      </c>
      <c r="O341" s="13"/>
      <c r="P341" s="14"/>
      <c r="Q341" s="10"/>
    </row>
    <row r="342" spans="9:17" x14ac:dyDescent="0.2">
      <c r="I342" s="13"/>
      <c r="J342" s="14"/>
      <c r="K342" s="10"/>
      <c r="L342" s="13">
        <v>10000</v>
      </c>
      <c r="M342" s="14">
        <v>10026.49</v>
      </c>
      <c r="N342" s="10" t="s">
        <v>8218</v>
      </c>
      <c r="O342" s="13"/>
      <c r="P342" s="14"/>
      <c r="Q342" s="10"/>
    </row>
    <row r="343" spans="9:17" x14ac:dyDescent="0.2">
      <c r="I343" s="13"/>
      <c r="J343" s="14"/>
      <c r="K343" s="10"/>
      <c r="L343" s="13">
        <v>500</v>
      </c>
      <c r="M343" s="14">
        <v>665.21</v>
      </c>
      <c r="N343" s="10" t="s">
        <v>8218</v>
      </c>
      <c r="O343" s="13"/>
      <c r="P343" s="14"/>
      <c r="Q343" s="10"/>
    </row>
    <row r="344" spans="9:17" x14ac:dyDescent="0.2">
      <c r="I344" s="13"/>
      <c r="J344" s="14"/>
      <c r="K344" s="10"/>
      <c r="L344" s="13">
        <v>2000</v>
      </c>
      <c r="M344" s="14">
        <v>2424</v>
      </c>
      <c r="N344" s="10" t="s">
        <v>8218</v>
      </c>
      <c r="O344" s="13"/>
      <c r="P344" s="14"/>
      <c r="Q344" s="10"/>
    </row>
    <row r="345" spans="9:17" x14ac:dyDescent="0.2">
      <c r="I345" s="13"/>
      <c r="J345" s="14"/>
      <c r="K345" s="10"/>
      <c r="L345" s="13">
        <v>500</v>
      </c>
      <c r="M345" s="14">
        <v>570</v>
      </c>
      <c r="N345" s="10" t="s">
        <v>8218</v>
      </c>
      <c r="O345" s="13"/>
      <c r="P345" s="14"/>
      <c r="Q345" s="10"/>
    </row>
    <row r="346" spans="9:17" x14ac:dyDescent="0.2">
      <c r="I346" s="13"/>
      <c r="J346" s="14"/>
      <c r="K346" s="10"/>
      <c r="L346" s="13">
        <v>101</v>
      </c>
      <c r="M346" s="14">
        <v>289</v>
      </c>
      <c r="N346" s="10" t="s">
        <v>8218</v>
      </c>
      <c r="O346" s="13"/>
      <c r="P346" s="14"/>
      <c r="Q346" s="10"/>
    </row>
    <row r="347" spans="9:17" x14ac:dyDescent="0.2">
      <c r="I347" s="13"/>
      <c r="J347" s="14"/>
      <c r="K347" s="10"/>
      <c r="L347" s="13">
        <v>4500</v>
      </c>
      <c r="M347" s="14">
        <v>7670</v>
      </c>
      <c r="N347" s="10" t="s">
        <v>8218</v>
      </c>
      <c r="O347" s="13"/>
      <c r="P347" s="14"/>
      <c r="Q347" s="10"/>
    </row>
    <row r="348" spans="9:17" x14ac:dyDescent="0.2">
      <c r="I348" s="13"/>
      <c r="J348" s="14"/>
      <c r="K348" s="10"/>
      <c r="L348" s="13">
        <v>600</v>
      </c>
      <c r="M348" s="14">
        <v>710</v>
      </c>
      <c r="N348" s="10" t="s">
        <v>8218</v>
      </c>
      <c r="O348" s="13"/>
      <c r="P348" s="14"/>
      <c r="Q348" s="10"/>
    </row>
    <row r="349" spans="9:17" x14ac:dyDescent="0.2">
      <c r="I349" s="13"/>
      <c r="J349" s="14"/>
      <c r="K349" s="10"/>
      <c r="L349" s="13">
        <v>700</v>
      </c>
      <c r="M349" s="14">
        <v>720.01</v>
      </c>
      <c r="N349" s="10" t="s">
        <v>8218</v>
      </c>
      <c r="O349" s="13"/>
      <c r="P349" s="14"/>
      <c r="Q349" s="10"/>
    </row>
    <row r="350" spans="9:17" x14ac:dyDescent="0.2">
      <c r="I350" s="13"/>
      <c r="J350" s="14"/>
      <c r="K350" s="10"/>
      <c r="L350" s="13">
        <v>1500</v>
      </c>
      <c r="M350" s="14">
        <v>2161</v>
      </c>
      <c r="N350" s="10" t="s">
        <v>8218</v>
      </c>
      <c r="O350" s="13"/>
      <c r="P350" s="14"/>
      <c r="Q350" s="10"/>
    </row>
    <row r="351" spans="9:17" x14ac:dyDescent="0.2">
      <c r="I351" s="13"/>
      <c r="J351" s="14"/>
      <c r="K351" s="10"/>
      <c r="L351" s="13">
        <v>5500</v>
      </c>
      <c r="M351" s="14">
        <v>5504</v>
      </c>
      <c r="N351" s="10" t="s">
        <v>8218</v>
      </c>
    </row>
    <row r="352" spans="9:17" x14ac:dyDescent="0.2">
      <c r="I352" s="13"/>
      <c r="J352" s="14"/>
      <c r="K352" s="10"/>
      <c r="L352" s="13">
        <v>10000</v>
      </c>
      <c r="M352" s="14">
        <v>10173</v>
      </c>
      <c r="N352" s="10" t="s">
        <v>8218</v>
      </c>
    </row>
    <row r="353" spans="9:14" x14ac:dyDescent="0.2">
      <c r="I353" s="13"/>
      <c r="J353" s="14"/>
      <c r="K353" s="10"/>
      <c r="L353" s="13">
        <v>3000</v>
      </c>
      <c r="M353" s="14">
        <v>3486</v>
      </c>
      <c r="N353" s="10" t="s">
        <v>8218</v>
      </c>
    </row>
    <row r="354" spans="9:14" x14ac:dyDescent="0.2">
      <c r="I354" s="13"/>
      <c r="J354" s="14"/>
      <c r="K354" s="10"/>
      <c r="L354" s="13">
        <v>3000</v>
      </c>
      <c r="M354" s="14">
        <v>4085</v>
      </c>
      <c r="N354" s="10" t="s">
        <v>8218</v>
      </c>
    </row>
    <row r="355" spans="9:14" x14ac:dyDescent="0.2">
      <c r="I355" s="13"/>
      <c r="J355" s="14"/>
      <c r="K355" s="10"/>
      <c r="L355" s="13">
        <v>3000</v>
      </c>
      <c r="M355" s="14">
        <v>4004</v>
      </c>
      <c r="N355" s="10" t="s">
        <v>8218</v>
      </c>
    </row>
    <row r="356" spans="9:14" x14ac:dyDescent="0.2">
      <c r="I356" s="13"/>
      <c r="J356" s="14"/>
      <c r="K356" s="10"/>
      <c r="L356" s="13">
        <v>8400</v>
      </c>
      <c r="M356" s="14">
        <v>8685</v>
      </c>
      <c r="N356" s="10" t="s">
        <v>8218</v>
      </c>
    </row>
    <row r="357" spans="9:14" x14ac:dyDescent="0.2">
      <c r="I357" s="13"/>
      <c r="J357" s="14"/>
      <c r="K357" s="10"/>
      <c r="L357" s="13">
        <v>1800</v>
      </c>
      <c r="M357" s="14">
        <v>2086</v>
      </c>
      <c r="N357" s="10" t="s">
        <v>8218</v>
      </c>
    </row>
    <row r="358" spans="9:14" x14ac:dyDescent="0.2">
      <c r="I358" s="13"/>
      <c r="J358" s="14"/>
      <c r="K358" s="10"/>
      <c r="L358" s="13">
        <v>15000</v>
      </c>
      <c r="M358" s="14">
        <v>15677.5</v>
      </c>
      <c r="N358" s="10" t="s">
        <v>8218</v>
      </c>
    </row>
    <row r="359" spans="9:14" x14ac:dyDescent="0.2">
      <c r="I359" s="13"/>
      <c r="J359" s="14"/>
      <c r="K359" s="10"/>
      <c r="L359" s="13">
        <v>4000</v>
      </c>
      <c r="M359" s="14">
        <v>4081</v>
      </c>
      <c r="N359" s="10" t="s">
        <v>8218</v>
      </c>
    </row>
    <row r="360" spans="9:14" x14ac:dyDescent="0.2">
      <c r="I360" s="13"/>
      <c r="J360" s="14"/>
      <c r="K360" s="10"/>
      <c r="L360" s="13">
        <v>1500</v>
      </c>
      <c r="M360" s="14">
        <v>2630</v>
      </c>
      <c r="N360" s="10" t="s">
        <v>8218</v>
      </c>
    </row>
    <row r="361" spans="9:14" x14ac:dyDescent="0.2">
      <c r="I361" s="13"/>
      <c r="J361" s="14"/>
      <c r="K361" s="10"/>
      <c r="L361" s="13">
        <v>1000</v>
      </c>
      <c r="M361" s="14">
        <v>1066.8</v>
      </c>
      <c r="N361" s="10" t="s">
        <v>8218</v>
      </c>
    </row>
    <row r="362" spans="9:14" x14ac:dyDescent="0.2">
      <c r="I362" s="13"/>
      <c r="J362" s="14"/>
      <c r="K362" s="10"/>
      <c r="L362" s="13">
        <v>3500</v>
      </c>
      <c r="M362" s="14">
        <v>4280</v>
      </c>
      <c r="N362" s="10" t="s">
        <v>8218</v>
      </c>
    </row>
    <row r="363" spans="9:14" x14ac:dyDescent="0.2">
      <c r="I363" s="13"/>
      <c r="J363" s="14"/>
      <c r="K363" s="10"/>
      <c r="L363" s="13">
        <v>350</v>
      </c>
      <c r="M363" s="14">
        <v>558</v>
      </c>
      <c r="N363" s="10" t="s">
        <v>8218</v>
      </c>
    </row>
    <row r="364" spans="9:14" x14ac:dyDescent="0.2">
      <c r="I364" s="13"/>
      <c r="J364" s="14"/>
      <c r="K364" s="10"/>
      <c r="L364" s="13">
        <v>6500</v>
      </c>
      <c r="M364" s="14">
        <v>6505</v>
      </c>
      <c r="N364" s="10" t="s">
        <v>8218</v>
      </c>
    </row>
    <row r="365" spans="9:14" x14ac:dyDescent="0.2">
      <c r="I365" s="13"/>
      <c r="J365" s="14"/>
      <c r="K365" s="10"/>
      <c r="L365" s="13">
        <v>2500</v>
      </c>
      <c r="M365" s="14">
        <v>2746</v>
      </c>
      <c r="N365" s="10" t="s">
        <v>8218</v>
      </c>
    </row>
    <row r="366" spans="9:14" x14ac:dyDescent="0.2">
      <c r="I366" s="13"/>
      <c r="J366" s="14"/>
      <c r="K366" s="10"/>
      <c r="L366" s="13">
        <v>2500</v>
      </c>
      <c r="M366" s="14">
        <v>2501</v>
      </c>
      <c r="N366" s="10" t="s">
        <v>8218</v>
      </c>
    </row>
    <row r="367" spans="9:14" x14ac:dyDescent="0.2">
      <c r="I367" s="13"/>
      <c r="J367" s="14"/>
      <c r="K367" s="10"/>
      <c r="L367" s="13">
        <v>2000</v>
      </c>
      <c r="M367" s="14">
        <v>2321</v>
      </c>
      <c r="N367" s="10" t="s">
        <v>8218</v>
      </c>
    </row>
    <row r="368" spans="9:14" x14ac:dyDescent="0.2">
      <c r="I368" s="13"/>
      <c r="J368" s="14"/>
      <c r="K368" s="10"/>
      <c r="L368" s="13">
        <v>800</v>
      </c>
      <c r="M368" s="14">
        <v>1686</v>
      </c>
      <c r="N368" s="10" t="s">
        <v>8218</v>
      </c>
    </row>
    <row r="369" spans="9:14" x14ac:dyDescent="0.2">
      <c r="I369" s="13"/>
      <c r="J369" s="14"/>
      <c r="K369" s="10"/>
      <c r="L369" s="13">
        <v>4000</v>
      </c>
      <c r="M369" s="14">
        <v>4400</v>
      </c>
      <c r="N369" s="10" t="s">
        <v>8218</v>
      </c>
    </row>
    <row r="370" spans="9:14" x14ac:dyDescent="0.2">
      <c r="I370" s="13"/>
      <c r="J370" s="14"/>
      <c r="K370" s="10"/>
      <c r="L370" s="13">
        <v>11737</v>
      </c>
      <c r="M370" s="14">
        <v>11747.18</v>
      </c>
      <c r="N370" s="10" t="s">
        <v>8218</v>
      </c>
    </row>
    <row r="371" spans="9:14" x14ac:dyDescent="0.2">
      <c r="I371" s="13"/>
      <c r="J371" s="14"/>
      <c r="K371" s="10"/>
      <c r="L371" s="13">
        <v>1050</v>
      </c>
      <c r="M371" s="14">
        <v>1115</v>
      </c>
      <c r="N371" s="10" t="s">
        <v>8218</v>
      </c>
    </row>
    <row r="372" spans="9:14" x14ac:dyDescent="0.2">
      <c r="I372" s="13"/>
      <c r="J372" s="14"/>
      <c r="K372" s="10"/>
      <c r="L372" s="13">
        <v>2000</v>
      </c>
      <c r="M372" s="14">
        <v>2512</v>
      </c>
      <c r="N372" s="10" t="s">
        <v>8218</v>
      </c>
    </row>
    <row r="373" spans="9:14" x14ac:dyDescent="0.2">
      <c r="I373" s="13"/>
      <c r="J373" s="14"/>
      <c r="K373" s="10"/>
      <c r="L373" s="13">
        <v>500</v>
      </c>
      <c r="M373" s="14">
        <v>540</v>
      </c>
      <c r="N373" s="10" t="s">
        <v>8218</v>
      </c>
    </row>
    <row r="374" spans="9:14" x14ac:dyDescent="0.2">
      <c r="I374" s="13"/>
      <c r="J374" s="14"/>
      <c r="K374" s="10"/>
      <c r="L374" s="13">
        <v>2500</v>
      </c>
      <c r="M374" s="14">
        <v>2525</v>
      </c>
      <c r="N374" s="10" t="s">
        <v>8218</v>
      </c>
    </row>
    <row r="375" spans="9:14" x14ac:dyDescent="0.2">
      <c r="I375" s="13"/>
      <c r="J375" s="14"/>
      <c r="K375" s="10"/>
      <c r="L375" s="13">
        <v>500</v>
      </c>
      <c r="M375" s="14">
        <v>537</v>
      </c>
      <c r="N375" s="10" t="s">
        <v>8218</v>
      </c>
    </row>
    <row r="376" spans="9:14" x14ac:dyDescent="0.2">
      <c r="I376" s="13"/>
      <c r="J376" s="14"/>
      <c r="K376" s="10"/>
      <c r="L376" s="13">
        <v>3300</v>
      </c>
      <c r="M376" s="14">
        <v>3350</v>
      </c>
      <c r="N376" s="10" t="s">
        <v>8218</v>
      </c>
    </row>
    <row r="377" spans="9:14" x14ac:dyDescent="0.2">
      <c r="I377" s="13"/>
      <c r="J377" s="14"/>
      <c r="K377" s="10"/>
      <c r="L377" s="13">
        <v>1000</v>
      </c>
      <c r="M377" s="14">
        <v>1259</v>
      </c>
      <c r="N377" s="10" t="s">
        <v>8218</v>
      </c>
    </row>
    <row r="378" spans="9:14" x14ac:dyDescent="0.2">
      <c r="I378" s="13"/>
      <c r="J378" s="14"/>
      <c r="K378" s="10"/>
      <c r="L378" s="13">
        <v>1500</v>
      </c>
      <c r="M378" s="14">
        <v>1525</v>
      </c>
      <c r="N378" s="10" t="s">
        <v>8218</v>
      </c>
    </row>
    <row r="379" spans="9:14" x14ac:dyDescent="0.2">
      <c r="I379" s="13"/>
      <c r="J379" s="14"/>
      <c r="K379" s="10"/>
      <c r="L379" s="13">
        <v>400</v>
      </c>
      <c r="M379" s="14">
        <v>450</v>
      </c>
      <c r="N379" s="10" t="s">
        <v>8218</v>
      </c>
    </row>
    <row r="380" spans="9:14" x14ac:dyDescent="0.2">
      <c r="I380" s="13"/>
      <c r="J380" s="14"/>
      <c r="K380" s="10"/>
      <c r="L380" s="13">
        <v>8000</v>
      </c>
      <c r="M380" s="14">
        <v>8110</v>
      </c>
      <c r="N380" s="10" t="s">
        <v>8218</v>
      </c>
    </row>
    <row r="381" spans="9:14" x14ac:dyDescent="0.2">
      <c r="I381" s="13"/>
      <c r="J381" s="14"/>
      <c r="K381" s="10"/>
      <c r="L381" s="13">
        <v>800</v>
      </c>
      <c r="M381" s="14">
        <v>810</v>
      </c>
      <c r="N381" s="10" t="s">
        <v>8218</v>
      </c>
    </row>
    <row r="382" spans="9:14" x14ac:dyDescent="0.2">
      <c r="I382" s="13"/>
      <c r="J382" s="14"/>
      <c r="K382" s="10"/>
      <c r="L382" s="13">
        <v>1800</v>
      </c>
      <c r="M382" s="14">
        <v>2635</v>
      </c>
      <c r="N382" s="10" t="s">
        <v>8218</v>
      </c>
    </row>
    <row r="383" spans="9:14" x14ac:dyDescent="0.2">
      <c r="I383" s="13"/>
      <c r="J383" s="14"/>
      <c r="K383" s="10"/>
      <c r="L383" s="13">
        <v>1000</v>
      </c>
      <c r="M383" s="14">
        <v>1168</v>
      </c>
      <c r="N383" s="10" t="s">
        <v>8218</v>
      </c>
    </row>
    <row r="384" spans="9:14" x14ac:dyDescent="0.2">
      <c r="I384" s="13"/>
      <c r="J384" s="14"/>
      <c r="K384" s="10"/>
      <c r="L384" s="13">
        <v>1500</v>
      </c>
      <c r="M384" s="14">
        <v>1594</v>
      </c>
      <c r="N384" s="10" t="s">
        <v>8218</v>
      </c>
    </row>
    <row r="385" spans="9:14" x14ac:dyDescent="0.2">
      <c r="I385" s="13"/>
      <c r="J385" s="14"/>
      <c r="K385" s="10"/>
      <c r="L385" s="13">
        <v>5000</v>
      </c>
      <c r="M385" s="14">
        <v>5226</v>
      </c>
      <c r="N385" s="10" t="s">
        <v>8218</v>
      </c>
    </row>
    <row r="386" spans="9:14" x14ac:dyDescent="0.2">
      <c r="I386" s="13"/>
      <c r="J386" s="14"/>
      <c r="K386" s="10"/>
      <c r="L386" s="13">
        <v>6000</v>
      </c>
      <c r="M386" s="14">
        <v>6000</v>
      </c>
      <c r="N386" s="10" t="s">
        <v>8218</v>
      </c>
    </row>
    <row r="387" spans="9:14" x14ac:dyDescent="0.2">
      <c r="I387" s="13"/>
      <c r="J387" s="14"/>
      <c r="K387" s="10"/>
      <c r="L387" s="13">
        <v>3500</v>
      </c>
      <c r="M387" s="14">
        <v>3660</v>
      </c>
      <c r="N387" s="10" t="s">
        <v>8218</v>
      </c>
    </row>
    <row r="388" spans="9:14" x14ac:dyDescent="0.2">
      <c r="I388" s="13"/>
      <c r="J388" s="14"/>
      <c r="K388" s="10"/>
      <c r="L388" s="13">
        <v>3871</v>
      </c>
      <c r="M388" s="14">
        <v>5366</v>
      </c>
      <c r="N388" s="10" t="s">
        <v>8218</v>
      </c>
    </row>
    <row r="389" spans="9:14" x14ac:dyDescent="0.2">
      <c r="I389" s="13"/>
      <c r="J389" s="14"/>
      <c r="K389" s="10"/>
      <c r="L389" s="13">
        <v>5000</v>
      </c>
      <c r="M389" s="14">
        <v>5016</v>
      </c>
      <c r="N389" s="10" t="s">
        <v>8218</v>
      </c>
    </row>
    <row r="390" spans="9:14" x14ac:dyDescent="0.2">
      <c r="I390" s="13"/>
      <c r="J390" s="14"/>
      <c r="K390" s="10"/>
      <c r="L390" s="13">
        <v>250</v>
      </c>
      <c r="M390" s="14">
        <v>250</v>
      </c>
      <c r="N390" s="10" t="s">
        <v>8218</v>
      </c>
    </row>
    <row r="391" spans="9:14" x14ac:dyDescent="0.2">
      <c r="I391" s="13"/>
      <c r="J391" s="14"/>
      <c r="K391" s="10"/>
      <c r="L391" s="13">
        <v>2500</v>
      </c>
      <c r="M391" s="14">
        <v>2755</v>
      </c>
      <c r="N391" s="10" t="s">
        <v>8218</v>
      </c>
    </row>
    <row r="392" spans="9:14" x14ac:dyDescent="0.2">
      <c r="I392" s="13"/>
      <c r="J392" s="14"/>
      <c r="K392" s="10"/>
      <c r="L392" s="13">
        <v>15000</v>
      </c>
      <c r="M392" s="14">
        <v>15327</v>
      </c>
      <c r="N392" s="10" t="s">
        <v>8218</v>
      </c>
    </row>
    <row r="393" spans="9:14" x14ac:dyDescent="0.2">
      <c r="I393" s="13"/>
      <c r="J393" s="14"/>
      <c r="K393" s="10"/>
      <c r="L393" s="13">
        <v>8000</v>
      </c>
      <c r="M393" s="14">
        <v>8348</v>
      </c>
      <c r="N393" s="10" t="s">
        <v>8218</v>
      </c>
    </row>
    <row r="394" spans="9:14" x14ac:dyDescent="0.2">
      <c r="I394" s="13"/>
      <c r="J394" s="14"/>
      <c r="K394" s="10"/>
      <c r="L394" s="13">
        <v>3000</v>
      </c>
      <c r="M394" s="14">
        <v>4145</v>
      </c>
      <c r="N394" s="10" t="s">
        <v>8218</v>
      </c>
    </row>
    <row r="395" spans="9:14" x14ac:dyDescent="0.2">
      <c r="I395" s="13"/>
      <c r="J395" s="14"/>
      <c r="K395" s="10"/>
      <c r="L395" s="13">
        <v>3350</v>
      </c>
      <c r="M395" s="14">
        <v>3350</v>
      </c>
      <c r="N395" s="10" t="s">
        <v>8218</v>
      </c>
    </row>
    <row r="396" spans="9:14" x14ac:dyDescent="0.2">
      <c r="I396" s="13"/>
      <c r="J396" s="14"/>
      <c r="K396" s="10"/>
      <c r="L396" s="13">
        <v>6000</v>
      </c>
      <c r="M396" s="14">
        <v>6100</v>
      </c>
      <c r="N396" s="10" t="s">
        <v>8218</v>
      </c>
    </row>
    <row r="397" spans="9:14" x14ac:dyDescent="0.2">
      <c r="I397" s="13"/>
      <c r="J397" s="14"/>
      <c r="K397" s="10"/>
      <c r="L397" s="13">
        <v>700</v>
      </c>
      <c r="M397" s="14">
        <v>1200</v>
      </c>
      <c r="N397" s="10" t="s">
        <v>8218</v>
      </c>
    </row>
    <row r="398" spans="9:14" x14ac:dyDescent="0.2">
      <c r="I398" s="13"/>
      <c r="J398" s="14"/>
      <c r="K398" s="10"/>
      <c r="L398" s="13">
        <v>4500</v>
      </c>
      <c r="M398" s="14">
        <v>4565</v>
      </c>
      <c r="N398" s="10" t="s">
        <v>8218</v>
      </c>
    </row>
    <row r="399" spans="9:14" x14ac:dyDescent="0.2">
      <c r="I399" s="13"/>
      <c r="J399" s="14"/>
      <c r="K399" s="10"/>
      <c r="L399" s="13">
        <v>500</v>
      </c>
      <c r="M399" s="14">
        <v>650</v>
      </c>
      <c r="N399" s="10" t="s">
        <v>8218</v>
      </c>
    </row>
    <row r="400" spans="9:14" x14ac:dyDescent="0.2">
      <c r="I400" s="13"/>
      <c r="J400" s="14"/>
      <c r="K400" s="10"/>
      <c r="L400" s="13">
        <v>1500</v>
      </c>
      <c r="M400" s="14">
        <v>1650</v>
      </c>
      <c r="N400" s="10" t="s">
        <v>8218</v>
      </c>
    </row>
    <row r="401" spans="9:14" x14ac:dyDescent="0.2">
      <c r="I401" s="13"/>
      <c r="J401" s="14"/>
      <c r="K401" s="10"/>
      <c r="L401" s="13">
        <v>2000</v>
      </c>
      <c r="M401" s="14">
        <v>2389</v>
      </c>
      <c r="N401" s="10" t="s">
        <v>8218</v>
      </c>
    </row>
    <row r="402" spans="9:14" x14ac:dyDescent="0.2">
      <c r="I402" s="13"/>
      <c r="J402" s="14"/>
      <c r="K402" s="10"/>
      <c r="L402" s="13">
        <v>5500</v>
      </c>
      <c r="M402" s="14">
        <v>5516</v>
      </c>
      <c r="N402" s="10" t="s">
        <v>8218</v>
      </c>
    </row>
    <row r="403" spans="9:14" x14ac:dyDescent="0.2">
      <c r="I403" s="13"/>
      <c r="J403" s="14"/>
      <c r="K403" s="10"/>
      <c r="L403" s="13">
        <v>1000</v>
      </c>
      <c r="M403" s="14">
        <v>1534</v>
      </c>
      <c r="N403" s="10" t="s">
        <v>8218</v>
      </c>
    </row>
    <row r="404" spans="9:14" x14ac:dyDescent="0.2">
      <c r="I404" s="13"/>
      <c r="J404" s="14"/>
      <c r="K404" s="10"/>
      <c r="L404" s="13">
        <v>3500</v>
      </c>
      <c r="M404" s="14">
        <v>3655</v>
      </c>
      <c r="N404" s="10" t="s">
        <v>8218</v>
      </c>
    </row>
    <row r="405" spans="9:14" x14ac:dyDescent="0.2">
      <c r="I405" s="13"/>
      <c r="J405" s="14"/>
      <c r="K405" s="10"/>
      <c r="L405" s="13">
        <v>5000</v>
      </c>
      <c r="M405" s="14">
        <v>5055</v>
      </c>
      <c r="N405" s="10" t="s">
        <v>8218</v>
      </c>
    </row>
    <row r="406" spans="9:14" x14ac:dyDescent="0.2">
      <c r="I406" s="13"/>
      <c r="J406" s="14"/>
      <c r="K406" s="10"/>
      <c r="L406" s="13">
        <v>5000</v>
      </c>
      <c r="M406" s="14">
        <v>5376</v>
      </c>
      <c r="N406" s="10" t="s">
        <v>8218</v>
      </c>
    </row>
    <row r="407" spans="9:14" x14ac:dyDescent="0.2">
      <c r="I407" s="13"/>
      <c r="J407" s="14"/>
      <c r="K407" s="10"/>
      <c r="L407" s="13">
        <v>500</v>
      </c>
      <c r="M407" s="14">
        <v>1575</v>
      </c>
      <c r="N407" s="10" t="s">
        <v>8218</v>
      </c>
    </row>
    <row r="408" spans="9:14" x14ac:dyDescent="0.2">
      <c r="I408" s="13"/>
      <c r="J408" s="14"/>
      <c r="K408" s="10"/>
      <c r="L408" s="13">
        <v>3000</v>
      </c>
      <c r="M408" s="14">
        <v>3058</v>
      </c>
      <c r="N408" s="10" t="s">
        <v>8218</v>
      </c>
    </row>
    <row r="409" spans="9:14" x14ac:dyDescent="0.2">
      <c r="I409" s="13"/>
      <c r="J409" s="14"/>
      <c r="K409" s="10"/>
      <c r="L409" s="13">
        <v>1750</v>
      </c>
      <c r="M409" s="14">
        <v>2210</v>
      </c>
      <c r="N409" s="10" t="s">
        <v>8218</v>
      </c>
    </row>
    <row r="410" spans="9:14" x14ac:dyDescent="0.2">
      <c r="I410" s="13"/>
      <c r="J410" s="14"/>
      <c r="K410" s="10"/>
      <c r="L410" s="13">
        <v>1500</v>
      </c>
      <c r="M410" s="14">
        <v>1521</v>
      </c>
      <c r="N410" s="10" t="s">
        <v>8218</v>
      </c>
    </row>
    <row r="411" spans="9:14" x14ac:dyDescent="0.2">
      <c r="I411" s="13"/>
      <c r="J411" s="14"/>
      <c r="K411" s="10"/>
      <c r="L411" s="13">
        <v>2000</v>
      </c>
      <c r="M411" s="14">
        <v>2020</v>
      </c>
      <c r="N411" s="10" t="s">
        <v>8218</v>
      </c>
    </row>
    <row r="412" spans="9:14" x14ac:dyDescent="0.2">
      <c r="I412" s="13"/>
      <c r="J412" s="14"/>
      <c r="K412" s="10"/>
      <c r="L412" s="13">
        <v>10000</v>
      </c>
      <c r="M412" s="14">
        <v>10299</v>
      </c>
      <c r="N412" s="10" t="s">
        <v>8218</v>
      </c>
    </row>
    <row r="413" spans="9:14" x14ac:dyDescent="0.2">
      <c r="I413" s="13"/>
      <c r="J413" s="14"/>
      <c r="K413" s="10"/>
      <c r="L413" s="13">
        <v>4000</v>
      </c>
      <c r="M413" s="14">
        <v>4250</v>
      </c>
      <c r="N413" s="10" t="s">
        <v>8218</v>
      </c>
    </row>
    <row r="414" spans="9:14" x14ac:dyDescent="0.2">
      <c r="I414" s="13"/>
      <c r="J414" s="14"/>
      <c r="K414" s="10"/>
      <c r="L414" s="13">
        <v>9000</v>
      </c>
      <c r="M414" s="14">
        <v>9124</v>
      </c>
      <c r="N414" s="10" t="s">
        <v>8218</v>
      </c>
    </row>
    <row r="415" spans="9:14" x14ac:dyDescent="0.2">
      <c r="I415" s="13"/>
      <c r="J415" s="14"/>
      <c r="K415" s="10"/>
      <c r="L415" s="13">
        <v>5000</v>
      </c>
      <c r="M415" s="14">
        <v>5673</v>
      </c>
      <c r="N415" s="10" t="s">
        <v>8218</v>
      </c>
    </row>
    <row r="416" spans="9:14" x14ac:dyDescent="0.2">
      <c r="I416" s="13"/>
      <c r="J416" s="14"/>
      <c r="K416" s="10"/>
      <c r="L416" s="13">
        <v>500</v>
      </c>
      <c r="M416" s="14">
        <v>1090</v>
      </c>
      <c r="N416" s="10" t="s">
        <v>8218</v>
      </c>
    </row>
    <row r="417" spans="9:14" x14ac:dyDescent="0.2">
      <c r="I417" s="13"/>
      <c r="J417" s="14"/>
      <c r="K417" s="10"/>
      <c r="L417" s="13">
        <v>7750</v>
      </c>
      <c r="M417" s="14">
        <v>7860</v>
      </c>
      <c r="N417" s="10" t="s">
        <v>8218</v>
      </c>
    </row>
    <row r="418" spans="9:14" x14ac:dyDescent="0.2">
      <c r="I418" s="13"/>
      <c r="J418" s="14"/>
      <c r="K418" s="10"/>
      <c r="L418" s="13">
        <v>3000</v>
      </c>
      <c r="M418" s="14">
        <v>3178</v>
      </c>
      <c r="N418" s="10" t="s">
        <v>8218</v>
      </c>
    </row>
    <row r="419" spans="9:14" x14ac:dyDescent="0.2">
      <c r="I419" s="13"/>
      <c r="J419" s="14"/>
      <c r="K419" s="10"/>
      <c r="L419" s="13">
        <v>2500</v>
      </c>
      <c r="M419" s="14">
        <v>2600</v>
      </c>
      <c r="N419" s="10" t="s">
        <v>8218</v>
      </c>
    </row>
    <row r="420" spans="9:14" x14ac:dyDescent="0.2">
      <c r="I420" s="13"/>
      <c r="J420" s="14"/>
      <c r="K420" s="10"/>
      <c r="L420" s="13">
        <v>500</v>
      </c>
      <c r="M420" s="14">
        <v>1105</v>
      </c>
      <c r="N420" s="10" t="s">
        <v>8218</v>
      </c>
    </row>
    <row r="421" spans="9:14" x14ac:dyDescent="0.2">
      <c r="I421" s="13"/>
      <c r="J421" s="14"/>
      <c r="K421" s="10"/>
      <c r="L421" s="13">
        <v>750</v>
      </c>
      <c r="M421" s="14">
        <v>890</v>
      </c>
      <c r="N421" s="10" t="s">
        <v>8218</v>
      </c>
    </row>
    <row r="422" spans="9:14" x14ac:dyDescent="0.2">
      <c r="I422" s="13"/>
      <c r="J422" s="14"/>
      <c r="K422" s="10"/>
      <c r="L422" s="13">
        <v>1000</v>
      </c>
      <c r="M422" s="14">
        <v>1046</v>
      </c>
      <c r="N422" s="10" t="s">
        <v>8218</v>
      </c>
    </row>
    <row r="423" spans="9:14" x14ac:dyDescent="0.2">
      <c r="I423" s="13"/>
      <c r="J423" s="14"/>
      <c r="K423" s="10"/>
      <c r="L423" s="13">
        <v>5000</v>
      </c>
      <c r="M423" s="14">
        <v>5195</v>
      </c>
      <c r="N423" s="10" t="s">
        <v>8218</v>
      </c>
    </row>
    <row r="424" spans="9:14" x14ac:dyDescent="0.2">
      <c r="I424" s="13"/>
      <c r="J424" s="14"/>
      <c r="K424" s="10"/>
      <c r="L424" s="13">
        <v>1500</v>
      </c>
      <c r="M424" s="14">
        <v>1766</v>
      </c>
      <c r="N424" s="10" t="s">
        <v>8218</v>
      </c>
    </row>
    <row r="425" spans="9:14" x14ac:dyDescent="0.2">
      <c r="I425" s="13"/>
      <c r="J425" s="14"/>
      <c r="K425" s="10"/>
      <c r="L425" s="13">
        <v>200</v>
      </c>
      <c r="M425" s="14">
        <v>277</v>
      </c>
      <c r="N425" s="10" t="s">
        <v>8218</v>
      </c>
    </row>
    <row r="426" spans="9:14" x14ac:dyDescent="0.2">
      <c r="I426" s="13"/>
      <c r="J426" s="14"/>
      <c r="K426" s="10"/>
      <c r="L426" s="13">
        <v>1000</v>
      </c>
      <c r="M426" s="14">
        <v>1035</v>
      </c>
      <c r="N426" s="10" t="s">
        <v>8218</v>
      </c>
    </row>
    <row r="427" spans="9:14" x14ac:dyDescent="0.2">
      <c r="I427" s="13"/>
      <c r="J427" s="14"/>
      <c r="K427" s="10"/>
      <c r="L427" s="13">
        <v>2000</v>
      </c>
      <c r="M427" s="14">
        <v>2005</v>
      </c>
      <c r="N427" s="10" t="s">
        <v>8218</v>
      </c>
    </row>
    <row r="428" spans="9:14" x14ac:dyDescent="0.2">
      <c r="I428" s="13"/>
      <c r="J428" s="14"/>
      <c r="K428" s="10"/>
      <c r="L428" s="13">
        <v>3500</v>
      </c>
      <c r="M428" s="14">
        <v>3730</v>
      </c>
      <c r="N428" s="10" t="s">
        <v>8218</v>
      </c>
    </row>
    <row r="429" spans="9:14" x14ac:dyDescent="0.2">
      <c r="I429" s="13"/>
      <c r="J429" s="14"/>
      <c r="K429" s="10"/>
      <c r="L429" s="13">
        <v>3000</v>
      </c>
      <c r="M429" s="14">
        <v>3000</v>
      </c>
      <c r="N429" s="10" t="s">
        <v>8218</v>
      </c>
    </row>
    <row r="430" spans="9:14" x14ac:dyDescent="0.2">
      <c r="I430" s="13"/>
      <c r="J430" s="14"/>
      <c r="K430" s="10"/>
      <c r="L430" s="13">
        <v>8000</v>
      </c>
      <c r="M430" s="14">
        <v>8001</v>
      </c>
      <c r="N430" s="10" t="s">
        <v>8218</v>
      </c>
    </row>
    <row r="431" spans="9:14" x14ac:dyDescent="0.2">
      <c r="I431" s="13"/>
      <c r="J431" s="14"/>
      <c r="K431" s="10"/>
      <c r="L431" s="13">
        <v>8000</v>
      </c>
      <c r="M431" s="14">
        <v>8084</v>
      </c>
      <c r="N431" s="10" t="s">
        <v>8218</v>
      </c>
    </row>
    <row r="432" spans="9:14" x14ac:dyDescent="0.2">
      <c r="I432" s="13"/>
      <c r="J432" s="14"/>
      <c r="K432" s="10"/>
      <c r="L432" s="13">
        <v>550</v>
      </c>
      <c r="M432" s="14">
        <v>592</v>
      </c>
      <c r="N432" s="10" t="s">
        <v>8218</v>
      </c>
    </row>
    <row r="433" spans="9:14" x14ac:dyDescent="0.2">
      <c r="I433" s="13"/>
      <c r="J433" s="14"/>
      <c r="K433" s="10"/>
      <c r="L433" s="13">
        <v>2000</v>
      </c>
      <c r="M433" s="14">
        <v>2073</v>
      </c>
      <c r="N433" s="10" t="s">
        <v>8218</v>
      </c>
    </row>
    <row r="434" spans="9:14" x14ac:dyDescent="0.2">
      <c r="I434" s="13"/>
      <c r="J434" s="14"/>
      <c r="K434" s="10"/>
      <c r="L434" s="13">
        <v>3000</v>
      </c>
      <c r="M434" s="14">
        <v>3133</v>
      </c>
      <c r="N434" s="10" t="s">
        <v>8218</v>
      </c>
    </row>
    <row r="435" spans="9:14" x14ac:dyDescent="0.2">
      <c r="I435" s="13"/>
      <c r="J435" s="14"/>
      <c r="K435" s="10"/>
      <c r="L435" s="13">
        <v>4000</v>
      </c>
      <c r="M435" s="14">
        <v>4090</v>
      </c>
      <c r="N435" s="10" t="s">
        <v>8218</v>
      </c>
    </row>
    <row r="436" spans="9:14" x14ac:dyDescent="0.2">
      <c r="I436" s="13"/>
      <c r="J436" s="14"/>
      <c r="K436" s="10"/>
      <c r="L436" s="13">
        <v>3500</v>
      </c>
      <c r="M436" s="14">
        <v>3526</v>
      </c>
      <c r="N436" s="10" t="s">
        <v>8218</v>
      </c>
    </row>
    <row r="437" spans="9:14" x14ac:dyDescent="0.2">
      <c r="I437" s="13"/>
      <c r="J437" s="14"/>
      <c r="K437" s="10"/>
      <c r="L437" s="13">
        <v>1750</v>
      </c>
      <c r="M437" s="14">
        <v>1955</v>
      </c>
      <c r="N437" s="10" t="s">
        <v>8218</v>
      </c>
    </row>
    <row r="438" spans="9:14" x14ac:dyDescent="0.2">
      <c r="I438" s="13"/>
      <c r="J438" s="14"/>
      <c r="K438" s="10"/>
      <c r="L438" s="13">
        <v>6000</v>
      </c>
      <c r="M438" s="14">
        <v>6000.66</v>
      </c>
      <c r="N438" s="10" t="s">
        <v>8218</v>
      </c>
    </row>
    <row r="439" spans="9:14" x14ac:dyDescent="0.2">
      <c r="I439" s="13"/>
      <c r="J439" s="14"/>
      <c r="K439" s="10"/>
      <c r="L439" s="13">
        <v>2000</v>
      </c>
      <c r="M439" s="14">
        <v>2000</v>
      </c>
      <c r="N439" s="10" t="s">
        <v>8218</v>
      </c>
    </row>
    <row r="440" spans="9:14" x14ac:dyDescent="0.2">
      <c r="I440" s="13"/>
      <c r="J440" s="14"/>
      <c r="K440" s="10"/>
      <c r="L440" s="13">
        <v>2000</v>
      </c>
      <c r="M440" s="14">
        <v>2100</v>
      </c>
      <c r="N440" s="10" t="s">
        <v>8218</v>
      </c>
    </row>
    <row r="441" spans="9:14" x14ac:dyDescent="0.2">
      <c r="I441" s="13"/>
      <c r="J441" s="14"/>
      <c r="K441" s="10"/>
      <c r="L441" s="13">
        <v>3000</v>
      </c>
      <c r="M441" s="14">
        <v>3506</v>
      </c>
      <c r="N441" s="10" t="s">
        <v>8218</v>
      </c>
    </row>
    <row r="442" spans="9:14" x14ac:dyDescent="0.2">
      <c r="I442" s="13"/>
      <c r="J442" s="14"/>
      <c r="K442" s="10"/>
      <c r="L442" s="13">
        <v>1500</v>
      </c>
      <c r="M442" s="14">
        <v>1557</v>
      </c>
      <c r="N442" s="10" t="s">
        <v>8218</v>
      </c>
    </row>
    <row r="443" spans="9:14" x14ac:dyDescent="0.2">
      <c r="I443" s="13"/>
      <c r="J443" s="14"/>
      <c r="K443" s="10"/>
      <c r="L443" s="13">
        <v>10000</v>
      </c>
      <c r="M443" s="14">
        <v>11450</v>
      </c>
      <c r="N443" s="10" t="s">
        <v>8218</v>
      </c>
    </row>
    <row r="444" spans="9:14" x14ac:dyDescent="0.2">
      <c r="I444" s="13"/>
      <c r="J444" s="14"/>
      <c r="K444" s="10"/>
      <c r="L444" s="13">
        <v>1500</v>
      </c>
      <c r="M444" s="14">
        <v>1536</v>
      </c>
      <c r="N444" s="10" t="s">
        <v>8218</v>
      </c>
    </row>
    <row r="445" spans="9:14" x14ac:dyDescent="0.2">
      <c r="I445" s="13"/>
      <c r="J445" s="14"/>
      <c r="K445" s="10"/>
      <c r="L445" s="13">
        <v>500</v>
      </c>
      <c r="M445" s="14">
        <v>1115</v>
      </c>
      <c r="N445" s="10" t="s">
        <v>8218</v>
      </c>
    </row>
    <row r="446" spans="9:14" x14ac:dyDescent="0.2">
      <c r="I446" s="13"/>
      <c r="J446" s="14"/>
      <c r="K446" s="10"/>
      <c r="L446" s="13">
        <v>500</v>
      </c>
      <c r="M446" s="14">
        <v>500</v>
      </c>
      <c r="N446" s="10" t="s">
        <v>8218</v>
      </c>
    </row>
    <row r="447" spans="9:14" x14ac:dyDescent="0.2">
      <c r="I447" s="13"/>
      <c r="J447" s="14"/>
      <c r="K447" s="10"/>
      <c r="L447" s="13">
        <v>1500</v>
      </c>
      <c r="M447" s="14">
        <v>1587</v>
      </c>
      <c r="N447" s="10" t="s">
        <v>8218</v>
      </c>
    </row>
    <row r="448" spans="9:14" x14ac:dyDescent="0.2">
      <c r="I448" s="13"/>
      <c r="J448" s="14"/>
      <c r="K448" s="10"/>
      <c r="L448" s="13">
        <v>550</v>
      </c>
      <c r="M448" s="14">
        <v>783</v>
      </c>
      <c r="N448" s="10" t="s">
        <v>8218</v>
      </c>
    </row>
    <row r="449" spans="9:14" x14ac:dyDescent="0.2">
      <c r="I449" s="13"/>
      <c r="J449" s="14"/>
      <c r="K449" s="10"/>
      <c r="L449" s="13">
        <v>500</v>
      </c>
      <c r="M449" s="14">
        <v>920</v>
      </c>
      <c r="N449" s="10" t="s">
        <v>8218</v>
      </c>
    </row>
    <row r="450" spans="9:14" x14ac:dyDescent="0.2">
      <c r="I450" s="13"/>
      <c r="J450" s="14"/>
      <c r="K450" s="10"/>
      <c r="L450" s="13">
        <v>1500</v>
      </c>
      <c r="M450" s="14">
        <v>1565</v>
      </c>
      <c r="N450" s="10" t="s">
        <v>8218</v>
      </c>
    </row>
    <row r="451" spans="9:14" x14ac:dyDescent="0.2">
      <c r="I451" s="13"/>
      <c r="J451" s="14"/>
      <c r="K451" s="10"/>
      <c r="L451" s="13">
        <v>250</v>
      </c>
      <c r="M451" s="14">
        <v>280</v>
      </c>
      <c r="N451" s="10" t="s">
        <v>8218</v>
      </c>
    </row>
    <row r="452" spans="9:14" x14ac:dyDescent="0.2">
      <c r="I452" s="13"/>
      <c r="J452" s="14"/>
      <c r="K452" s="10"/>
      <c r="L452" s="13">
        <v>4000</v>
      </c>
      <c r="M452" s="14">
        <v>4443</v>
      </c>
      <c r="N452" s="10" t="s">
        <v>8218</v>
      </c>
    </row>
    <row r="453" spans="9:14" x14ac:dyDescent="0.2">
      <c r="I453" s="13"/>
      <c r="J453" s="14"/>
      <c r="K453" s="10"/>
      <c r="L453" s="13">
        <v>1200</v>
      </c>
      <c r="M453" s="14">
        <v>1245</v>
      </c>
      <c r="N453" s="10" t="s">
        <v>8218</v>
      </c>
    </row>
    <row r="454" spans="9:14" x14ac:dyDescent="0.2">
      <c r="I454" s="13"/>
      <c r="J454" s="14"/>
      <c r="K454" s="10"/>
      <c r="L454" s="13">
        <v>10000</v>
      </c>
      <c r="M454" s="14">
        <v>10041</v>
      </c>
      <c r="N454" s="10" t="s">
        <v>8218</v>
      </c>
    </row>
    <row r="455" spans="9:14" x14ac:dyDescent="0.2">
      <c r="I455" s="13"/>
      <c r="J455" s="14"/>
      <c r="K455" s="10"/>
      <c r="L455" s="13">
        <v>2900</v>
      </c>
      <c r="M455" s="14">
        <v>2954</v>
      </c>
      <c r="N455" s="10" t="s">
        <v>8218</v>
      </c>
    </row>
    <row r="456" spans="9:14" x14ac:dyDescent="0.2">
      <c r="I456" s="13"/>
      <c r="J456" s="14"/>
      <c r="K456" s="10"/>
      <c r="L456" s="13">
        <v>15000</v>
      </c>
      <c r="M456" s="14">
        <v>16465</v>
      </c>
      <c r="N456" s="10" t="s">
        <v>8218</v>
      </c>
    </row>
    <row r="457" spans="9:14" x14ac:dyDescent="0.2">
      <c r="I457" s="13"/>
      <c r="J457" s="14"/>
      <c r="K457" s="10"/>
      <c r="L457" s="13">
        <v>2000</v>
      </c>
      <c r="M457" s="14">
        <v>2000</v>
      </c>
      <c r="N457" s="10" t="s">
        <v>8218</v>
      </c>
    </row>
    <row r="458" spans="9:14" x14ac:dyDescent="0.2">
      <c r="I458" s="13"/>
      <c r="J458" s="14"/>
      <c r="K458" s="10"/>
      <c r="L458" s="13">
        <v>500</v>
      </c>
      <c r="M458" s="14">
        <v>610</v>
      </c>
      <c r="N458" s="10" t="s">
        <v>8218</v>
      </c>
    </row>
    <row r="459" spans="9:14" x14ac:dyDescent="0.2">
      <c r="I459" s="13"/>
      <c r="J459" s="14"/>
      <c r="K459" s="10"/>
      <c r="L459" s="13">
        <v>350</v>
      </c>
      <c r="M459" s="14">
        <v>481.5</v>
      </c>
      <c r="N459" s="10" t="s">
        <v>8218</v>
      </c>
    </row>
    <row r="460" spans="9:14" x14ac:dyDescent="0.2">
      <c r="I460" s="13"/>
      <c r="J460" s="14"/>
      <c r="K460" s="10"/>
      <c r="L460" s="13">
        <v>10000</v>
      </c>
      <c r="M460" s="14">
        <v>10031</v>
      </c>
      <c r="N460" s="10" t="s">
        <v>8218</v>
      </c>
    </row>
    <row r="461" spans="9:14" x14ac:dyDescent="0.2">
      <c r="I461" s="13"/>
      <c r="J461" s="14"/>
      <c r="K461" s="10"/>
      <c r="L461" s="13">
        <v>2000</v>
      </c>
      <c r="M461" s="14">
        <v>2142</v>
      </c>
      <c r="N461" s="10" t="s">
        <v>8218</v>
      </c>
    </row>
    <row r="462" spans="9:14" x14ac:dyDescent="0.2">
      <c r="I462" s="13"/>
      <c r="J462" s="14"/>
      <c r="K462" s="10"/>
      <c r="L462" s="13">
        <v>500</v>
      </c>
      <c r="M462" s="14">
        <v>1055</v>
      </c>
      <c r="N462" s="10" t="s">
        <v>8218</v>
      </c>
    </row>
    <row r="463" spans="9:14" x14ac:dyDescent="0.2">
      <c r="I463" s="13"/>
      <c r="J463" s="14"/>
      <c r="K463" s="10"/>
      <c r="L463" s="13">
        <v>500</v>
      </c>
      <c r="M463" s="14">
        <v>618</v>
      </c>
      <c r="N463" s="10" t="s">
        <v>8218</v>
      </c>
    </row>
    <row r="464" spans="9:14" x14ac:dyDescent="0.2">
      <c r="I464" s="13"/>
      <c r="J464" s="14"/>
      <c r="K464" s="10"/>
      <c r="L464" s="13">
        <v>3000</v>
      </c>
      <c r="M464" s="14">
        <v>3255</v>
      </c>
      <c r="N464" s="10" t="s">
        <v>8218</v>
      </c>
    </row>
    <row r="465" spans="9:14" x14ac:dyDescent="0.2">
      <c r="I465" s="13"/>
      <c r="J465" s="14"/>
      <c r="K465" s="10"/>
      <c r="L465" s="13">
        <v>15000</v>
      </c>
      <c r="M465" s="14">
        <v>15535</v>
      </c>
      <c r="N465" s="10" t="s">
        <v>8218</v>
      </c>
    </row>
    <row r="466" spans="9:14" x14ac:dyDescent="0.2">
      <c r="I466" s="13"/>
      <c r="J466" s="14"/>
      <c r="K466" s="10"/>
      <c r="L466" s="13">
        <v>3000</v>
      </c>
      <c r="M466" s="14">
        <v>3000</v>
      </c>
      <c r="N466" s="10" t="s">
        <v>8218</v>
      </c>
    </row>
    <row r="467" spans="9:14" x14ac:dyDescent="0.2">
      <c r="I467" s="13"/>
      <c r="J467" s="14"/>
      <c r="K467" s="10"/>
      <c r="L467" s="13">
        <v>500</v>
      </c>
      <c r="M467" s="14">
        <v>650</v>
      </c>
      <c r="N467" s="10" t="s">
        <v>8218</v>
      </c>
    </row>
    <row r="468" spans="9:14" x14ac:dyDescent="0.2">
      <c r="I468" s="13"/>
      <c r="J468" s="14"/>
      <c r="K468" s="10"/>
      <c r="L468" s="13">
        <v>3000</v>
      </c>
      <c r="M468" s="14">
        <v>3105</v>
      </c>
      <c r="N468" s="10" t="s">
        <v>8218</v>
      </c>
    </row>
    <row r="469" spans="9:14" x14ac:dyDescent="0.2">
      <c r="I469" s="13"/>
      <c r="J469" s="14"/>
      <c r="K469" s="10"/>
      <c r="L469" s="13">
        <v>200</v>
      </c>
      <c r="M469" s="14">
        <v>200</v>
      </c>
      <c r="N469" s="10" t="s">
        <v>8218</v>
      </c>
    </row>
    <row r="470" spans="9:14" x14ac:dyDescent="0.2">
      <c r="I470" s="13"/>
      <c r="J470" s="14"/>
      <c r="K470" s="10"/>
      <c r="L470" s="13">
        <v>4000</v>
      </c>
      <c r="M470" s="14">
        <v>4784</v>
      </c>
      <c r="N470" s="10" t="s">
        <v>8218</v>
      </c>
    </row>
    <row r="471" spans="9:14" x14ac:dyDescent="0.2">
      <c r="I471" s="13"/>
      <c r="J471" s="14"/>
      <c r="K471" s="10"/>
      <c r="L471" s="13">
        <v>1700</v>
      </c>
      <c r="M471" s="14">
        <v>1700.01</v>
      </c>
      <c r="N471" s="10" t="s">
        <v>8218</v>
      </c>
    </row>
    <row r="472" spans="9:14" x14ac:dyDescent="0.2">
      <c r="I472" s="13"/>
      <c r="J472" s="14"/>
      <c r="K472" s="10"/>
      <c r="L472" s="13">
        <v>4000</v>
      </c>
      <c r="M472" s="14">
        <v>4035</v>
      </c>
      <c r="N472" s="10" t="s">
        <v>8218</v>
      </c>
    </row>
    <row r="473" spans="9:14" x14ac:dyDescent="0.2">
      <c r="I473" s="13"/>
      <c r="J473" s="14"/>
      <c r="K473" s="10"/>
      <c r="L473" s="13">
        <v>2750</v>
      </c>
      <c r="M473" s="14">
        <v>2930</v>
      </c>
      <c r="N473" s="10" t="s">
        <v>8218</v>
      </c>
    </row>
    <row r="474" spans="9:14" x14ac:dyDescent="0.2">
      <c r="I474" s="13"/>
      <c r="J474" s="14"/>
      <c r="K474" s="10"/>
      <c r="L474" s="13">
        <v>700</v>
      </c>
      <c r="M474" s="14">
        <v>966</v>
      </c>
      <c r="N474" s="10" t="s">
        <v>8218</v>
      </c>
    </row>
    <row r="475" spans="9:14" x14ac:dyDescent="0.2">
      <c r="I475" s="13"/>
      <c r="J475" s="14"/>
      <c r="K475" s="10"/>
      <c r="L475" s="13">
        <v>10000</v>
      </c>
      <c r="M475" s="14">
        <v>10115</v>
      </c>
      <c r="N475" s="10" t="s">
        <v>8218</v>
      </c>
    </row>
    <row r="476" spans="9:14" x14ac:dyDescent="0.2">
      <c r="I476" s="13"/>
      <c r="J476" s="14"/>
      <c r="K476" s="10"/>
      <c r="L476" s="13">
        <v>3000</v>
      </c>
      <c r="M476" s="14">
        <v>3273</v>
      </c>
      <c r="N476" s="10" t="s">
        <v>8218</v>
      </c>
    </row>
    <row r="477" spans="9:14" x14ac:dyDescent="0.2">
      <c r="I477" s="13"/>
      <c r="J477" s="14"/>
      <c r="K477" s="10"/>
      <c r="L477" s="13">
        <v>250</v>
      </c>
      <c r="M477" s="14">
        <v>350</v>
      </c>
      <c r="N477" s="10" t="s">
        <v>8218</v>
      </c>
    </row>
    <row r="478" spans="9:14" x14ac:dyDescent="0.2">
      <c r="I478" s="13"/>
      <c r="J478" s="14"/>
      <c r="K478" s="10"/>
      <c r="L478" s="13">
        <v>6000</v>
      </c>
      <c r="M478" s="14">
        <v>6215</v>
      </c>
      <c r="N478" s="10" t="s">
        <v>8218</v>
      </c>
    </row>
    <row r="479" spans="9:14" x14ac:dyDescent="0.2">
      <c r="I479" s="13"/>
      <c r="J479" s="14"/>
      <c r="K479" s="10"/>
      <c r="L479" s="13">
        <v>30000</v>
      </c>
      <c r="M479" s="14">
        <v>30891.1</v>
      </c>
      <c r="N479" s="10" t="s">
        <v>8218</v>
      </c>
    </row>
    <row r="480" spans="9:14" x14ac:dyDescent="0.2">
      <c r="I480" s="13"/>
      <c r="J480" s="14"/>
      <c r="K480" s="10"/>
      <c r="L480" s="13">
        <v>3750</v>
      </c>
      <c r="M480" s="14">
        <v>4055</v>
      </c>
      <c r="N480" s="10" t="s">
        <v>8218</v>
      </c>
    </row>
    <row r="481" spans="9:14" x14ac:dyDescent="0.2">
      <c r="I481" s="13"/>
      <c r="J481" s="14"/>
      <c r="K481" s="10"/>
      <c r="L481" s="13">
        <v>1500</v>
      </c>
      <c r="M481" s="14">
        <v>1500</v>
      </c>
      <c r="N481" s="10" t="s">
        <v>8218</v>
      </c>
    </row>
    <row r="482" spans="9:14" x14ac:dyDescent="0.2">
      <c r="I482" s="13"/>
      <c r="J482" s="14"/>
      <c r="K482" s="10"/>
      <c r="L482" s="13">
        <v>2000</v>
      </c>
      <c r="M482" s="14">
        <v>2055</v>
      </c>
      <c r="N482" s="10" t="s">
        <v>8218</v>
      </c>
    </row>
    <row r="483" spans="9:14" x14ac:dyDescent="0.2">
      <c r="I483" s="13"/>
      <c r="J483" s="14"/>
      <c r="K483" s="10"/>
      <c r="L483" s="13">
        <v>150</v>
      </c>
      <c r="M483" s="14">
        <v>195</v>
      </c>
      <c r="N483" s="10" t="s">
        <v>8218</v>
      </c>
    </row>
    <row r="484" spans="9:14" x14ac:dyDescent="0.2">
      <c r="I484" s="13"/>
      <c r="J484" s="14"/>
      <c r="K484" s="10"/>
      <c r="L484" s="13">
        <v>2000</v>
      </c>
      <c r="M484" s="14">
        <v>2170.9899999999998</v>
      </c>
      <c r="N484" s="10" t="s">
        <v>8218</v>
      </c>
    </row>
    <row r="485" spans="9:14" x14ac:dyDescent="0.2">
      <c r="I485" s="13"/>
      <c r="J485" s="14"/>
      <c r="K485" s="10"/>
      <c r="L485" s="13">
        <v>2000</v>
      </c>
      <c r="M485" s="14">
        <v>2000</v>
      </c>
      <c r="N485" s="10" t="s">
        <v>8218</v>
      </c>
    </row>
    <row r="486" spans="9:14" x14ac:dyDescent="0.2">
      <c r="I486" s="13"/>
      <c r="J486" s="14"/>
      <c r="K486" s="10"/>
      <c r="L486" s="13">
        <v>2000</v>
      </c>
      <c r="M486" s="14">
        <v>2193</v>
      </c>
      <c r="N486" s="10" t="s">
        <v>8218</v>
      </c>
    </row>
    <row r="487" spans="9:14" x14ac:dyDescent="0.2">
      <c r="I487" s="13"/>
      <c r="J487" s="14"/>
      <c r="K487" s="10"/>
      <c r="L487" s="13">
        <v>9500</v>
      </c>
      <c r="M487" s="14">
        <v>9525</v>
      </c>
      <c r="N487" s="10" t="s">
        <v>8218</v>
      </c>
    </row>
    <row r="488" spans="9:14" x14ac:dyDescent="0.2">
      <c r="I488" s="13"/>
      <c r="J488" s="14"/>
      <c r="K488" s="10"/>
      <c r="L488" s="13">
        <v>10000</v>
      </c>
      <c r="M488" s="14">
        <v>10555</v>
      </c>
      <c r="N488" s="10" t="s">
        <v>8218</v>
      </c>
    </row>
    <row r="489" spans="9:14" x14ac:dyDescent="0.2">
      <c r="I489" s="13"/>
      <c r="J489" s="14"/>
      <c r="K489" s="10"/>
      <c r="L489" s="13">
        <v>1000</v>
      </c>
      <c r="M489" s="14">
        <v>1120</v>
      </c>
      <c r="N489" s="10" t="s">
        <v>8218</v>
      </c>
    </row>
    <row r="490" spans="9:14" x14ac:dyDescent="0.2">
      <c r="I490" s="13"/>
      <c r="J490" s="14"/>
      <c r="K490" s="10"/>
      <c r="L490" s="13">
        <v>5000</v>
      </c>
      <c r="M490" s="14">
        <v>5295</v>
      </c>
      <c r="N490" s="10" t="s">
        <v>8218</v>
      </c>
    </row>
    <row r="491" spans="9:14" x14ac:dyDescent="0.2">
      <c r="I491" s="13"/>
      <c r="J491" s="14"/>
      <c r="K491" s="10"/>
      <c r="L491" s="13">
        <v>3000</v>
      </c>
      <c r="M491" s="14">
        <v>3030</v>
      </c>
      <c r="N491" s="10" t="s">
        <v>8218</v>
      </c>
    </row>
    <row r="492" spans="9:14" x14ac:dyDescent="0.2">
      <c r="I492" s="13"/>
      <c r="J492" s="14"/>
      <c r="K492" s="10"/>
      <c r="L492" s="13">
        <v>2500</v>
      </c>
      <c r="M492" s="14">
        <v>2605</v>
      </c>
      <c r="N492" s="10" t="s">
        <v>8218</v>
      </c>
    </row>
    <row r="493" spans="9:14" x14ac:dyDescent="0.2">
      <c r="I493" s="13"/>
      <c r="J493" s="14"/>
      <c r="K493" s="10"/>
      <c r="L493" s="13">
        <v>1200</v>
      </c>
      <c r="M493" s="14">
        <v>1616.14</v>
      </c>
      <c r="N493" s="10" t="s">
        <v>8218</v>
      </c>
    </row>
    <row r="494" spans="9:14" x14ac:dyDescent="0.2">
      <c r="I494" s="13"/>
      <c r="J494" s="14"/>
      <c r="K494" s="10"/>
      <c r="L494" s="13">
        <v>5000</v>
      </c>
      <c r="M494" s="14">
        <v>5260.92</v>
      </c>
      <c r="N494" s="10" t="s">
        <v>8218</v>
      </c>
    </row>
    <row r="495" spans="9:14" x14ac:dyDescent="0.2">
      <c r="I495" s="13"/>
      <c r="J495" s="14"/>
      <c r="K495" s="10"/>
      <c r="L495" s="13">
        <v>2500</v>
      </c>
      <c r="M495" s="14">
        <v>2565</v>
      </c>
      <c r="N495" s="10" t="s">
        <v>8218</v>
      </c>
    </row>
    <row r="496" spans="9:14" x14ac:dyDescent="0.2">
      <c r="I496" s="13"/>
      <c r="J496" s="14"/>
      <c r="K496" s="10"/>
      <c r="L496" s="13">
        <v>250</v>
      </c>
      <c r="M496" s="14">
        <v>250</v>
      </c>
      <c r="N496" s="10" t="s">
        <v>8218</v>
      </c>
    </row>
    <row r="497" spans="9:14" x14ac:dyDescent="0.2">
      <c r="I497" s="13"/>
      <c r="J497" s="14"/>
      <c r="K497" s="10"/>
      <c r="L497" s="13">
        <v>1000</v>
      </c>
      <c r="M497" s="14">
        <v>1855</v>
      </c>
      <c r="N497" s="10" t="s">
        <v>8218</v>
      </c>
    </row>
    <row r="498" spans="9:14" x14ac:dyDescent="0.2">
      <c r="I498" s="13"/>
      <c r="J498" s="14"/>
      <c r="K498" s="10"/>
      <c r="L498" s="13">
        <v>300</v>
      </c>
      <c r="M498" s="14">
        <v>867</v>
      </c>
      <c r="N498" s="10" t="s">
        <v>8218</v>
      </c>
    </row>
    <row r="499" spans="9:14" x14ac:dyDescent="0.2">
      <c r="I499" s="13"/>
      <c r="J499" s="14"/>
      <c r="K499" s="10"/>
      <c r="L499" s="13">
        <v>2000</v>
      </c>
      <c r="M499" s="14">
        <v>2000</v>
      </c>
      <c r="N499" s="10" t="s">
        <v>8218</v>
      </c>
    </row>
    <row r="500" spans="9:14" x14ac:dyDescent="0.2">
      <c r="I500" s="13"/>
      <c r="J500" s="14"/>
      <c r="K500" s="10"/>
      <c r="L500" s="13">
        <v>1000</v>
      </c>
      <c r="M500" s="14">
        <v>1082</v>
      </c>
      <c r="N500" s="10" t="s">
        <v>8218</v>
      </c>
    </row>
    <row r="501" spans="9:14" x14ac:dyDescent="0.2">
      <c r="I501" s="13"/>
      <c r="J501" s="14"/>
      <c r="K501" s="10"/>
      <c r="L501" s="13">
        <v>1000</v>
      </c>
      <c r="M501" s="14">
        <v>1078</v>
      </c>
      <c r="N501" s="10" t="s">
        <v>8218</v>
      </c>
    </row>
    <row r="502" spans="9:14" x14ac:dyDescent="0.2">
      <c r="I502" s="13"/>
      <c r="J502" s="14"/>
      <c r="K502" s="10"/>
      <c r="L502" s="13">
        <v>2100</v>
      </c>
      <c r="M502" s="14">
        <v>2305</v>
      </c>
      <c r="N502" s="10" t="s">
        <v>8218</v>
      </c>
    </row>
    <row r="503" spans="9:14" x14ac:dyDescent="0.2">
      <c r="I503" s="13"/>
      <c r="J503" s="14"/>
      <c r="K503" s="10"/>
      <c r="L503" s="13">
        <v>800</v>
      </c>
      <c r="M503" s="14">
        <v>1365</v>
      </c>
      <c r="N503" s="10" t="s">
        <v>8218</v>
      </c>
    </row>
    <row r="504" spans="9:14" x14ac:dyDescent="0.2">
      <c r="I504" s="13"/>
      <c r="J504" s="14"/>
      <c r="K504" s="10"/>
      <c r="L504" s="13">
        <v>500</v>
      </c>
      <c r="M504" s="14">
        <v>760</v>
      </c>
      <c r="N504" s="10" t="s">
        <v>8218</v>
      </c>
    </row>
    <row r="505" spans="9:14" x14ac:dyDescent="0.2">
      <c r="I505" s="13"/>
      <c r="J505" s="14"/>
      <c r="K505" s="10"/>
      <c r="L505" s="13">
        <v>650</v>
      </c>
      <c r="M505" s="14">
        <v>658</v>
      </c>
      <c r="N505" s="10" t="s">
        <v>8218</v>
      </c>
    </row>
    <row r="506" spans="9:14" x14ac:dyDescent="0.2">
      <c r="I506" s="13"/>
      <c r="J506" s="14"/>
      <c r="K506" s="10"/>
      <c r="L506" s="13">
        <v>1000</v>
      </c>
      <c r="M506" s="14">
        <v>1532</v>
      </c>
      <c r="N506" s="10" t="s">
        <v>8218</v>
      </c>
    </row>
    <row r="507" spans="9:14" x14ac:dyDescent="0.2">
      <c r="I507" s="13"/>
      <c r="J507" s="14"/>
      <c r="K507" s="10"/>
      <c r="L507" s="13">
        <v>300</v>
      </c>
      <c r="M507" s="14">
        <v>385</v>
      </c>
      <c r="N507" s="10" t="s">
        <v>8218</v>
      </c>
    </row>
    <row r="508" spans="9:14" x14ac:dyDescent="0.2">
      <c r="I508" s="13"/>
      <c r="J508" s="14"/>
      <c r="K508" s="10"/>
      <c r="L508" s="13">
        <v>700</v>
      </c>
      <c r="M508" s="14">
        <v>705</v>
      </c>
      <c r="N508" s="10" t="s">
        <v>8218</v>
      </c>
    </row>
    <row r="509" spans="9:14" x14ac:dyDescent="0.2">
      <c r="I509" s="13"/>
      <c r="J509" s="14"/>
      <c r="K509" s="10"/>
      <c r="L509" s="13">
        <v>10000</v>
      </c>
      <c r="M509" s="14">
        <v>10065</v>
      </c>
      <c r="N509" s="10" t="s">
        <v>8218</v>
      </c>
    </row>
    <row r="510" spans="9:14" x14ac:dyDescent="0.2">
      <c r="I510" s="13"/>
      <c r="J510" s="14"/>
      <c r="K510" s="10"/>
      <c r="L510" s="13">
        <v>3000</v>
      </c>
      <c r="M510" s="14">
        <v>5739</v>
      </c>
      <c r="N510" s="10" t="s">
        <v>8218</v>
      </c>
    </row>
    <row r="511" spans="9:14" x14ac:dyDescent="0.2">
      <c r="I511" s="13"/>
      <c r="J511" s="14"/>
      <c r="K511" s="10"/>
      <c r="L511" s="13">
        <v>2000</v>
      </c>
      <c r="M511" s="14">
        <v>2804</v>
      </c>
      <c r="N511" s="10" t="s">
        <v>8218</v>
      </c>
    </row>
    <row r="512" spans="9:14" x14ac:dyDescent="0.2">
      <c r="I512" s="13"/>
      <c r="J512" s="14"/>
      <c r="K512" s="10"/>
      <c r="L512" s="13">
        <v>978</v>
      </c>
      <c r="M512" s="14">
        <v>1216</v>
      </c>
      <c r="N512" s="10" t="s">
        <v>8218</v>
      </c>
    </row>
    <row r="513" spans="9:14" x14ac:dyDescent="0.2">
      <c r="I513" s="13"/>
      <c r="J513" s="14"/>
      <c r="K513" s="10"/>
      <c r="L513" s="13">
        <v>500</v>
      </c>
      <c r="M513" s="14">
        <v>631</v>
      </c>
      <c r="N513" s="10" t="s">
        <v>8218</v>
      </c>
    </row>
    <row r="514" spans="9:14" x14ac:dyDescent="0.2">
      <c r="I514" s="13"/>
      <c r="J514" s="14"/>
      <c r="K514" s="10"/>
      <c r="L514" s="13">
        <v>500</v>
      </c>
      <c r="M514" s="14">
        <v>950</v>
      </c>
      <c r="N514" s="10" t="s">
        <v>8218</v>
      </c>
    </row>
    <row r="515" spans="9:14" x14ac:dyDescent="0.2">
      <c r="I515" s="13"/>
      <c r="J515" s="14"/>
      <c r="K515" s="10"/>
      <c r="L515" s="13">
        <v>500</v>
      </c>
      <c r="M515" s="14">
        <v>695</v>
      </c>
      <c r="N515" s="10" t="s">
        <v>8218</v>
      </c>
    </row>
    <row r="516" spans="9:14" x14ac:dyDescent="0.2">
      <c r="I516" s="13"/>
      <c r="J516" s="14"/>
      <c r="K516" s="10"/>
      <c r="L516" s="13">
        <v>250</v>
      </c>
      <c r="M516" s="14">
        <v>505</v>
      </c>
      <c r="N516" s="10" t="s">
        <v>8218</v>
      </c>
    </row>
    <row r="517" spans="9:14" x14ac:dyDescent="0.2">
      <c r="I517" s="13"/>
      <c r="J517" s="14"/>
      <c r="K517" s="10"/>
      <c r="L517" s="13">
        <v>10000</v>
      </c>
      <c r="M517" s="14">
        <v>10338</v>
      </c>
      <c r="N517" s="10" t="s">
        <v>8218</v>
      </c>
    </row>
    <row r="518" spans="9:14" x14ac:dyDescent="0.2">
      <c r="I518" s="13"/>
      <c r="J518" s="14"/>
      <c r="K518" s="10"/>
      <c r="L518" s="13">
        <v>5000</v>
      </c>
      <c r="M518" s="14">
        <v>5116.18</v>
      </c>
      <c r="N518" s="10" t="s">
        <v>8218</v>
      </c>
    </row>
    <row r="519" spans="9:14" x14ac:dyDescent="0.2">
      <c r="I519" s="13"/>
      <c r="J519" s="14"/>
      <c r="K519" s="10"/>
      <c r="L519" s="13">
        <v>2000</v>
      </c>
      <c r="M519" s="14">
        <v>2060</v>
      </c>
      <c r="N519" s="10" t="s">
        <v>8218</v>
      </c>
    </row>
    <row r="520" spans="9:14" x14ac:dyDescent="0.2">
      <c r="I520" s="13"/>
      <c r="J520" s="14"/>
      <c r="K520" s="10"/>
      <c r="L520" s="13">
        <v>3500</v>
      </c>
      <c r="M520" s="14">
        <v>4450</v>
      </c>
      <c r="N520" s="10" t="s">
        <v>8218</v>
      </c>
    </row>
    <row r="521" spans="9:14" x14ac:dyDescent="0.2">
      <c r="I521" s="13"/>
      <c r="J521" s="14"/>
      <c r="K521" s="10"/>
      <c r="L521" s="13">
        <v>3000</v>
      </c>
      <c r="M521" s="14">
        <v>3030</v>
      </c>
      <c r="N521" s="10" t="s">
        <v>8218</v>
      </c>
    </row>
    <row r="522" spans="9:14" x14ac:dyDescent="0.2">
      <c r="I522" s="13"/>
      <c r="J522" s="14"/>
      <c r="K522" s="10"/>
      <c r="L522" s="13">
        <v>10000</v>
      </c>
      <c r="M522" s="14">
        <v>12178</v>
      </c>
      <c r="N522" s="10" t="s">
        <v>8218</v>
      </c>
    </row>
    <row r="523" spans="9:14" x14ac:dyDescent="0.2">
      <c r="I523" s="13"/>
      <c r="J523" s="14"/>
      <c r="K523" s="10"/>
      <c r="L523" s="13">
        <v>2800</v>
      </c>
      <c r="M523" s="14">
        <v>3175</v>
      </c>
      <c r="N523" s="10" t="s">
        <v>8218</v>
      </c>
    </row>
    <row r="524" spans="9:14" x14ac:dyDescent="0.2">
      <c r="I524" s="13"/>
      <c r="J524" s="14"/>
      <c r="K524" s="10"/>
      <c r="L524" s="13">
        <v>250</v>
      </c>
      <c r="M524" s="14">
        <v>375</v>
      </c>
      <c r="N524" s="10" t="s">
        <v>8218</v>
      </c>
    </row>
    <row r="525" spans="9:14" x14ac:dyDescent="0.2">
      <c r="I525" s="13"/>
      <c r="J525" s="14"/>
      <c r="K525" s="10"/>
      <c r="L525" s="13">
        <v>500</v>
      </c>
      <c r="M525" s="14">
        <v>1073</v>
      </c>
      <c r="N525" s="10" t="s">
        <v>8218</v>
      </c>
    </row>
    <row r="526" spans="9:14" x14ac:dyDescent="0.2">
      <c r="I526" s="13"/>
      <c r="J526" s="14"/>
      <c r="K526" s="10"/>
      <c r="L526" s="13">
        <v>2000</v>
      </c>
      <c r="M526" s="14">
        <v>2041</v>
      </c>
      <c r="N526" s="10" t="s">
        <v>8218</v>
      </c>
    </row>
    <row r="527" spans="9:14" x14ac:dyDescent="0.2">
      <c r="I527" s="13"/>
      <c r="J527" s="14"/>
      <c r="K527" s="10"/>
      <c r="L527" s="13">
        <v>4900</v>
      </c>
      <c r="M527" s="14">
        <v>4900</v>
      </c>
      <c r="N527" s="10" t="s">
        <v>8218</v>
      </c>
    </row>
    <row r="528" spans="9:14" x14ac:dyDescent="0.2">
      <c r="I528" s="13"/>
      <c r="J528" s="14"/>
      <c r="K528" s="10"/>
      <c r="L528" s="13">
        <v>2000</v>
      </c>
      <c r="M528" s="14">
        <v>2020</v>
      </c>
      <c r="N528" s="10" t="s">
        <v>8218</v>
      </c>
    </row>
    <row r="529" spans="9:14" x14ac:dyDescent="0.2">
      <c r="I529" s="13"/>
      <c r="J529" s="14"/>
      <c r="K529" s="10"/>
      <c r="L529" s="13">
        <v>300</v>
      </c>
      <c r="M529" s="14">
        <v>340</v>
      </c>
      <c r="N529" s="10" t="s">
        <v>8218</v>
      </c>
    </row>
    <row r="530" spans="9:14" x14ac:dyDescent="0.2">
      <c r="I530" s="13"/>
      <c r="J530" s="14"/>
      <c r="K530" s="10"/>
      <c r="L530" s="13">
        <v>300</v>
      </c>
      <c r="M530" s="14">
        <v>312</v>
      </c>
      <c r="N530" s="10" t="s">
        <v>8218</v>
      </c>
    </row>
    <row r="531" spans="9:14" x14ac:dyDescent="0.2">
      <c r="I531" s="13"/>
      <c r="J531" s="14"/>
      <c r="K531" s="10"/>
      <c r="L531" s="13">
        <v>1800</v>
      </c>
      <c r="M531" s="14">
        <v>2076</v>
      </c>
      <c r="N531" s="10" t="s">
        <v>8218</v>
      </c>
    </row>
    <row r="532" spans="9:14" x14ac:dyDescent="0.2">
      <c r="I532" s="13"/>
      <c r="J532" s="14"/>
      <c r="K532" s="10"/>
      <c r="L532" s="13">
        <v>2000</v>
      </c>
      <c r="M532" s="14">
        <v>2257</v>
      </c>
      <c r="N532" s="10" t="s">
        <v>8218</v>
      </c>
    </row>
    <row r="533" spans="9:14" x14ac:dyDescent="0.2">
      <c r="I533" s="13"/>
      <c r="J533" s="14"/>
      <c r="K533" s="10"/>
      <c r="L533" s="13">
        <v>1500</v>
      </c>
      <c r="M533" s="14">
        <v>1918</v>
      </c>
      <c r="N533" s="10" t="s">
        <v>8218</v>
      </c>
    </row>
    <row r="534" spans="9:14" x14ac:dyDescent="0.2">
      <c r="I534" s="13"/>
      <c r="J534" s="14"/>
      <c r="K534" s="10"/>
      <c r="L534" s="13">
        <v>1500</v>
      </c>
      <c r="M534" s="14">
        <v>2140</v>
      </c>
      <c r="N534" s="10" t="s">
        <v>8218</v>
      </c>
    </row>
    <row r="535" spans="9:14" x14ac:dyDescent="0.2">
      <c r="I535" s="13"/>
      <c r="J535" s="14"/>
      <c r="K535" s="10"/>
      <c r="L535" s="13">
        <v>10000</v>
      </c>
      <c r="M535" s="14">
        <v>11880</v>
      </c>
      <c r="N535" s="10" t="s">
        <v>8218</v>
      </c>
    </row>
    <row r="536" spans="9:14" x14ac:dyDescent="0.2">
      <c r="I536" s="13"/>
      <c r="J536" s="14"/>
      <c r="K536" s="10"/>
      <c r="L536" s="13">
        <v>3000</v>
      </c>
      <c r="M536" s="14">
        <v>4150</v>
      </c>
      <c r="N536" s="10" t="s">
        <v>8218</v>
      </c>
    </row>
    <row r="537" spans="9:14" x14ac:dyDescent="0.2">
      <c r="I537" s="13"/>
      <c r="J537" s="14"/>
      <c r="K537" s="10"/>
      <c r="L537" s="13">
        <v>3350</v>
      </c>
      <c r="M537" s="14">
        <v>5358</v>
      </c>
      <c r="N537" s="10" t="s">
        <v>8218</v>
      </c>
    </row>
    <row r="538" spans="9:14" x14ac:dyDescent="0.2">
      <c r="I538" s="13"/>
      <c r="J538" s="14"/>
      <c r="K538" s="10"/>
      <c r="L538" s="13">
        <v>2500</v>
      </c>
      <c r="M538" s="14">
        <v>2856</v>
      </c>
      <c r="N538" s="10" t="s">
        <v>8218</v>
      </c>
    </row>
    <row r="539" spans="9:14" x14ac:dyDescent="0.2">
      <c r="I539" s="13"/>
      <c r="J539" s="14"/>
      <c r="K539" s="10"/>
      <c r="L539" s="13">
        <v>1650</v>
      </c>
      <c r="M539" s="14">
        <v>1660</v>
      </c>
      <c r="N539" s="10" t="s">
        <v>8218</v>
      </c>
    </row>
    <row r="540" spans="9:14" x14ac:dyDescent="0.2">
      <c r="I540" s="13"/>
      <c r="J540" s="14"/>
      <c r="K540" s="10"/>
      <c r="L540" s="13">
        <v>3000</v>
      </c>
      <c r="M540" s="14">
        <v>4656</v>
      </c>
      <c r="N540" s="10" t="s">
        <v>8218</v>
      </c>
    </row>
    <row r="541" spans="9:14" x14ac:dyDescent="0.2">
      <c r="I541" s="13"/>
      <c r="J541" s="14"/>
      <c r="K541" s="10"/>
      <c r="L541" s="13">
        <v>2000</v>
      </c>
      <c r="M541" s="14">
        <v>2555</v>
      </c>
      <c r="N541" s="10" t="s">
        <v>8218</v>
      </c>
    </row>
    <row r="542" spans="9:14" x14ac:dyDescent="0.2">
      <c r="I542" s="13"/>
      <c r="J542" s="14"/>
      <c r="K542" s="10"/>
      <c r="L542" s="13">
        <v>3000</v>
      </c>
      <c r="M542" s="14">
        <v>3636</v>
      </c>
      <c r="N542" s="10" t="s">
        <v>8218</v>
      </c>
    </row>
    <row r="543" spans="9:14" x14ac:dyDescent="0.2">
      <c r="I543" s="13"/>
      <c r="J543" s="14"/>
      <c r="K543" s="10"/>
      <c r="L543" s="13">
        <v>5000</v>
      </c>
      <c r="M543" s="14">
        <v>5635</v>
      </c>
      <c r="N543" s="10" t="s">
        <v>8218</v>
      </c>
    </row>
    <row r="544" spans="9:14" x14ac:dyDescent="0.2">
      <c r="I544" s="13"/>
      <c r="J544" s="14"/>
      <c r="K544" s="10"/>
      <c r="L544" s="13">
        <v>1000</v>
      </c>
      <c r="M544" s="14">
        <v>1275</v>
      </c>
      <c r="N544" s="10" t="s">
        <v>8218</v>
      </c>
    </row>
    <row r="545" spans="9:14" x14ac:dyDescent="0.2">
      <c r="I545" s="13"/>
      <c r="J545" s="14"/>
      <c r="K545" s="10"/>
      <c r="L545" s="13">
        <v>500</v>
      </c>
      <c r="M545" s="14">
        <v>791</v>
      </c>
      <c r="N545" s="10" t="s">
        <v>8218</v>
      </c>
    </row>
    <row r="546" spans="9:14" x14ac:dyDescent="0.2">
      <c r="I546" s="13"/>
      <c r="J546" s="14"/>
      <c r="K546" s="10"/>
      <c r="L546" s="13">
        <v>3800</v>
      </c>
      <c r="M546" s="14">
        <v>4000.22</v>
      </c>
      <c r="N546" s="10" t="s">
        <v>8218</v>
      </c>
    </row>
    <row r="547" spans="9:14" x14ac:dyDescent="0.2">
      <c r="I547" s="13"/>
      <c r="J547" s="14"/>
      <c r="K547" s="10"/>
      <c r="L547" s="13">
        <v>1500</v>
      </c>
      <c r="M547" s="14">
        <v>1500</v>
      </c>
      <c r="N547" s="10" t="s">
        <v>8218</v>
      </c>
    </row>
    <row r="548" spans="9:14" x14ac:dyDescent="0.2">
      <c r="I548" s="13"/>
      <c r="J548" s="14"/>
      <c r="K548" s="10"/>
      <c r="L548" s="13">
        <v>400</v>
      </c>
      <c r="M548" s="14">
        <v>400</v>
      </c>
      <c r="N548" s="10" t="s">
        <v>8218</v>
      </c>
    </row>
    <row r="549" spans="9:14" x14ac:dyDescent="0.2">
      <c r="I549" s="13"/>
      <c r="J549" s="14"/>
      <c r="K549" s="10"/>
      <c r="L549" s="13">
        <v>5000</v>
      </c>
      <c r="M549" s="14">
        <v>5343</v>
      </c>
      <c r="N549" s="10" t="s">
        <v>8218</v>
      </c>
    </row>
    <row r="550" spans="9:14" x14ac:dyDescent="0.2">
      <c r="I550" s="13"/>
      <c r="J550" s="14"/>
      <c r="K550" s="10"/>
      <c r="L550" s="13">
        <v>3000</v>
      </c>
      <c r="M550" s="14">
        <v>3732</v>
      </c>
      <c r="N550" s="10" t="s">
        <v>8218</v>
      </c>
    </row>
    <row r="551" spans="9:14" x14ac:dyDescent="0.2">
      <c r="I551" s="13"/>
      <c r="J551" s="14"/>
      <c r="K551" s="10"/>
      <c r="L551" s="13">
        <v>1551</v>
      </c>
      <c r="M551" s="14">
        <v>1686</v>
      </c>
      <c r="N551" s="10" t="s">
        <v>8218</v>
      </c>
    </row>
    <row r="552" spans="9:14" x14ac:dyDescent="0.2">
      <c r="I552" s="13"/>
      <c r="J552" s="14"/>
      <c r="K552" s="10"/>
      <c r="L552" s="13">
        <v>1650</v>
      </c>
      <c r="M552" s="14">
        <v>1690</v>
      </c>
      <c r="N552" s="10" t="s">
        <v>8218</v>
      </c>
    </row>
    <row r="553" spans="9:14" x14ac:dyDescent="0.2">
      <c r="I553" s="13"/>
      <c r="J553" s="14"/>
      <c r="K553" s="10"/>
      <c r="L553" s="13">
        <v>2000</v>
      </c>
      <c r="M553" s="14">
        <v>2110</v>
      </c>
      <c r="N553" s="10" t="s">
        <v>8218</v>
      </c>
    </row>
    <row r="554" spans="9:14" x14ac:dyDescent="0.2">
      <c r="I554" s="13"/>
      <c r="J554" s="14"/>
      <c r="K554" s="10"/>
      <c r="L554" s="13">
        <v>1000</v>
      </c>
      <c r="M554" s="14">
        <v>1063</v>
      </c>
      <c r="N554" s="10" t="s">
        <v>8218</v>
      </c>
    </row>
    <row r="555" spans="9:14" x14ac:dyDescent="0.2">
      <c r="I555" s="13"/>
      <c r="J555" s="14"/>
      <c r="K555" s="10"/>
      <c r="L555" s="13">
        <v>1500</v>
      </c>
      <c r="M555" s="14">
        <v>1510</v>
      </c>
      <c r="N555" s="10" t="s">
        <v>8218</v>
      </c>
    </row>
    <row r="556" spans="9:14" x14ac:dyDescent="0.2">
      <c r="I556" s="13"/>
      <c r="J556" s="14"/>
      <c r="K556" s="10"/>
      <c r="L556" s="13">
        <v>4000</v>
      </c>
      <c r="M556" s="14">
        <v>4216</v>
      </c>
      <c r="N556" s="10" t="s">
        <v>8218</v>
      </c>
    </row>
    <row r="557" spans="9:14" x14ac:dyDescent="0.2">
      <c r="I557" s="13"/>
      <c r="J557" s="14"/>
      <c r="K557" s="10"/>
      <c r="L557" s="13">
        <v>2500</v>
      </c>
      <c r="M557" s="14">
        <v>2689</v>
      </c>
      <c r="N557" s="10" t="s">
        <v>8218</v>
      </c>
    </row>
    <row r="558" spans="9:14" x14ac:dyDescent="0.2">
      <c r="I558" s="13"/>
      <c r="J558" s="14"/>
      <c r="K558" s="10"/>
      <c r="L558" s="13">
        <v>1000</v>
      </c>
      <c r="M558" s="14">
        <v>1000</v>
      </c>
      <c r="N558" s="10" t="s">
        <v>8218</v>
      </c>
    </row>
    <row r="559" spans="9:14" x14ac:dyDescent="0.2">
      <c r="I559" s="13"/>
      <c r="J559" s="14"/>
      <c r="K559" s="10"/>
      <c r="L559" s="13">
        <v>2500</v>
      </c>
      <c r="M559" s="14">
        <v>2594</v>
      </c>
      <c r="N559" s="10" t="s">
        <v>8218</v>
      </c>
    </row>
    <row r="560" spans="9:14" x14ac:dyDescent="0.2">
      <c r="I560" s="13"/>
      <c r="J560" s="14"/>
      <c r="K560" s="10"/>
      <c r="L560" s="13">
        <v>3000</v>
      </c>
      <c r="M560" s="14">
        <v>3045</v>
      </c>
      <c r="N560" s="10" t="s">
        <v>8218</v>
      </c>
    </row>
    <row r="561" spans="9:14" x14ac:dyDescent="0.2">
      <c r="I561" s="13"/>
      <c r="J561" s="14"/>
      <c r="K561" s="10"/>
      <c r="L561" s="13">
        <v>10000</v>
      </c>
      <c r="M561" s="14">
        <v>10440</v>
      </c>
      <c r="N561" s="10" t="s">
        <v>8218</v>
      </c>
    </row>
    <row r="562" spans="9:14" x14ac:dyDescent="0.2">
      <c r="I562" s="13"/>
      <c r="J562" s="14"/>
      <c r="K562" s="10"/>
      <c r="L562" s="13">
        <v>100</v>
      </c>
      <c r="M562" s="14">
        <v>180</v>
      </c>
      <c r="N562" s="10" t="s">
        <v>8218</v>
      </c>
    </row>
    <row r="563" spans="9:14" x14ac:dyDescent="0.2">
      <c r="I563" s="13"/>
      <c r="J563" s="14"/>
      <c r="K563" s="10"/>
      <c r="L563" s="13">
        <v>3000</v>
      </c>
      <c r="M563" s="14">
        <v>3190</v>
      </c>
      <c r="N563" s="10" t="s">
        <v>8218</v>
      </c>
    </row>
    <row r="564" spans="9:14" x14ac:dyDescent="0.2">
      <c r="I564" s="13"/>
      <c r="J564" s="14"/>
      <c r="K564" s="10"/>
      <c r="L564" s="13">
        <v>900</v>
      </c>
      <c r="M564" s="14">
        <v>905</v>
      </c>
      <c r="N564" s="10" t="s">
        <v>8218</v>
      </c>
    </row>
    <row r="565" spans="9:14" x14ac:dyDescent="0.2">
      <c r="I565" s="13"/>
      <c r="J565" s="14"/>
      <c r="K565" s="10"/>
      <c r="L565" s="13">
        <v>1500</v>
      </c>
      <c r="M565" s="14">
        <v>1518</v>
      </c>
      <c r="N565" s="10" t="s">
        <v>8218</v>
      </c>
    </row>
    <row r="566" spans="9:14" x14ac:dyDescent="0.2">
      <c r="I566" s="13"/>
      <c r="J566" s="14"/>
      <c r="K566" s="10"/>
      <c r="L566" s="13">
        <v>1000</v>
      </c>
      <c r="M566" s="14">
        <v>1000</v>
      </c>
      <c r="N566" s="10" t="s">
        <v>8218</v>
      </c>
    </row>
    <row r="567" spans="9:14" x14ac:dyDescent="0.2">
      <c r="I567" s="13"/>
      <c r="J567" s="14"/>
      <c r="K567" s="10"/>
      <c r="L567" s="13">
        <v>2800</v>
      </c>
      <c r="M567" s="14">
        <v>3315</v>
      </c>
      <c r="N567" s="10" t="s">
        <v>8218</v>
      </c>
    </row>
    <row r="568" spans="9:14" x14ac:dyDescent="0.2">
      <c r="I568" s="13"/>
      <c r="J568" s="14"/>
      <c r="K568" s="10"/>
      <c r="L568" s="13">
        <v>500</v>
      </c>
      <c r="M568" s="14">
        <v>550</v>
      </c>
      <c r="N568" s="10" t="s">
        <v>8218</v>
      </c>
    </row>
    <row r="569" spans="9:14" x14ac:dyDescent="0.2">
      <c r="I569" s="13"/>
      <c r="J569" s="14"/>
      <c r="K569" s="10"/>
      <c r="L569" s="13">
        <v>3000</v>
      </c>
      <c r="M569" s="14">
        <v>3080</v>
      </c>
      <c r="N569" s="10" t="s">
        <v>8218</v>
      </c>
    </row>
    <row r="570" spans="9:14" x14ac:dyDescent="0.2">
      <c r="I570" s="13"/>
      <c r="J570" s="14"/>
      <c r="K570" s="10"/>
      <c r="L570" s="13">
        <v>2500</v>
      </c>
      <c r="M570" s="14">
        <v>2500</v>
      </c>
      <c r="N570" s="10" t="s">
        <v>8218</v>
      </c>
    </row>
    <row r="571" spans="9:14" x14ac:dyDescent="0.2">
      <c r="I571" s="13"/>
      <c r="J571" s="14"/>
      <c r="K571" s="10"/>
      <c r="L571" s="13">
        <v>4000</v>
      </c>
      <c r="M571" s="14">
        <v>4000</v>
      </c>
      <c r="N571" s="10" t="s">
        <v>8218</v>
      </c>
    </row>
    <row r="572" spans="9:14" x14ac:dyDescent="0.2">
      <c r="I572" s="13"/>
      <c r="J572" s="14"/>
      <c r="K572" s="10"/>
      <c r="L572" s="13">
        <v>1500</v>
      </c>
      <c r="M572" s="14">
        <v>1650.69</v>
      </c>
      <c r="N572" s="10" t="s">
        <v>8218</v>
      </c>
    </row>
    <row r="573" spans="9:14" x14ac:dyDescent="0.2">
      <c r="I573" s="13"/>
      <c r="J573" s="14"/>
      <c r="K573" s="10"/>
      <c r="L573" s="13">
        <v>2000</v>
      </c>
      <c r="M573" s="14">
        <v>2027</v>
      </c>
      <c r="N573" s="10" t="s">
        <v>8218</v>
      </c>
    </row>
    <row r="574" spans="9:14" x14ac:dyDescent="0.2">
      <c r="I574" s="13"/>
      <c r="J574" s="14"/>
      <c r="K574" s="10"/>
      <c r="L574" s="13">
        <v>2000</v>
      </c>
      <c r="M574" s="14">
        <v>2015</v>
      </c>
      <c r="N574" s="10" t="s">
        <v>8218</v>
      </c>
    </row>
    <row r="575" spans="9:14" x14ac:dyDescent="0.2">
      <c r="I575" s="13"/>
      <c r="J575" s="14"/>
      <c r="K575" s="10"/>
      <c r="L575" s="13">
        <v>350</v>
      </c>
      <c r="M575" s="14">
        <v>593</v>
      </c>
      <c r="N575" s="10" t="s">
        <v>8218</v>
      </c>
    </row>
    <row r="576" spans="9:14" x14ac:dyDescent="0.2">
      <c r="I576" s="13"/>
      <c r="J576" s="14"/>
      <c r="K576" s="10"/>
      <c r="L576" s="13">
        <v>1395</v>
      </c>
      <c r="M576" s="14">
        <v>1395</v>
      </c>
      <c r="N576" s="10" t="s">
        <v>8218</v>
      </c>
    </row>
    <row r="577" spans="9:14" x14ac:dyDescent="0.2">
      <c r="I577" s="13"/>
      <c r="J577" s="14"/>
      <c r="K577" s="10"/>
      <c r="L577" s="13">
        <v>4000</v>
      </c>
      <c r="M577" s="14">
        <v>4546</v>
      </c>
      <c r="N577" s="10" t="s">
        <v>8218</v>
      </c>
    </row>
    <row r="578" spans="9:14" x14ac:dyDescent="0.2">
      <c r="I578" s="13"/>
      <c r="J578" s="14"/>
      <c r="K578" s="10"/>
      <c r="L578" s="13">
        <v>10000</v>
      </c>
      <c r="M578" s="14">
        <v>10156</v>
      </c>
      <c r="N578" s="10" t="s">
        <v>8218</v>
      </c>
    </row>
    <row r="579" spans="9:14" x14ac:dyDescent="0.2">
      <c r="I579" s="13"/>
      <c r="J579" s="14"/>
      <c r="K579" s="10"/>
      <c r="L579" s="13">
        <v>500</v>
      </c>
      <c r="M579" s="14">
        <v>530</v>
      </c>
      <c r="N579" s="10" t="s">
        <v>8218</v>
      </c>
    </row>
    <row r="580" spans="9:14" x14ac:dyDescent="0.2">
      <c r="I580" s="13"/>
      <c r="J580" s="14"/>
      <c r="K580" s="10"/>
      <c r="L580" s="13">
        <v>3300</v>
      </c>
      <c r="M580" s="14">
        <v>3366</v>
      </c>
      <c r="N580" s="10" t="s">
        <v>8218</v>
      </c>
    </row>
    <row r="581" spans="9:14" x14ac:dyDescent="0.2">
      <c r="I581" s="13"/>
      <c r="J581" s="14"/>
      <c r="K581" s="10"/>
      <c r="L581" s="13">
        <v>6000</v>
      </c>
      <c r="M581" s="14">
        <v>7015</v>
      </c>
      <c r="N581" s="10" t="s">
        <v>8218</v>
      </c>
    </row>
    <row r="582" spans="9:14" x14ac:dyDescent="0.2">
      <c r="I582" s="13"/>
      <c r="J582" s="14"/>
      <c r="K582" s="10"/>
      <c r="L582" s="13">
        <v>1650</v>
      </c>
      <c r="M582" s="14">
        <v>1669</v>
      </c>
      <c r="N582" s="10" t="s">
        <v>8218</v>
      </c>
    </row>
    <row r="583" spans="9:14" x14ac:dyDescent="0.2">
      <c r="I583" s="13"/>
      <c r="J583" s="14"/>
      <c r="K583" s="10"/>
      <c r="L583" s="13">
        <v>500</v>
      </c>
      <c r="M583" s="14">
        <v>660</v>
      </c>
      <c r="N583" s="10" t="s">
        <v>8218</v>
      </c>
    </row>
    <row r="584" spans="9:14" x14ac:dyDescent="0.2">
      <c r="I584" s="13"/>
      <c r="J584" s="14"/>
      <c r="K584" s="10"/>
      <c r="L584" s="13">
        <v>2750</v>
      </c>
      <c r="M584" s="14">
        <v>2750</v>
      </c>
      <c r="N584" s="10" t="s">
        <v>8218</v>
      </c>
    </row>
    <row r="585" spans="9:14" x14ac:dyDescent="0.2">
      <c r="I585" s="13"/>
      <c r="J585" s="14"/>
      <c r="K585" s="10"/>
      <c r="L585" s="13">
        <v>1000</v>
      </c>
      <c r="M585" s="14">
        <v>1280</v>
      </c>
      <c r="N585" s="10" t="s">
        <v>8218</v>
      </c>
    </row>
    <row r="586" spans="9:14" x14ac:dyDescent="0.2">
      <c r="I586" s="13"/>
      <c r="J586" s="14"/>
      <c r="K586" s="10"/>
      <c r="L586" s="13">
        <v>960</v>
      </c>
      <c r="M586" s="14">
        <v>1142</v>
      </c>
      <c r="N586" s="10" t="s">
        <v>8218</v>
      </c>
    </row>
    <row r="587" spans="9:14" x14ac:dyDescent="0.2">
      <c r="I587" s="13"/>
      <c r="J587" s="14"/>
      <c r="K587" s="10"/>
      <c r="L587" s="13">
        <v>500</v>
      </c>
      <c r="M587" s="14">
        <v>631</v>
      </c>
      <c r="N587" s="10" t="s">
        <v>8218</v>
      </c>
    </row>
    <row r="588" spans="9:14" x14ac:dyDescent="0.2">
      <c r="I588" s="13"/>
      <c r="J588" s="14"/>
      <c r="K588" s="10"/>
      <c r="L588" s="13">
        <v>5000</v>
      </c>
      <c r="M588" s="14">
        <v>7810</v>
      </c>
      <c r="N588" s="10" t="s">
        <v>8218</v>
      </c>
    </row>
    <row r="589" spans="9:14" x14ac:dyDescent="0.2">
      <c r="I589" s="13"/>
      <c r="J589" s="14"/>
      <c r="K589" s="10"/>
      <c r="L589" s="13">
        <v>2000</v>
      </c>
      <c r="M589" s="14">
        <v>2063</v>
      </c>
      <c r="N589" s="10" t="s">
        <v>8218</v>
      </c>
    </row>
    <row r="590" spans="9:14" x14ac:dyDescent="0.2">
      <c r="I590" s="13"/>
      <c r="J590" s="14"/>
      <c r="K590" s="10"/>
      <c r="L590" s="13">
        <v>150</v>
      </c>
      <c r="M590" s="14">
        <v>230</v>
      </c>
      <c r="N590" s="10" t="s">
        <v>8218</v>
      </c>
    </row>
    <row r="591" spans="9:14" x14ac:dyDescent="0.2">
      <c r="I591" s="13"/>
      <c r="J591" s="14"/>
      <c r="K591" s="10"/>
      <c r="L591" s="13">
        <v>675</v>
      </c>
      <c r="M591" s="14">
        <v>1218</v>
      </c>
      <c r="N591" s="10" t="s">
        <v>8218</v>
      </c>
    </row>
    <row r="592" spans="9:14" x14ac:dyDescent="0.2">
      <c r="I592" s="13"/>
      <c r="J592" s="14"/>
      <c r="K592" s="10"/>
      <c r="L592" s="13">
        <v>2000</v>
      </c>
      <c r="M592" s="14">
        <v>2569</v>
      </c>
      <c r="N592" s="10" t="s">
        <v>8218</v>
      </c>
    </row>
    <row r="593" spans="9:14" x14ac:dyDescent="0.2">
      <c r="I593" s="13"/>
      <c r="J593" s="14"/>
      <c r="K593" s="10"/>
      <c r="L593" s="13">
        <v>600</v>
      </c>
      <c r="M593" s="14">
        <v>718</v>
      </c>
      <c r="N593" s="10" t="s">
        <v>8218</v>
      </c>
    </row>
    <row r="594" spans="9:14" x14ac:dyDescent="0.2">
      <c r="I594" s="13"/>
      <c r="J594" s="14"/>
      <c r="K594" s="10"/>
      <c r="L594" s="13">
        <v>300</v>
      </c>
      <c r="M594" s="14">
        <v>369</v>
      </c>
      <c r="N594" s="10" t="s">
        <v>8218</v>
      </c>
    </row>
    <row r="595" spans="9:14" x14ac:dyDescent="0.2">
      <c r="I595" s="13"/>
      <c r="J595" s="14"/>
      <c r="K595" s="10"/>
      <c r="L595" s="13">
        <v>1200</v>
      </c>
      <c r="M595" s="14">
        <v>1260</v>
      </c>
      <c r="N595" s="10" t="s">
        <v>8218</v>
      </c>
    </row>
    <row r="596" spans="9:14" x14ac:dyDescent="0.2">
      <c r="I596" s="13"/>
      <c r="J596" s="14"/>
      <c r="K596" s="10"/>
      <c r="L596" s="13">
        <v>5500</v>
      </c>
      <c r="M596" s="14">
        <v>5623</v>
      </c>
      <c r="N596" s="10" t="s">
        <v>8218</v>
      </c>
    </row>
    <row r="597" spans="9:14" x14ac:dyDescent="0.2">
      <c r="I597" s="13"/>
      <c r="J597" s="14"/>
      <c r="K597" s="10"/>
      <c r="L597" s="13">
        <v>1500</v>
      </c>
      <c r="M597" s="14">
        <v>1570</v>
      </c>
      <c r="N597" s="10" t="s">
        <v>8218</v>
      </c>
    </row>
    <row r="598" spans="9:14" x14ac:dyDescent="0.2">
      <c r="I598" s="13"/>
      <c r="J598" s="14"/>
      <c r="K598" s="10"/>
      <c r="L598" s="13">
        <v>2500</v>
      </c>
      <c r="M598" s="14">
        <v>2500</v>
      </c>
      <c r="N598" s="10" t="s">
        <v>8218</v>
      </c>
    </row>
    <row r="599" spans="9:14" x14ac:dyDescent="0.2">
      <c r="I599" s="13"/>
      <c r="J599" s="14"/>
      <c r="K599" s="10"/>
      <c r="L599" s="13">
        <v>250</v>
      </c>
      <c r="M599" s="14">
        <v>251</v>
      </c>
      <c r="N599" s="10" t="s">
        <v>8218</v>
      </c>
    </row>
    <row r="600" spans="9:14" x14ac:dyDescent="0.2">
      <c r="I600" s="13"/>
      <c r="J600" s="14"/>
      <c r="K600" s="10"/>
      <c r="L600" s="13">
        <v>1100</v>
      </c>
      <c r="M600" s="14">
        <v>1125</v>
      </c>
      <c r="N600" s="10" t="s">
        <v>8218</v>
      </c>
    </row>
    <row r="601" spans="9:14" x14ac:dyDescent="0.2">
      <c r="I601" s="13"/>
      <c r="J601" s="14"/>
      <c r="K601" s="10"/>
      <c r="L601" s="13">
        <v>35000</v>
      </c>
      <c r="M601" s="14">
        <v>40043.25</v>
      </c>
      <c r="N601" s="10" t="s">
        <v>8218</v>
      </c>
    </row>
    <row r="602" spans="9:14" x14ac:dyDescent="0.2">
      <c r="I602" s="13"/>
      <c r="J602" s="14"/>
      <c r="K602" s="10"/>
      <c r="L602" s="13">
        <v>2100</v>
      </c>
      <c r="M602" s="14">
        <v>2140</v>
      </c>
      <c r="N602" s="10" t="s">
        <v>8218</v>
      </c>
    </row>
    <row r="603" spans="9:14" x14ac:dyDescent="0.2">
      <c r="I603" s="13"/>
      <c r="J603" s="14"/>
      <c r="K603" s="10"/>
      <c r="L603" s="13">
        <v>1000</v>
      </c>
      <c r="M603" s="14">
        <v>1020</v>
      </c>
      <c r="N603" s="10" t="s">
        <v>8218</v>
      </c>
    </row>
    <row r="604" spans="9:14" x14ac:dyDescent="0.2">
      <c r="I604" s="13"/>
      <c r="J604" s="14"/>
      <c r="K604" s="10"/>
      <c r="L604" s="13">
        <v>2500</v>
      </c>
      <c r="M604" s="14">
        <v>2620</v>
      </c>
      <c r="N604" s="10" t="s">
        <v>8218</v>
      </c>
    </row>
    <row r="605" spans="9:14" x14ac:dyDescent="0.2">
      <c r="I605" s="13"/>
      <c r="J605" s="14"/>
      <c r="K605" s="10"/>
      <c r="L605" s="13">
        <v>1500</v>
      </c>
      <c r="M605" s="14">
        <v>1527.5</v>
      </c>
      <c r="N605" s="10" t="s">
        <v>8218</v>
      </c>
    </row>
    <row r="606" spans="9:14" x14ac:dyDescent="0.2">
      <c r="I606" s="13"/>
      <c r="J606" s="14"/>
      <c r="K606" s="10"/>
      <c r="L606" s="13">
        <v>773</v>
      </c>
      <c r="M606" s="14">
        <v>773</v>
      </c>
      <c r="N606" s="10" t="s">
        <v>8218</v>
      </c>
    </row>
    <row r="607" spans="9:14" x14ac:dyDescent="0.2">
      <c r="I607" s="13"/>
      <c r="J607" s="14"/>
      <c r="K607" s="10"/>
      <c r="L607" s="13">
        <v>5500</v>
      </c>
      <c r="M607" s="14">
        <v>5845</v>
      </c>
      <c r="N607" s="10" t="s">
        <v>8218</v>
      </c>
    </row>
    <row r="608" spans="9:14" x14ac:dyDescent="0.2">
      <c r="I608" s="13"/>
      <c r="J608" s="14"/>
      <c r="K608" s="10"/>
      <c r="L608" s="13">
        <v>5000</v>
      </c>
      <c r="M608" s="14">
        <v>5671.11</v>
      </c>
      <c r="N608" s="10" t="s">
        <v>8218</v>
      </c>
    </row>
    <row r="609" spans="9:14" x14ac:dyDescent="0.2">
      <c r="I609" s="13"/>
      <c r="J609" s="14"/>
      <c r="K609" s="10"/>
      <c r="L609" s="13">
        <v>2400</v>
      </c>
      <c r="M609" s="14">
        <v>2400</v>
      </c>
      <c r="N609" s="10" t="s">
        <v>8218</v>
      </c>
    </row>
    <row r="610" spans="9:14" x14ac:dyDescent="0.2">
      <c r="I610" s="13"/>
      <c r="J610" s="14"/>
      <c r="K610" s="10"/>
      <c r="L610" s="13">
        <v>2200</v>
      </c>
      <c r="M610" s="14">
        <v>2210</v>
      </c>
      <c r="N610" s="10" t="s">
        <v>8218</v>
      </c>
    </row>
    <row r="611" spans="9:14" x14ac:dyDescent="0.2">
      <c r="I611" s="13"/>
      <c r="J611" s="14"/>
      <c r="K611" s="10"/>
      <c r="L611" s="13">
        <v>100000</v>
      </c>
      <c r="M611" s="14">
        <v>100036</v>
      </c>
      <c r="N611" s="10" t="s">
        <v>8218</v>
      </c>
    </row>
    <row r="612" spans="9:14" x14ac:dyDescent="0.2">
      <c r="I612" s="13"/>
      <c r="J612" s="14"/>
      <c r="K612" s="10"/>
      <c r="L612" s="13">
        <v>350</v>
      </c>
      <c r="M612" s="14">
        <v>504</v>
      </c>
      <c r="N612" s="10" t="s">
        <v>8218</v>
      </c>
    </row>
    <row r="613" spans="9:14" x14ac:dyDescent="0.2">
      <c r="I613" s="13"/>
      <c r="J613" s="14"/>
      <c r="K613" s="10"/>
      <c r="L613" s="13">
        <v>1000</v>
      </c>
      <c r="M613" s="14">
        <v>1035</v>
      </c>
      <c r="N613" s="10" t="s">
        <v>8218</v>
      </c>
    </row>
    <row r="614" spans="9:14" x14ac:dyDescent="0.2">
      <c r="I614" s="13"/>
      <c r="J614" s="14"/>
      <c r="K614" s="10"/>
      <c r="L614" s="13">
        <v>3200</v>
      </c>
      <c r="M614" s="14">
        <v>3470</v>
      </c>
      <c r="N614" s="10" t="s">
        <v>8218</v>
      </c>
    </row>
    <row r="615" spans="9:14" x14ac:dyDescent="0.2">
      <c r="I615" s="13"/>
      <c r="J615" s="14"/>
      <c r="K615" s="10"/>
      <c r="L615" s="13">
        <v>2500</v>
      </c>
      <c r="M615" s="14">
        <v>2560</v>
      </c>
      <c r="N615" s="10" t="s">
        <v>8218</v>
      </c>
    </row>
    <row r="616" spans="9:14" x14ac:dyDescent="0.2">
      <c r="I616" s="13"/>
      <c r="J616" s="14"/>
      <c r="K616" s="10"/>
      <c r="L616" s="13">
        <v>315</v>
      </c>
      <c r="M616" s="14">
        <v>469</v>
      </c>
      <c r="N616" s="10" t="s">
        <v>8218</v>
      </c>
    </row>
    <row r="617" spans="9:14" x14ac:dyDescent="0.2">
      <c r="I617" s="13"/>
      <c r="J617" s="14"/>
      <c r="K617" s="10"/>
      <c r="L617" s="13">
        <v>500</v>
      </c>
      <c r="M617" s="14">
        <v>527.45000000000005</v>
      </c>
      <c r="N617" s="10" t="s">
        <v>8218</v>
      </c>
    </row>
    <row r="618" spans="9:14" x14ac:dyDescent="0.2">
      <c r="I618" s="13"/>
      <c r="J618" s="14"/>
      <c r="K618" s="10"/>
      <c r="L618" s="13">
        <v>1000</v>
      </c>
      <c r="M618" s="14">
        <v>1005</v>
      </c>
      <c r="N618" s="10" t="s">
        <v>8218</v>
      </c>
    </row>
    <row r="619" spans="9:14" x14ac:dyDescent="0.2">
      <c r="I619" s="13"/>
      <c r="J619" s="14"/>
      <c r="K619" s="10"/>
      <c r="L619" s="13">
        <v>900</v>
      </c>
      <c r="M619" s="14">
        <v>1175</v>
      </c>
      <c r="N619" s="10" t="s">
        <v>8218</v>
      </c>
    </row>
    <row r="620" spans="9:14" x14ac:dyDescent="0.2">
      <c r="I620" s="13"/>
      <c r="J620" s="14"/>
      <c r="K620" s="10"/>
      <c r="L620" s="13">
        <v>2000</v>
      </c>
      <c r="M620" s="14">
        <v>2095</v>
      </c>
      <c r="N620" s="10" t="s">
        <v>8218</v>
      </c>
    </row>
    <row r="621" spans="9:14" x14ac:dyDescent="0.2">
      <c r="I621" s="13"/>
      <c r="J621" s="14"/>
      <c r="K621" s="10"/>
      <c r="L621" s="13">
        <v>1000</v>
      </c>
      <c r="M621" s="14">
        <v>1088</v>
      </c>
      <c r="N621" s="10" t="s">
        <v>8218</v>
      </c>
    </row>
    <row r="622" spans="9:14" x14ac:dyDescent="0.2">
      <c r="I622" s="13"/>
      <c r="J622" s="14"/>
      <c r="K622" s="10"/>
      <c r="L622" s="13">
        <v>1000</v>
      </c>
      <c r="M622" s="14">
        <v>1110</v>
      </c>
      <c r="N622" s="10" t="s">
        <v>8218</v>
      </c>
    </row>
    <row r="623" spans="9:14" x14ac:dyDescent="0.2">
      <c r="I623" s="13"/>
      <c r="J623" s="14"/>
      <c r="K623" s="10"/>
      <c r="L623" s="13">
        <v>5000</v>
      </c>
      <c r="M623" s="14">
        <v>5024</v>
      </c>
      <c r="N623" s="10" t="s">
        <v>8218</v>
      </c>
    </row>
    <row r="624" spans="9:14" x14ac:dyDescent="0.2">
      <c r="I624" s="13"/>
      <c r="J624" s="14"/>
      <c r="K624" s="10"/>
      <c r="L624" s="13">
        <v>2000</v>
      </c>
      <c r="M624" s="14">
        <v>2287</v>
      </c>
      <c r="N624" s="10" t="s">
        <v>8218</v>
      </c>
    </row>
    <row r="625" spans="9:14" x14ac:dyDescent="0.2">
      <c r="I625" s="13"/>
      <c r="J625" s="14"/>
      <c r="K625" s="10"/>
      <c r="L625" s="13">
        <v>1500</v>
      </c>
      <c r="M625" s="14">
        <v>1831</v>
      </c>
      <c r="N625" s="10" t="s">
        <v>8218</v>
      </c>
    </row>
    <row r="626" spans="9:14" x14ac:dyDescent="0.2">
      <c r="I626" s="13"/>
      <c r="J626" s="14"/>
      <c r="K626" s="10"/>
      <c r="L626" s="13">
        <v>500</v>
      </c>
      <c r="M626" s="14">
        <v>500</v>
      </c>
      <c r="N626" s="10" t="s">
        <v>8218</v>
      </c>
    </row>
    <row r="627" spans="9:14" x14ac:dyDescent="0.2">
      <c r="I627" s="13"/>
      <c r="J627" s="14"/>
      <c r="K627" s="10"/>
      <c r="L627" s="13">
        <v>3000</v>
      </c>
      <c r="M627" s="14">
        <v>3084</v>
      </c>
      <c r="N627" s="10" t="s">
        <v>8218</v>
      </c>
    </row>
    <row r="628" spans="9:14" x14ac:dyDescent="0.2">
      <c r="I628" s="13"/>
      <c r="J628" s="14"/>
      <c r="K628" s="10"/>
      <c r="L628" s="13">
        <v>5800</v>
      </c>
      <c r="M628" s="14">
        <v>6155</v>
      </c>
      <c r="N628" s="10" t="s">
        <v>8218</v>
      </c>
    </row>
    <row r="629" spans="9:14" x14ac:dyDescent="0.2">
      <c r="I629" s="13"/>
      <c r="J629" s="14"/>
      <c r="K629" s="10"/>
      <c r="L629" s="13">
        <v>10000</v>
      </c>
      <c r="M629" s="14">
        <v>10133</v>
      </c>
      <c r="N629" s="10" t="s">
        <v>8218</v>
      </c>
    </row>
    <row r="630" spans="9:14" x14ac:dyDescent="0.2">
      <c r="I630" s="13"/>
      <c r="J630" s="14"/>
      <c r="K630" s="10"/>
      <c r="L630" s="13">
        <v>100</v>
      </c>
      <c r="M630" s="14">
        <v>100</v>
      </c>
      <c r="N630" s="10" t="s">
        <v>8218</v>
      </c>
    </row>
    <row r="631" spans="9:14" x14ac:dyDescent="0.2">
      <c r="I631" s="13"/>
      <c r="J631" s="14"/>
      <c r="K631" s="10"/>
      <c r="L631" s="13">
        <v>600</v>
      </c>
      <c r="M631" s="14">
        <v>780</v>
      </c>
      <c r="N631" s="10" t="s">
        <v>8218</v>
      </c>
    </row>
    <row r="632" spans="9:14" x14ac:dyDescent="0.2">
      <c r="I632" s="13"/>
      <c r="J632" s="14"/>
      <c r="K632" s="10"/>
      <c r="L632" s="13">
        <v>1500</v>
      </c>
      <c r="M632" s="14">
        <v>1500.2</v>
      </c>
      <c r="N632" s="10" t="s">
        <v>8218</v>
      </c>
    </row>
    <row r="633" spans="9:14" x14ac:dyDescent="0.2">
      <c r="I633" s="13"/>
      <c r="J633" s="14"/>
      <c r="K633" s="10"/>
      <c r="L633" s="13">
        <v>500</v>
      </c>
      <c r="M633" s="14">
        <v>500</v>
      </c>
      <c r="N633" s="10" t="s">
        <v>8218</v>
      </c>
    </row>
    <row r="634" spans="9:14" x14ac:dyDescent="0.2">
      <c r="I634" s="13"/>
      <c r="J634" s="14"/>
      <c r="K634" s="10"/>
      <c r="L634" s="13">
        <v>900</v>
      </c>
      <c r="M634" s="14">
        <v>1025</v>
      </c>
      <c r="N634" s="10" t="s">
        <v>8218</v>
      </c>
    </row>
    <row r="635" spans="9:14" x14ac:dyDescent="0.2">
      <c r="I635" s="13"/>
      <c r="J635" s="14"/>
      <c r="K635" s="10"/>
      <c r="L635" s="13">
        <v>1500</v>
      </c>
      <c r="M635" s="14">
        <v>1500</v>
      </c>
      <c r="N635" s="10" t="s">
        <v>8218</v>
      </c>
    </row>
    <row r="636" spans="9:14" x14ac:dyDescent="0.2">
      <c r="I636" s="13"/>
      <c r="J636" s="14"/>
      <c r="K636" s="10"/>
      <c r="L636" s="13">
        <v>1000</v>
      </c>
      <c r="M636" s="14">
        <v>2870</v>
      </c>
      <c r="N636" s="10" t="s">
        <v>8218</v>
      </c>
    </row>
    <row r="637" spans="9:14" x14ac:dyDescent="0.2">
      <c r="I637" s="13"/>
      <c r="J637" s="14"/>
      <c r="K637" s="10"/>
      <c r="L637" s="13">
        <v>3000</v>
      </c>
      <c r="M637" s="14">
        <v>3255</v>
      </c>
      <c r="N637" s="10" t="s">
        <v>8218</v>
      </c>
    </row>
    <row r="638" spans="9:14" x14ac:dyDescent="0.2">
      <c r="I638" s="13"/>
      <c r="J638" s="14"/>
      <c r="K638" s="10"/>
      <c r="L638" s="13">
        <v>3000</v>
      </c>
      <c r="M638" s="14">
        <v>3465</v>
      </c>
      <c r="N638" s="10" t="s">
        <v>8218</v>
      </c>
    </row>
    <row r="639" spans="9:14" x14ac:dyDescent="0.2">
      <c r="I639" s="13"/>
      <c r="J639" s="14"/>
      <c r="K639" s="10"/>
      <c r="L639" s="13">
        <v>3400</v>
      </c>
      <c r="M639" s="14">
        <v>4050</v>
      </c>
      <c r="N639" s="10" t="s">
        <v>8218</v>
      </c>
    </row>
    <row r="640" spans="9:14" x14ac:dyDescent="0.2">
      <c r="I640" s="13"/>
      <c r="J640" s="14"/>
      <c r="K640" s="10"/>
      <c r="L640" s="13">
        <v>7500</v>
      </c>
      <c r="M640" s="14">
        <v>8207</v>
      </c>
      <c r="N640" s="10" t="s">
        <v>8218</v>
      </c>
    </row>
    <row r="641" spans="9:14" x14ac:dyDescent="0.2">
      <c r="I641" s="13"/>
      <c r="J641" s="14"/>
      <c r="K641" s="10"/>
      <c r="L641" s="13">
        <v>500</v>
      </c>
      <c r="M641" s="14">
        <v>633</v>
      </c>
      <c r="N641" s="10" t="s">
        <v>8218</v>
      </c>
    </row>
    <row r="642" spans="9:14" x14ac:dyDescent="0.2">
      <c r="I642" s="13"/>
      <c r="J642" s="14"/>
      <c r="K642" s="10"/>
      <c r="L642" s="13">
        <v>200</v>
      </c>
      <c r="M642" s="14">
        <v>201</v>
      </c>
      <c r="N642" s="10" t="s">
        <v>8218</v>
      </c>
    </row>
    <row r="643" spans="9:14" x14ac:dyDescent="0.2">
      <c r="I643" s="13"/>
      <c r="J643" s="14"/>
      <c r="K643" s="10"/>
      <c r="L643" s="13">
        <v>4000</v>
      </c>
      <c r="M643" s="14">
        <v>5100</v>
      </c>
      <c r="N643" s="10" t="s">
        <v>8218</v>
      </c>
    </row>
    <row r="644" spans="9:14" x14ac:dyDescent="0.2">
      <c r="I644" s="13"/>
      <c r="J644" s="14"/>
      <c r="K644" s="10"/>
      <c r="L644" s="13">
        <v>5000</v>
      </c>
      <c r="M644" s="14">
        <v>5003</v>
      </c>
      <c r="N644" s="10" t="s">
        <v>8218</v>
      </c>
    </row>
    <row r="645" spans="9:14" x14ac:dyDescent="0.2">
      <c r="I645" s="13"/>
      <c r="J645" s="14"/>
      <c r="K645" s="10"/>
      <c r="L645" s="13">
        <v>700</v>
      </c>
      <c r="M645" s="14">
        <v>1225</v>
      </c>
      <c r="N645" s="10" t="s">
        <v>8218</v>
      </c>
    </row>
    <row r="646" spans="9:14" x14ac:dyDescent="0.2">
      <c r="I646" s="13"/>
      <c r="J646" s="14"/>
      <c r="K646" s="10"/>
      <c r="L646" s="13">
        <v>2000</v>
      </c>
      <c r="M646" s="14">
        <v>2545</v>
      </c>
      <c r="N646" s="10" t="s">
        <v>8218</v>
      </c>
    </row>
    <row r="647" spans="9:14" x14ac:dyDescent="0.2">
      <c r="I647" s="13"/>
      <c r="J647" s="14"/>
      <c r="K647" s="10"/>
      <c r="L647" s="13">
        <v>3000</v>
      </c>
      <c r="M647" s="14">
        <v>3319</v>
      </c>
      <c r="N647" s="10" t="s">
        <v>8218</v>
      </c>
    </row>
    <row r="648" spans="9:14" x14ac:dyDescent="0.2">
      <c r="I648" s="13"/>
      <c r="J648" s="14"/>
      <c r="K648" s="10"/>
      <c r="L648" s="13">
        <v>1600</v>
      </c>
      <c r="M648" s="14">
        <v>2015</v>
      </c>
      <c r="N648" s="10" t="s">
        <v>8218</v>
      </c>
    </row>
    <row r="649" spans="9:14" x14ac:dyDescent="0.2">
      <c r="I649" s="13"/>
      <c r="J649" s="14"/>
      <c r="K649" s="10"/>
      <c r="L649" s="13">
        <v>2600</v>
      </c>
      <c r="M649" s="14">
        <v>3081</v>
      </c>
      <c r="N649" s="10" t="s">
        <v>8218</v>
      </c>
    </row>
    <row r="650" spans="9:14" x14ac:dyDescent="0.2">
      <c r="I650" s="13"/>
      <c r="J650" s="14"/>
      <c r="K650" s="10"/>
      <c r="L650" s="13">
        <v>1100</v>
      </c>
      <c r="M650" s="14">
        <v>1185</v>
      </c>
      <c r="N650" s="10" t="s">
        <v>8218</v>
      </c>
    </row>
    <row r="651" spans="9:14" x14ac:dyDescent="0.2">
      <c r="I651" s="13"/>
      <c r="J651" s="14"/>
      <c r="K651" s="10"/>
      <c r="L651" s="13">
        <v>2500</v>
      </c>
      <c r="M651" s="14">
        <v>2565</v>
      </c>
      <c r="N651" s="10" t="s">
        <v>8218</v>
      </c>
    </row>
    <row r="652" spans="9:14" x14ac:dyDescent="0.2">
      <c r="I652" s="13"/>
      <c r="J652" s="14"/>
      <c r="K652" s="10"/>
      <c r="L652" s="13">
        <v>1000</v>
      </c>
      <c r="M652" s="14">
        <v>1101</v>
      </c>
      <c r="N652" s="10" t="s">
        <v>8218</v>
      </c>
    </row>
    <row r="653" spans="9:14" x14ac:dyDescent="0.2">
      <c r="I653" s="13"/>
      <c r="J653" s="14"/>
      <c r="K653" s="10"/>
      <c r="L653" s="13">
        <v>500</v>
      </c>
      <c r="M653" s="14">
        <v>1010</v>
      </c>
      <c r="N653" s="10" t="s">
        <v>8218</v>
      </c>
    </row>
    <row r="654" spans="9:14" x14ac:dyDescent="0.2">
      <c r="I654" s="13"/>
      <c r="J654" s="14"/>
      <c r="K654" s="10"/>
      <c r="L654" s="13">
        <v>10</v>
      </c>
      <c r="M654" s="14">
        <v>13</v>
      </c>
      <c r="N654" s="10" t="s">
        <v>8218</v>
      </c>
    </row>
    <row r="655" spans="9:14" x14ac:dyDescent="0.2">
      <c r="I655" s="13"/>
      <c r="J655" s="14"/>
      <c r="K655" s="10"/>
      <c r="L655" s="13">
        <v>2000</v>
      </c>
      <c r="M655" s="14">
        <v>2087</v>
      </c>
      <c r="N655" s="10" t="s">
        <v>8218</v>
      </c>
    </row>
    <row r="656" spans="9:14" x14ac:dyDescent="0.2">
      <c r="I656" s="13"/>
      <c r="J656" s="14"/>
      <c r="K656" s="10"/>
      <c r="L656" s="13">
        <v>4000</v>
      </c>
      <c r="M656" s="14">
        <v>4002</v>
      </c>
      <c r="N656" s="10" t="s">
        <v>8218</v>
      </c>
    </row>
    <row r="657" spans="9:14" x14ac:dyDescent="0.2">
      <c r="I657" s="13"/>
      <c r="J657" s="14"/>
      <c r="K657" s="10"/>
      <c r="L657" s="13">
        <v>1500</v>
      </c>
      <c r="M657" s="14">
        <v>2560</v>
      </c>
      <c r="N657" s="10" t="s">
        <v>8218</v>
      </c>
    </row>
    <row r="658" spans="9:14" x14ac:dyDescent="0.2">
      <c r="I658" s="13"/>
      <c r="J658" s="14"/>
      <c r="K658" s="10"/>
      <c r="L658" s="13">
        <v>3000</v>
      </c>
      <c r="M658" s="14">
        <v>3385</v>
      </c>
      <c r="N658" s="10" t="s">
        <v>8218</v>
      </c>
    </row>
    <row r="659" spans="9:14" x14ac:dyDescent="0.2">
      <c r="I659" s="13"/>
      <c r="J659" s="14"/>
      <c r="K659" s="10"/>
      <c r="L659" s="13">
        <v>250</v>
      </c>
      <c r="M659" s="14">
        <v>460</v>
      </c>
      <c r="N659" s="10" t="s">
        <v>8218</v>
      </c>
    </row>
    <row r="660" spans="9:14" x14ac:dyDescent="0.2">
      <c r="I660" s="13"/>
      <c r="J660" s="14"/>
      <c r="K660" s="10"/>
      <c r="L660" s="13">
        <v>3000</v>
      </c>
      <c r="M660" s="14">
        <v>3908</v>
      </c>
      <c r="N660" s="10" t="s">
        <v>8218</v>
      </c>
    </row>
    <row r="661" spans="9:14" x14ac:dyDescent="0.2">
      <c r="I661" s="13"/>
      <c r="J661" s="14"/>
      <c r="K661" s="10"/>
      <c r="L661" s="13">
        <v>550</v>
      </c>
      <c r="M661" s="14">
        <v>580</v>
      </c>
      <c r="N661" s="10" t="s">
        <v>8218</v>
      </c>
    </row>
    <row r="662" spans="9:14" x14ac:dyDescent="0.2">
      <c r="I662" s="13"/>
      <c r="J662" s="14"/>
      <c r="K662" s="10"/>
      <c r="L662" s="13">
        <v>800</v>
      </c>
      <c r="M662" s="14">
        <v>800</v>
      </c>
      <c r="N662" s="10" t="s">
        <v>8218</v>
      </c>
    </row>
    <row r="663" spans="9:14" x14ac:dyDescent="0.2">
      <c r="I663" s="13"/>
      <c r="J663" s="14"/>
      <c r="K663" s="10"/>
      <c r="L663" s="13">
        <v>1960</v>
      </c>
      <c r="M663" s="14">
        <v>3005</v>
      </c>
      <c r="N663" s="10" t="s">
        <v>8218</v>
      </c>
    </row>
    <row r="664" spans="9:14" x14ac:dyDescent="0.2">
      <c r="I664" s="13"/>
      <c r="J664" s="14"/>
      <c r="K664" s="10"/>
      <c r="L664" s="13">
        <v>1000</v>
      </c>
      <c r="M664" s="14">
        <v>1623</v>
      </c>
      <c r="N664" s="10" t="s">
        <v>8218</v>
      </c>
    </row>
    <row r="665" spans="9:14" x14ac:dyDescent="0.2">
      <c r="I665" s="13"/>
      <c r="J665" s="14"/>
      <c r="K665" s="10"/>
      <c r="L665" s="13">
        <v>2500</v>
      </c>
      <c r="M665" s="14">
        <v>3400</v>
      </c>
      <c r="N665" s="10" t="s">
        <v>8218</v>
      </c>
    </row>
    <row r="666" spans="9:14" x14ac:dyDescent="0.2">
      <c r="I666" s="13"/>
      <c r="J666" s="14"/>
      <c r="K666" s="10"/>
      <c r="L666" s="13">
        <v>5000</v>
      </c>
      <c r="M666" s="14">
        <v>7220</v>
      </c>
      <c r="N666" s="10" t="s">
        <v>8218</v>
      </c>
    </row>
    <row r="667" spans="9:14" x14ac:dyDescent="0.2">
      <c r="I667" s="13"/>
      <c r="J667" s="14"/>
      <c r="K667" s="10"/>
      <c r="L667" s="13">
        <v>1250</v>
      </c>
      <c r="M667" s="14">
        <v>1250</v>
      </c>
      <c r="N667" s="10" t="s">
        <v>8218</v>
      </c>
    </row>
    <row r="668" spans="9:14" x14ac:dyDescent="0.2">
      <c r="I668" s="13"/>
      <c r="J668" s="14"/>
      <c r="K668" s="10"/>
      <c r="L668" s="13">
        <v>2500</v>
      </c>
      <c r="M668" s="14">
        <v>2520</v>
      </c>
      <c r="N668" s="10" t="s">
        <v>8218</v>
      </c>
    </row>
    <row r="669" spans="9:14" x14ac:dyDescent="0.2">
      <c r="I669" s="13"/>
      <c r="J669" s="14"/>
      <c r="K669" s="10"/>
      <c r="L669" s="13">
        <v>2500</v>
      </c>
      <c r="M669" s="14">
        <v>2670</v>
      </c>
      <c r="N669" s="10" t="s">
        <v>8218</v>
      </c>
    </row>
    <row r="670" spans="9:14" x14ac:dyDescent="0.2">
      <c r="I670" s="13"/>
      <c r="J670" s="14"/>
      <c r="K670" s="10"/>
      <c r="L670" s="13">
        <v>2500</v>
      </c>
      <c r="M670" s="14">
        <v>3120</v>
      </c>
      <c r="N670" s="10" t="s">
        <v>8218</v>
      </c>
    </row>
    <row r="671" spans="9:14" x14ac:dyDescent="0.2">
      <c r="I671" s="13"/>
      <c r="J671" s="14"/>
      <c r="K671" s="10"/>
      <c r="L671" s="13">
        <v>740</v>
      </c>
      <c r="M671" s="14">
        <v>880</v>
      </c>
      <c r="N671" s="10" t="s">
        <v>8218</v>
      </c>
    </row>
    <row r="672" spans="9:14" x14ac:dyDescent="0.2">
      <c r="I672" s="13"/>
      <c r="J672" s="14"/>
      <c r="K672" s="10"/>
      <c r="L672" s="13">
        <v>2000</v>
      </c>
      <c r="M672" s="14">
        <v>2020</v>
      </c>
      <c r="N672" s="10" t="s">
        <v>8218</v>
      </c>
    </row>
    <row r="673" spans="9:14" x14ac:dyDescent="0.2">
      <c r="I673" s="13"/>
      <c r="J673" s="14"/>
      <c r="K673" s="10"/>
      <c r="L673" s="13">
        <v>1000</v>
      </c>
      <c r="M673" s="14">
        <v>1130</v>
      </c>
      <c r="N673" s="10" t="s">
        <v>8218</v>
      </c>
    </row>
    <row r="674" spans="9:14" x14ac:dyDescent="0.2">
      <c r="I674" s="13"/>
      <c r="J674" s="14"/>
      <c r="K674" s="10"/>
      <c r="L674" s="13">
        <v>10500</v>
      </c>
      <c r="M674" s="14">
        <v>11045</v>
      </c>
      <c r="N674" s="10" t="s">
        <v>8218</v>
      </c>
    </row>
    <row r="675" spans="9:14" x14ac:dyDescent="0.2">
      <c r="I675" s="13"/>
      <c r="J675" s="14"/>
      <c r="K675" s="10"/>
      <c r="L675" s="13">
        <v>3000</v>
      </c>
      <c r="M675" s="14">
        <v>3292</v>
      </c>
      <c r="N675" s="10" t="s">
        <v>8218</v>
      </c>
    </row>
    <row r="676" spans="9:14" x14ac:dyDescent="0.2">
      <c r="I676" s="13"/>
      <c r="J676" s="14"/>
      <c r="K676" s="10"/>
      <c r="L676" s="13">
        <v>1000</v>
      </c>
      <c r="M676" s="14">
        <v>1000.99</v>
      </c>
      <c r="N676" s="10" t="s">
        <v>8218</v>
      </c>
    </row>
    <row r="677" spans="9:14" x14ac:dyDescent="0.2">
      <c r="I677" s="13"/>
      <c r="J677" s="14"/>
      <c r="K677" s="10"/>
      <c r="L677" s="13">
        <v>2500</v>
      </c>
      <c r="M677" s="14">
        <v>3000</v>
      </c>
      <c r="N677" s="10" t="s">
        <v>8218</v>
      </c>
    </row>
    <row r="678" spans="9:14" x14ac:dyDescent="0.2">
      <c r="I678" s="13"/>
      <c r="J678" s="14"/>
      <c r="K678" s="10"/>
      <c r="L678" s="13">
        <v>3000</v>
      </c>
      <c r="M678" s="14">
        <v>3148</v>
      </c>
      <c r="N678" s="10" t="s">
        <v>8218</v>
      </c>
    </row>
    <row r="679" spans="9:14" x14ac:dyDescent="0.2">
      <c r="I679" s="13"/>
      <c r="J679" s="14"/>
      <c r="K679" s="10"/>
      <c r="L679" s="13">
        <v>3000</v>
      </c>
      <c r="M679" s="14">
        <v>3080</v>
      </c>
      <c r="N679" s="10" t="s">
        <v>8218</v>
      </c>
    </row>
    <row r="680" spans="9:14" x14ac:dyDescent="0.2">
      <c r="I680" s="13"/>
      <c r="J680" s="14"/>
      <c r="K680" s="10"/>
      <c r="L680" s="13">
        <v>4000</v>
      </c>
      <c r="M680" s="14">
        <v>4073</v>
      </c>
      <c r="N680" s="10" t="s">
        <v>8218</v>
      </c>
    </row>
    <row r="681" spans="9:14" x14ac:dyDescent="0.2">
      <c r="I681" s="13"/>
      <c r="J681" s="14"/>
      <c r="K681" s="10"/>
      <c r="L681" s="13">
        <v>2000</v>
      </c>
      <c r="M681" s="14">
        <v>2000</v>
      </c>
      <c r="N681" s="10" t="s">
        <v>8218</v>
      </c>
    </row>
    <row r="682" spans="9:14" x14ac:dyDescent="0.2">
      <c r="I682" s="13"/>
      <c r="J682" s="14"/>
      <c r="K682" s="10"/>
      <c r="L682" s="13">
        <v>40000</v>
      </c>
      <c r="M682" s="14">
        <v>40153</v>
      </c>
      <c r="N682" s="10" t="s">
        <v>8218</v>
      </c>
    </row>
    <row r="683" spans="9:14" x14ac:dyDescent="0.2">
      <c r="I683" s="13"/>
      <c r="J683" s="14"/>
      <c r="K683" s="10"/>
      <c r="L683" s="13">
        <v>750</v>
      </c>
      <c r="M683" s="14">
        <v>780</v>
      </c>
      <c r="N683" s="10" t="s">
        <v>8218</v>
      </c>
    </row>
    <row r="684" spans="9:14" x14ac:dyDescent="0.2">
      <c r="I684" s="13"/>
      <c r="J684" s="14"/>
      <c r="K684" s="10"/>
      <c r="L684" s="13">
        <v>500</v>
      </c>
      <c r="M684" s="14">
        <v>500</v>
      </c>
      <c r="N684" s="10" t="s">
        <v>8218</v>
      </c>
    </row>
    <row r="685" spans="9:14" x14ac:dyDescent="0.2">
      <c r="I685" s="13"/>
      <c r="J685" s="14"/>
      <c r="K685" s="10"/>
      <c r="L685" s="13">
        <v>500</v>
      </c>
      <c r="M685" s="14">
        <v>520</v>
      </c>
      <c r="N685" s="10" t="s">
        <v>8218</v>
      </c>
    </row>
    <row r="686" spans="9:14" x14ac:dyDescent="0.2">
      <c r="I686" s="13"/>
      <c r="J686" s="14"/>
      <c r="K686" s="10"/>
      <c r="L686" s="13">
        <v>300</v>
      </c>
      <c r="M686" s="14">
        <v>752</v>
      </c>
      <c r="N686" s="10" t="s">
        <v>8218</v>
      </c>
    </row>
    <row r="687" spans="9:14" x14ac:dyDescent="0.2">
      <c r="I687" s="13"/>
      <c r="J687" s="14"/>
      <c r="K687" s="10"/>
      <c r="L687" s="13">
        <v>2000</v>
      </c>
      <c r="M687" s="14">
        <v>2010</v>
      </c>
      <c r="N687" s="10" t="s">
        <v>8218</v>
      </c>
    </row>
    <row r="688" spans="9:14" x14ac:dyDescent="0.2">
      <c r="I688" s="13"/>
      <c r="J688" s="14"/>
      <c r="K688" s="10"/>
      <c r="L688" s="13">
        <v>1500</v>
      </c>
      <c r="M688" s="14">
        <v>2616</v>
      </c>
      <c r="N688" s="10" t="s">
        <v>8218</v>
      </c>
    </row>
    <row r="689" spans="9:14" x14ac:dyDescent="0.2">
      <c r="I689" s="13"/>
      <c r="J689" s="14"/>
      <c r="K689" s="10"/>
      <c r="L689" s="13">
        <v>5000</v>
      </c>
      <c r="M689" s="14">
        <v>5813</v>
      </c>
      <c r="N689" s="10" t="s">
        <v>8218</v>
      </c>
    </row>
    <row r="690" spans="9:14" x14ac:dyDescent="0.2">
      <c r="I690" s="13"/>
      <c r="J690" s="14"/>
      <c r="K690" s="10"/>
      <c r="L690" s="13">
        <v>5000</v>
      </c>
      <c r="M690" s="14">
        <v>5291</v>
      </c>
      <c r="N690" s="10" t="s">
        <v>8218</v>
      </c>
    </row>
    <row r="691" spans="9:14" x14ac:dyDescent="0.2">
      <c r="I691" s="13"/>
      <c r="J691" s="14"/>
      <c r="K691" s="10"/>
      <c r="L691" s="13">
        <v>2000</v>
      </c>
      <c r="M691" s="14">
        <v>2215</v>
      </c>
      <c r="N691" s="10" t="s">
        <v>8218</v>
      </c>
    </row>
    <row r="692" spans="9:14" x14ac:dyDescent="0.2">
      <c r="I692" s="13"/>
      <c r="J692" s="14"/>
      <c r="K692" s="10"/>
      <c r="L692" s="13">
        <v>1500</v>
      </c>
      <c r="M692" s="14">
        <v>1510</v>
      </c>
      <c r="N692" s="10" t="s">
        <v>8218</v>
      </c>
    </row>
    <row r="693" spans="9:14" x14ac:dyDescent="0.2">
      <c r="I693" s="13"/>
      <c r="J693" s="14"/>
      <c r="K693" s="10"/>
      <c r="L693" s="13">
        <v>3000</v>
      </c>
      <c r="M693" s="14">
        <v>3061</v>
      </c>
      <c r="N693" s="10" t="s">
        <v>8218</v>
      </c>
    </row>
    <row r="694" spans="9:14" x14ac:dyDescent="0.2">
      <c r="I694" s="13"/>
      <c r="J694" s="14"/>
      <c r="K694" s="10"/>
      <c r="L694" s="13">
        <v>250</v>
      </c>
      <c r="M694" s="14">
        <v>250</v>
      </c>
      <c r="N694" s="10" t="s">
        <v>8218</v>
      </c>
    </row>
    <row r="695" spans="9:14" x14ac:dyDescent="0.2">
      <c r="I695" s="13"/>
      <c r="J695" s="14"/>
      <c r="K695" s="10"/>
      <c r="L695" s="13">
        <v>3000</v>
      </c>
      <c r="M695" s="14">
        <v>3330</v>
      </c>
      <c r="N695" s="10" t="s">
        <v>8218</v>
      </c>
    </row>
    <row r="696" spans="9:14" x14ac:dyDescent="0.2">
      <c r="I696" s="13"/>
      <c r="J696" s="14"/>
      <c r="K696" s="10"/>
      <c r="L696" s="13">
        <v>8000</v>
      </c>
      <c r="M696" s="14">
        <v>8114</v>
      </c>
      <c r="N696" s="10" t="s">
        <v>8218</v>
      </c>
    </row>
    <row r="697" spans="9:14" x14ac:dyDescent="0.2">
      <c r="I697" s="13"/>
      <c r="J697" s="14"/>
      <c r="K697" s="10"/>
      <c r="L697" s="13">
        <v>225</v>
      </c>
      <c r="M697" s="14">
        <v>234</v>
      </c>
      <c r="N697" s="10" t="s">
        <v>8218</v>
      </c>
    </row>
    <row r="698" spans="9:14" x14ac:dyDescent="0.2">
      <c r="I698" s="13"/>
      <c r="J698" s="14"/>
      <c r="K698" s="10"/>
      <c r="L698" s="13">
        <v>800</v>
      </c>
      <c r="M698" s="14">
        <v>875</v>
      </c>
      <c r="N698" s="10" t="s">
        <v>8218</v>
      </c>
    </row>
    <row r="699" spans="9:14" x14ac:dyDescent="0.2">
      <c r="I699" s="13"/>
      <c r="J699" s="14"/>
      <c r="K699" s="10"/>
      <c r="L699" s="13">
        <v>620</v>
      </c>
      <c r="M699" s="14">
        <v>714</v>
      </c>
      <c r="N699" s="10" t="s">
        <v>8218</v>
      </c>
    </row>
    <row r="700" spans="9:14" x14ac:dyDescent="0.2">
      <c r="I700" s="13"/>
      <c r="J700" s="14"/>
      <c r="K700" s="10"/>
      <c r="L700" s="13">
        <v>1200</v>
      </c>
      <c r="M700" s="14">
        <v>1200</v>
      </c>
      <c r="N700" s="10" t="s">
        <v>8218</v>
      </c>
    </row>
    <row r="701" spans="9:14" x14ac:dyDescent="0.2">
      <c r="I701" s="13"/>
      <c r="J701" s="14"/>
      <c r="K701" s="10"/>
      <c r="L701" s="13">
        <v>3000</v>
      </c>
      <c r="M701" s="14">
        <v>3095.11</v>
      </c>
      <c r="N701" s="10" t="s">
        <v>8218</v>
      </c>
    </row>
    <row r="702" spans="9:14" x14ac:dyDescent="0.2">
      <c r="I702" s="13"/>
      <c r="J702" s="14"/>
      <c r="K702" s="10"/>
      <c r="L702" s="13">
        <v>1000</v>
      </c>
      <c r="M702" s="14">
        <v>1035</v>
      </c>
      <c r="N702" s="10" t="s">
        <v>8218</v>
      </c>
    </row>
    <row r="703" spans="9:14" x14ac:dyDescent="0.2">
      <c r="I703" s="13"/>
      <c r="J703" s="14"/>
      <c r="K703" s="10"/>
      <c r="L703" s="13">
        <v>1000</v>
      </c>
      <c r="M703" s="14">
        <v>1382</v>
      </c>
      <c r="N703" s="10" t="s">
        <v>8218</v>
      </c>
    </row>
    <row r="704" spans="9:14" x14ac:dyDescent="0.2">
      <c r="I704" s="13"/>
      <c r="J704" s="14"/>
      <c r="K704" s="10"/>
      <c r="L704" s="13">
        <v>220</v>
      </c>
      <c r="M704" s="14">
        <v>241</v>
      </c>
      <c r="N704" s="10" t="s">
        <v>8218</v>
      </c>
    </row>
    <row r="705" spans="9:14" x14ac:dyDescent="0.2">
      <c r="I705" s="13"/>
      <c r="J705" s="14"/>
      <c r="K705" s="10"/>
      <c r="L705" s="13">
        <v>3500</v>
      </c>
      <c r="M705" s="14">
        <v>3530</v>
      </c>
      <c r="N705" s="10" t="s">
        <v>8218</v>
      </c>
    </row>
    <row r="706" spans="9:14" x14ac:dyDescent="0.2">
      <c r="I706" s="13"/>
      <c r="J706" s="14"/>
      <c r="K706" s="10"/>
      <c r="L706" s="13">
        <v>3000</v>
      </c>
      <c r="M706" s="14">
        <v>3046</v>
      </c>
      <c r="N706" s="10" t="s">
        <v>8218</v>
      </c>
    </row>
    <row r="707" spans="9:14" x14ac:dyDescent="0.2">
      <c r="I707" s="13"/>
      <c r="J707" s="14"/>
      <c r="K707" s="10"/>
      <c r="L707" s="13">
        <v>4000</v>
      </c>
      <c r="M707" s="14">
        <v>4545</v>
      </c>
      <c r="N707" s="10" t="s">
        <v>8218</v>
      </c>
    </row>
    <row r="708" spans="9:14" x14ac:dyDescent="0.2">
      <c r="I708" s="13"/>
      <c r="J708" s="14"/>
      <c r="K708" s="10"/>
      <c r="L708" s="13">
        <v>4500</v>
      </c>
      <c r="M708" s="14">
        <v>4500</v>
      </c>
      <c r="N708" s="10" t="s">
        <v>8218</v>
      </c>
    </row>
    <row r="709" spans="9:14" x14ac:dyDescent="0.2">
      <c r="I709" s="13"/>
      <c r="J709" s="14"/>
      <c r="K709" s="10"/>
      <c r="L709" s="13">
        <v>50</v>
      </c>
      <c r="M709" s="14">
        <v>70</v>
      </c>
      <c r="N709" s="10" t="s">
        <v>8218</v>
      </c>
    </row>
    <row r="710" spans="9:14" x14ac:dyDescent="0.2">
      <c r="I710" s="13"/>
      <c r="J710" s="14"/>
      <c r="K710" s="10"/>
      <c r="L710" s="13">
        <v>800</v>
      </c>
      <c r="M710" s="14">
        <v>1030</v>
      </c>
      <c r="N710" s="10" t="s">
        <v>8218</v>
      </c>
    </row>
    <row r="711" spans="9:14" x14ac:dyDescent="0.2">
      <c r="I711" s="13"/>
      <c r="J711" s="14"/>
      <c r="K711" s="10"/>
      <c r="L711" s="13">
        <v>12000</v>
      </c>
      <c r="M711" s="14">
        <v>12348.5</v>
      </c>
      <c r="N711" s="10" t="s">
        <v>8218</v>
      </c>
    </row>
    <row r="712" spans="9:14" x14ac:dyDescent="0.2">
      <c r="I712" s="13"/>
      <c r="J712" s="14"/>
      <c r="K712" s="10"/>
      <c r="L712" s="13">
        <v>2000</v>
      </c>
      <c r="M712" s="14">
        <v>2050</v>
      </c>
      <c r="N712" s="10" t="s">
        <v>8218</v>
      </c>
    </row>
    <row r="713" spans="9:14" x14ac:dyDescent="0.2">
      <c r="I713" s="13"/>
      <c r="J713" s="14"/>
      <c r="K713" s="10"/>
      <c r="L713" s="13">
        <v>2000</v>
      </c>
      <c r="M713" s="14">
        <v>2202</v>
      </c>
      <c r="N713" s="10" t="s">
        <v>8218</v>
      </c>
    </row>
    <row r="714" spans="9:14" x14ac:dyDescent="0.2">
      <c r="I714" s="13"/>
      <c r="J714" s="14"/>
      <c r="K714" s="10"/>
      <c r="L714" s="13">
        <v>3000</v>
      </c>
      <c r="M714" s="14">
        <v>3383</v>
      </c>
      <c r="N714" s="10" t="s">
        <v>8218</v>
      </c>
    </row>
    <row r="715" spans="9:14" x14ac:dyDescent="0.2">
      <c r="I715" s="13"/>
      <c r="J715" s="14"/>
      <c r="K715" s="10"/>
      <c r="L715" s="13">
        <v>1000</v>
      </c>
      <c r="M715" s="14">
        <v>1119</v>
      </c>
      <c r="N715" s="10" t="s">
        <v>8218</v>
      </c>
    </row>
    <row r="716" spans="9:14" x14ac:dyDescent="0.2">
      <c r="I716" s="13"/>
      <c r="J716" s="14"/>
      <c r="K716" s="10"/>
      <c r="L716" s="13">
        <v>3000</v>
      </c>
      <c r="M716" s="14">
        <v>4176</v>
      </c>
      <c r="N716" s="10" t="s">
        <v>8218</v>
      </c>
    </row>
    <row r="717" spans="9:14" x14ac:dyDescent="0.2">
      <c r="I717" s="13"/>
      <c r="J717" s="14"/>
      <c r="K717" s="10"/>
      <c r="L717" s="13">
        <v>3500</v>
      </c>
      <c r="M717" s="14">
        <v>3880</v>
      </c>
      <c r="N717" s="10" t="s">
        <v>8218</v>
      </c>
    </row>
    <row r="718" spans="9:14" x14ac:dyDescent="0.2">
      <c r="I718" s="13"/>
      <c r="J718" s="14"/>
      <c r="K718" s="10"/>
      <c r="L718" s="13">
        <v>750</v>
      </c>
      <c r="M718" s="14">
        <v>1043</v>
      </c>
      <c r="N718" s="10" t="s">
        <v>8218</v>
      </c>
    </row>
    <row r="719" spans="9:14" x14ac:dyDescent="0.2">
      <c r="I719" s="13"/>
      <c r="J719" s="14"/>
      <c r="K719" s="10"/>
      <c r="L719" s="13">
        <v>5000</v>
      </c>
      <c r="M719" s="14">
        <v>5285</v>
      </c>
      <c r="N719" s="10" t="s">
        <v>8218</v>
      </c>
    </row>
    <row r="720" spans="9:14" x14ac:dyDescent="0.2">
      <c r="I720" s="13"/>
      <c r="J720" s="14"/>
      <c r="K720" s="10"/>
      <c r="L720" s="13">
        <v>350</v>
      </c>
      <c r="M720" s="14">
        <v>355</v>
      </c>
      <c r="N720" s="10" t="s">
        <v>8218</v>
      </c>
    </row>
    <row r="721" spans="9:14" x14ac:dyDescent="0.2">
      <c r="I721" s="13"/>
      <c r="J721" s="14"/>
      <c r="K721" s="10"/>
      <c r="L721" s="13">
        <v>5000</v>
      </c>
      <c r="M721" s="14">
        <v>5012.25</v>
      </c>
      <c r="N721" s="10" t="s">
        <v>8218</v>
      </c>
    </row>
    <row r="722" spans="9:14" x14ac:dyDescent="0.2">
      <c r="I722" s="13"/>
      <c r="J722" s="14"/>
      <c r="K722" s="10"/>
      <c r="L722" s="13">
        <v>3000</v>
      </c>
      <c r="M722" s="14">
        <v>3275</v>
      </c>
      <c r="N722" s="10" t="s">
        <v>8218</v>
      </c>
    </row>
    <row r="723" spans="9:14" x14ac:dyDescent="0.2">
      <c r="I723" s="13"/>
      <c r="J723" s="14"/>
      <c r="K723" s="10"/>
      <c r="L723" s="13">
        <v>3000</v>
      </c>
      <c r="M723" s="14">
        <v>3550</v>
      </c>
      <c r="N723" s="10" t="s">
        <v>8218</v>
      </c>
    </row>
    <row r="724" spans="9:14" x14ac:dyDescent="0.2">
      <c r="I724" s="13"/>
      <c r="J724" s="14"/>
      <c r="K724" s="10"/>
      <c r="L724" s="13">
        <v>1500</v>
      </c>
      <c r="M724" s="14">
        <v>1800</v>
      </c>
      <c r="N724" s="10" t="s">
        <v>8218</v>
      </c>
    </row>
    <row r="725" spans="9:14" x14ac:dyDescent="0.2">
      <c r="I725" s="13"/>
      <c r="J725" s="14"/>
      <c r="K725" s="10"/>
      <c r="L725" s="13">
        <v>40000</v>
      </c>
      <c r="M725" s="14">
        <v>51184</v>
      </c>
      <c r="N725" s="10" t="s">
        <v>8218</v>
      </c>
    </row>
    <row r="726" spans="9:14" x14ac:dyDescent="0.2">
      <c r="I726" s="13"/>
      <c r="J726" s="14"/>
      <c r="K726" s="10"/>
      <c r="L726" s="13">
        <v>1000</v>
      </c>
      <c r="M726" s="14">
        <v>1260</v>
      </c>
      <c r="N726" s="10" t="s">
        <v>8218</v>
      </c>
    </row>
    <row r="727" spans="9:14" x14ac:dyDescent="0.2">
      <c r="I727" s="13"/>
      <c r="J727" s="14"/>
      <c r="K727" s="10"/>
      <c r="L727" s="13">
        <v>333</v>
      </c>
      <c r="M727" s="14">
        <v>430</v>
      </c>
      <c r="N727" s="10" t="s">
        <v>8218</v>
      </c>
    </row>
    <row r="728" spans="9:14" x14ac:dyDescent="0.2">
      <c r="I728" s="13"/>
      <c r="J728" s="14"/>
      <c r="K728" s="10"/>
      <c r="L728" s="13">
        <v>3500</v>
      </c>
      <c r="M728" s="14">
        <v>3760</v>
      </c>
      <c r="N728" s="10" t="s">
        <v>8218</v>
      </c>
    </row>
    <row r="729" spans="9:14" x14ac:dyDescent="0.2">
      <c r="I729" s="13"/>
      <c r="J729" s="14"/>
      <c r="K729" s="10"/>
      <c r="L729" s="13">
        <v>4000</v>
      </c>
      <c r="M729" s="14">
        <v>4005</v>
      </c>
      <c r="N729" s="10" t="s">
        <v>8218</v>
      </c>
    </row>
    <row r="730" spans="9:14" x14ac:dyDescent="0.2">
      <c r="I730" s="13"/>
      <c r="J730" s="14"/>
      <c r="K730" s="10"/>
      <c r="L730" s="13">
        <v>2000</v>
      </c>
      <c r="M730" s="14">
        <v>3100</v>
      </c>
      <c r="N730" s="10" t="s">
        <v>8218</v>
      </c>
    </row>
    <row r="731" spans="9:14" x14ac:dyDescent="0.2">
      <c r="I731" s="13"/>
      <c r="J731" s="14"/>
      <c r="K731" s="10"/>
      <c r="L731" s="13">
        <v>2000</v>
      </c>
      <c r="M731" s="14">
        <v>2160</v>
      </c>
      <c r="N731" s="10" t="s">
        <v>8218</v>
      </c>
    </row>
    <row r="732" spans="9:14" x14ac:dyDescent="0.2">
      <c r="I732" s="13"/>
      <c r="J732" s="14"/>
      <c r="K732" s="10"/>
      <c r="L732" s="13">
        <v>5000</v>
      </c>
      <c r="M732" s="14">
        <v>5526</v>
      </c>
      <c r="N732" s="10" t="s">
        <v>8218</v>
      </c>
    </row>
    <row r="733" spans="9:14" x14ac:dyDescent="0.2">
      <c r="I733" s="13"/>
      <c r="J733" s="14"/>
      <c r="K733" s="10"/>
      <c r="L733" s="13">
        <v>2500</v>
      </c>
      <c r="M733" s="14">
        <v>2520</v>
      </c>
      <c r="N733" s="10" t="s">
        <v>8218</v>
      </c>
    </row>
    <row r="734" spans="9:14" x14ac:dyDescent="0.2">
      <c r="I734" s="13"/>
      <c r="J734" s="14"/>
      <c r="K734" s="10"/>
      <c r="L734" s="13">
        <v>500</v>
      </c>
      <c r="M734" s="14">
        <v>606</v>
      </c>
      <c r="N734" s="10" t="s">
        <v>8218</v>
      </c>
    </row>
    <row r="735" spans="9:14" x14ac:dyDescent="0.2">
      <c r="I735" s="13"/>
      <c r="J735" s="14"/>
      <c r="K735" s="10"/>
      <c r="L735" s="13">
        <v>1500</v>
      </c>
      <c r="M735" s="14">
        <v>1505</v>
      </c>
      <c r="N735" s="10" t="s">
        <v>8218</v>
      </c>
    </row>
    <row r="736" spans="9:14" x14ac:dyDescent="0.2">
      <c r="I736" s="13"/>
      <c r="J736" s="14"/>
      <c r="K736" s="10"/>
      <c r="L736" s="13">
        <v>3000</v>
      </c>
      <c r="M736" s="14">
        <v>3275</v>
      </c>
      <c r="N736" s="10" t="s">
        <v>8218</v>
      </c>
    </row>
    <row r="737" spans="9:14" x14ac:dyDescent="0.2">
      <c r="I737" s="13"/>
      <c r="J737" s="14"/>
      <c r="K737" s="10"/>
      <c r="L737" s="13">
        <v>1050</v>
      </c>
      <c r="M737" s="14">
        <v>1296</v>
      </c>
      <c r="N737" s="10" t="s">
        <v>8218</v>
      </c>
    </row>
    <row r="738" spans="9:14" x14ac:dyDescent="0.2">
      <c r="I738" s="13"/>
      <c r="J738" s="14"/>
      <c r="K738" s="10"/>
      <c r="L738" s="13">
        <v>300</v>
      </c>
      <c r="M738" s="14">
        <v>409.01</v>
      </c>
      <c r="N738" s="10" t="s">
        <v>8218</v>
      </c>
    </row>
    <row r="739" spans="9:14" x14ac:dyDescent="0.2">
      <c r="I739" s="13"/>
      <c r="J739" s="14"/>
      <c r="K739" s="10"/>
      <c r="L739" s="13">
        <v>2827</v>
      </c>
      <c r="M739" s="14">
        <v>2925</v>
      </c>
      <c r="N739" s="10" t="s">
        <v>8218</v>
      </c>
    </row>
    <row r="740" spans="9:14" x14ac:dyDescent="0.2">
      <c r="I740" s="13"/>
      <c r="J740" s="14"/>
      <c r="K740" s="10"/>
      <c r="L740" s="13">
        <v>1500</v>
      </c>
      <c r="M740" s="14">
        <v>1820</v>
      </c>
      <c r="N740" s="10" t="s">
        <v>8218</v>
      </c>
    </row>
    <row r="741" spans="9:14" x14ac:dyDescent="0.2">
      <c r="I741" s="13"/>
      <c r="J741" s="14"/>
      <c r="K741" s="10"/>
      <c r="L741" s="13">
        <v>1000</v>
      </c>
      <c r="M741" s="14">
        <v>1860</v>
      </c>
      <c r="N741" s="10" t="s">
        <v>8218</v>
      </c>
    </row>
    <row r="742" spans="9:14" x14ac:dyDescent="0.2">
      <c r="I742" s="13"/>
      <c r="J742" s="14"/>
      <c r="K742" s="10"/>
      <c r="L742" s="13">
        <v>700</v>
      </c>
      <c r="M742" s="14">
        <v>2100</v>
      </c>
      <c r="N742" s="10" t="s">
        <v>8218</v>
      </c>
    </row>
    <row r="743" spans="9:14" x14ac:dyDescent="0.2">
      <c r="I743" s="13"/>
      <c r="J743" s="14"/>
      <c r="K743" s="10"/>
      <c r="L743" s="13">
        <v>1000</v>
      </c>
      <c r="M743" s="14">
        <v>1082.5</v>
      </c>
      <c r="N743" s="10" t="s">
        <v>8218</v>
      </c>
    </row>
    <row r="744" spans="9:14" x14ac:dyDescent="0.2">
      <c r="I744" s="13"/>
      <c r="J744" s="14"/>
      <c r="K744" s="10"/>
      <c r="L744" s="13">
        <v>1300</v>
      </c>
      <c r="M744" s="14">
        <v>1835</v>
      </c>
      <c r="N744" s="10" t="s">
        <v>8218</v>
      </c>
    </row>
    <row r="745" spans="9:14" x14ac:dyDescent="0.2">
      <c r="I745" s="13"/>
      <c r="J745" s="14"/>
      <c r="K745" s="10"/>
      <c r="L745" s="13">
        <v>500</v>
      </c>
      <c r="M745" s="14">
        <v>570</v>
      </c>
      <c r="N745" s="10" t="s">
        <v>8218</v>
      </c>
    </row>
    <row r="746" spans="9:14" x14ac:dyDescent="0.2">
      <c r="I746" s="13"/>
      <c r="J746" s="14"/>
      <c r="K746" s="10"/>
      <c r="L746" s="13">
        <v>7500</v>
      </c>
      <c r="M746" s="14">
        <v>11530</v>
      </c>
      <c r="N746" s="10" t="s">
        <v>8218</v>
      </c>
    </row>
    <row r="747" spans="9:14" x14ac:dyDescent="0.2">
      <c r="I747" s="13"/>
      <c r="J747" s="14"/>
      <c r="K747" s="10"/>
      <c r="L747" s="13">
        <v>2000</v>
      </c>
      <c r="M747" s="14">
        <v>2030</v>
      </c>
      <c r="N747" s="10" t="s">
        <v>8218</v>
      </c>
    </row>
    <row r="748" spans="9:14" x14ac:dyDescent="0.2">
      <c r="I748" s="13"/>
      <c r="J748" s="14"/>
      <c r="K748" s="10"/>
      <c r="L748" s="13">
        <v>10000</v>
      </c>
      <c r="M748" s="14">
        <v>10235</v>
      </c>
      <c r="N748" s="10" t="s">
        <v>8218</v>
      </c>
    </row>
    <row r="749" spans="9:14" x14ac:dyDescent="0.2">
      <c r="I749" s="13"/>
      <c r="J749" s="14"/>
      <c r="K749" s="10"/>
      <c r="L749" s="13">
        <v>3500</v>
      </c>
      <c r="M749" s="14">
        <v>3590</v>
      </c>
      <c r="N749" s="10" t="s">
        <v>8218</v>
      </c>
    </row>
    <row r="750" spans="9:14" x14ac:dyDescent="0.2">
      <c r="I750" s="13"/>
      <c r="J750" s="14"/>
      <c r="K750" s="10"/>
      <c r="L750" s="13">
        <v>800</v>
      </c>
      <c r="M750" s="14">
        <v>1246</v>
      </c>
      <c r="N750" s="10" t="s">
        <v>8218</v>
      </c>
    </row>
    <row r="751" spans="9:14" x14ac:dyDescent="0.2">
      <c r="I751" s="13"/>
      <c r="J751" s="14"/>
      <c r="K751" s="10"/>
      <c r="L751" s="13">
        <v>4000</v>
      </c>
      <c r="M751" s="14">
        <v>4030</v>
      </c>
      <c r="N751" s="10" t="s">
        <v>8218</v>
      </c>
    </row>
    <row r="752" spans="9:14" x14ac:dyDescent="0.2">
      <c r="I752" s="13"/>
      <c r="J752" s="14"/>
      <c r="K752" s="10"/>
      <c r="L752" s="13">
        <v>500</v>
      </c>
      <c r="M752" s="14">
        <v>1197</v>
      </c>
      <c r="N752" s="10" t="s">
        <v>8218</v>
      </c>
    </row>
    <row r="753" spans="9:14" x14ac:dyDescent="0.2">
      <c r="I753" s="13"/>
      <c r="J753" s="14"/>
      <c r="K753" s="10"/>
      <c r="L753" s="13">
        <v>200</v>
      </c>
      <c r="M753" s="14">
        <v>420</v>
      </c>
      <c r="N753" s="10" t="s">
        <v>8218</v>
      </c>
    </row>
    <row r="754" spans="9:14" x14ac:dyDescent="0.2">
      <c r="I754" s="13"/>
      <c r="J754" s="14"/>
      <c r="K754" s="10"/>
      <c r="L754" s="13">
        <v>3300</v>
      </c>
      <c r="M754" s="14">
        <v>3449</v>
      </c>
      <c r="N754" s="10" t="s">
        <v>8218</v>
      </c>
    </row>
    <row r="755" spans="9:14" x14ac:dyDescent="0.2">
      <c r="I755" s="13"/>
      <c r="J755" s="14"/>
      <c r="K755" s="10"/>
      <c r="L755" s="13">
        <v>5000</v>
      </c>
      <c r="M755" s="14">
        <v>5040</v>
      </c>
      <c r="N755" s="10" t="s">
        <v>8218</v>
      </c>
    </row>
    <row r="756" spans="9:14" x14ac:dyDescent="0.2">
      <c r="I756" s="13"/>
      <c r="J756" s="14"/>
      <c r="K756" s="10"/>
      <c r="L756" s="13">
        <v>1500</v>
      </c>
      <c r="M756" s="14">
        <v>1668</v>
      </c>
      <c r="N756" s="10" t="s">
        <v>8218</v>
      </c>
    </row>
    <row r="757" spans="9:14" x14ac:dyDescent="0.2">
      <c r="I757" s="13"/>
      <c r="J757" s="14"/>
      <c r="K757" s="10"/>
      <c r="L757" s="13">
        <v>4500</v>
      </c>
      <c r="M757" s="14">
        <v>4592</v>
      </c>
      <c r="N757" s="10" t="s">
        <v>8218</v>
      </c>
    </row>
    <row r="758" spans="9:14" x14ac:dyDescent="0.2">
      <c r="I758" s="13"/>
      <c r="J758" s="14"/>
      <c r="K758" s="10"/>
      <c r="L758" s="13">
        <v>4300</v>
      </c>
      <c r="M758" s="14">
        <v>4409.55</v>
      </c>
      <c r="N758" s="10" t="s">
        <v>8218</v>
      </c>
    </row>
    <row r="759" spans="9:14" x14ac:dyDescent="0.2">
      <c r="I759" s="13"/>
      <c r="J759" s="14"/>
      <c r="K759" s="10"/>
      <c r="L759" s="13">
        <v>300</v>
      </c>
      <c r="M759" s="14">
        <v>381</v>
      </c>
      <c r="N759" s="10" t="s">
        <v>8218</v>
      </c>
    </row>
    <row r="760" spans="9:14" x14ac:dyDescent="0.2">
      <c r="I760" s="13"/>
      <c r="J760" s="14"/>
      <c r="K760" s="10"/>
      <c r="L760" s="13">
        <v>850</v>
      </c>
      <c r="M760" s="14">
        <v>2879</v>
      </c>
      <c r="N760" s="10" t="s">
        <v>8218</v>
      </c>
    </row>
    <row r="761" spans="9:14" x14ac:dyDescent="0.2">
      <c r="I761" s="13"/>
      <c r="J761" s="14"/>
      <c r="K761" s="10"/>
      <c r="L761" s="13">
        <v>2000</v>
      </c>
      <c r="M761" s="14">
        <v>2015</v>
      </c>
      <c r="N761" s="10" t="s">
        <v>8218</v>
      </c>
    </row>
    <row r="762" spans="9:14" x14ac:dyDescent="0.2">
      <c r="I762" s="13"/>
      <c r="J762" s="14"/>
      <c r="K762" s="10"/>
      <c r="L762" s="13">
        <v>20000</v>
      </c>
      <c r="M762" s="14">
        <v>1862</v>
      </c>
      <c r="N762" s="10" t="s">
        <v>8220</v>
      </c>
    </row>
    <row r="763" spans="9:14" x14ac:dyDescent="0.2">
      <c r="I763" s="13"/>
      <c r="J763" s="14"/>
      <c r="K763" s="10"/>
      <c r="L763" s="13">
        <v>5000</v>
      </c>
      <c r="M763" s="14">
        <v>362</v>
      </c>
      <c r="N763" s="10" t="s">
        <v>8220</v>
      </c>
    </row>
    <row r="764" spans="9:14" x14ac:dyDescent="0.2">
      <c r="I764" s="13"/>
      <c r="J764" s="14"/>
      <c r="K764" s="10"/>
      <c r="L764" s="13">
        <v>1000</v>
      </c>
      <c r="M764" s="14">
        <v>100</v>
      </c>
      <c r="N764" s="10" t="s">
        <v>8220</v>
      </c>
    </row>
    <row r="765" spans="9:14" x14ac:dyDescent="0.2">
      <c r="I765" s="13"/>
      <c r="J765" s="14"/>
      <c r="K765" s="10"/>
      <c r="L765" s="13">
        <v>5500</v>
      </c>
      <c r="M765" s="14">
        <v>620</v>
      </c>
      <c r="N765" s="10" t="s">
        <v>8220</v>
      </c>
    </row>
    <row r="766" spans="9:14" x14ac:dyDescent="0.2">
      <c r="I766" s="13"/>
      <c r="J766" s="14"/>
      <c r="K766" s="10"/>
      <c r="L766" s="13">
        <v>850</v>
      </c>
      <c r="M766" s="14">
        <v>131</v>
      </c>
      <c r="N766" s="10" t="s">
        <v>8220</v>
      </c>
    </row>
    <row r="767" spans="9:14" x14ac:dyDescent="0.2">
      <c r="I767" s="13"/>
      <c r="J767" s="14"/>
      <c r="K767" s="10"/>
      <c r="L767" s="13">
        <v>1500</v>
      </c>
      <c r="M767" s="14">
        <v>0</v>
      </c>
      <c r="N767" s="10" t="s">
        <v>8220</v>
      </c>
    </row>
    <row r="768" spans="9:14" x14ac:dyDescent="0.2">
      <c r="I768" s="13"/>
      <c r="J768" s="14"/>
      <c r="K768" s="10"/>
      <c r="L768" s="13">
        <v>1500</v>
      </c>
      <c r="M768" s="14">
        <v>427</v>
      </c>
      <c r="N768" s="10" t="s">
        <v>8220</v>
      </c>
    </row>
    <row r="769" spans="9:14" x14ac:dyDescent="0.2">
      <c r="I769" s="13"/>
      <c r="J769" s="14"/>
      <c r="K769" s="10"/>
      <c r="L769" s="13">
        <v>150</v>
      </c>
      <c r="M769" s="14">
        <v>20</v>
      </c>
      <c r="N769" s="10" t="s">
        <v>8220</v>
      </c>
    </row>
    <row r="770" spans="9:14" x14ac:dyDescent="0.2">
      <c r="I770" s="13"/>
      <c r="J770" s="14"/>
      <c r="K770" s="10"/>
      <c r="L770" s="13">
        <v>1500</v>
      </c>
      <c r="M770" s="14">
        <v>10</v>
      </c>
      <c r="N770" s="10" t="s">
        <v>8220</v>
      </c>
    </row>
    <row r="771" spans="9:14" x14ac:dyDescent="0.2">
      <c r="I771" s="13"/>
      <c r="J771" s="14"/>
      <c r="K771" s="10"/>
      <c r="L771" s="13">
        <v>700</v>
      </c>
      <c r="M771" s="14">
        <v>150</v>
      </c>
      <c r="N771" s="10" t="s">
        <v>8220</v>
      </c>
    </row>
    <row r="772" spans="9:14" x14ac:dyDescent="0.2">
      <c r="I772" s="13"/>
      <c r="J772" s="14"/>
      <c r="K772" s="10"/>
      <c r="L772" s="13">
        <v>1500</v>
      </c>
      <c r="M772" s="14">
        <v>270</v>
      </c>
      <c r="N772" s="10" t="s">
        <v>8220</v>
      </c>
    </row>
    <row r="773" spans="9:14" x14ac:dyDescent="0.2">
      <c r="I773" s="13"/>
      <c r="J773" s="14"/>
      <c r="K773" s="10"/>
      <c r="L773" s="13">
        <v>4000</v>
      </c>
      <c r="M773" s="14">
        <v>805</v>
      </c>
      <c r="N773" s="10" t="s">
        <v>8220</v>
      </c>
    </row>
    <row r="774" spans="9:14" x14ac:dyDescent="0.2">
      <c r="I774" s="13"/>
      <c r="J774" s="14"/>
      <c r="K774" s="10"/>
      <c r="L774" s="13">
        <v>2000</v>
      </c>
      <c r="M774" s="14">
        <v>358</v>
      </c>
      <c r="N774" s="10" t="s">
        <v>8220</v>
      </c>
    </row>
    <row r="775" spans="9:14" x14ac:dyDescent="0.2">
      <c r="I775" s="13"/>
      <c r="J775" s="14"/>
      <c r="K775" s="10"/>
      <c r="L775" s="13">
        <v>20000</v>
      </c>
      <c r="M775" s="14">
        <v>0</v>
      </c>
      <c r="N775" s="10" t="s">
        <v>8220</v>
      </c>
    </row>
    <row r="776" spans="9:14" x14ac:dyDescent="0.2">
      <c r="I776" s="13"/>
      <c r="J776" s="14"/>
      <c r="K776" s="10"/>
      <c r="L776" s="13">
        <v>5000</v>
      </c>
      <c r="M776" s="14">
        <v>100</v>
      </c>
      <c r="N776" s="10" t="s">
        <v>8220</v>
      </c>
    </row>
    <row r="777" spans="9:14" x14ac:dyDescent="0.2">
      <c r="I777" s="13"/>
      <c r="J777" s="14"/>
      <c r="K777" s="10"/>
      <c r="L777" s="13">
        <v>2200</v>
      </c>
      <c r="M777" s="14">
        <v>0</v>
      </c>
      <c r="N777" s="10" t="s">
        <v>8220</v>
      </c>
    </row>
    <row r="778" spans="9:14" x14ac:dyDescent="0.2">
      <c r="I778" s="13"/>
      <c r="J778" s="14"/>
      <c r="K778" s="10"/>
      <c r="L778" s="13">
        <v>1200</v>
      </c>
      <c r="M778" s="14">
        <v>0</v>
      </c>
      <c r="N778" s="10" t="s">
        <v>8220</v>
      </c>
    </row>
    <row r="779" spans="9:14" x14ac:dyDescent="0.2">
      <c r="I779" s="13"/>
      <c r="J779" s="14"/>
      <c r="K779" s="10"/>
      <c r="L779" s="13">
        <v>100</v>
      </c>
      <c r="M779" s="14">
        <v>10</v>
      </c>
      <c r="N779" s="10" t="s">
        <v>8220</v>
      </c>
    </row>
    <row r="780" spans="9:14" x14ac:dyDescent="0.2">
      <c r="I780" s="13"/>
      <c r="J780" s="14"/>
      <c r="K780" s="10"/>
      <c r="L780" s="13">
        <v>8500</v>
      </c>
      <c r="M780" s="14">
        <v>202</v>
      </c>
      <c r="N780" s="10" t="s">
        <v>8220</v>
      </c>
    </row>
    <row r="781" spans="9:14" x14ac:dyDescent="0.2">
      <c r="I781" s="13"/>
      <c r="J781" s="14"/>
      <c r="K781" s="10"/>
      <c r="L781" s="13">
        <v>2500</v>
      </c>
      <c r="M781" s="14">
        <v>25</v>
      </c>
      <c r="N781" s="10" t="s">
        <v>8220</v>
      </c>
    </row>
    <row r="782" spans="9:14" x14ac:dyDescent="0.2">
      <c r="I782" s="13"/>
      <c r="J782" s="14"/>
      <c r="K782" s="10"/>
      <c r="L782" s="13">
        <v>1000</v>
      </c>
      <c r="M782" s="14">
        <v>1000</v>
      </c>
      <c r="N782" s="10" t="s">
        <v>8218</v>
      </c>
    </row>
    <row r="783" spans="9:14" x14ac:dyDescent="0.2">
      <c r="I783" s="13"/>
      <c r="J783" s="14"/>
      <c r="K783" s="10"/>
      <c r="L783" s="13">
        <v>2000</v>
      </c>
      <c r="M783" s="14">
        <v>2025</v>
      </c>
      <c r="N783" s="10" t="s">
        <v>8218</v>
      </c>
    </row>
    <row r="784" spans="9:14" x14ac:dyDescent="0.2">
      <c r="I784" s="13"/>
      <c r="J784" s="14"/>
      <c r="K784" s="10"/>
      <c r="L784" s="13">
        <v>1500</v>
      </c>
      <c r="M784" s="14">
        <v>1826</v>
      </c>
      <c r="N784" s="10" t="s">
        <v>8218</v>
      </c>
    </row>
    <row r="785" spans="9:14" x14ac:dyDescent="0.2">
      <c r="I785" s="13"/>
      <c r="J785" s="14"/>
      <c r="K785" s="10"/>
      <c r="L785" s="13">
        <v>250</v>
      </c>
      <c r="M785" s="14">
        <v>825</v>
      </c>
      <c r="N785" s="10" t="s">
        <v>8218</v>
      </c>
    </row>
    <row r="786" spans="9:14" x14ac:dyDescent="0.2">
      <c r="I786" s="13"/>
      <c r="J786" s="14"/>
      <c r="K786" s="10"/>
      <c r="L786" s="13">
        <v>2000</v>
      </c>
      <c r="M786" s="14">
        <v>2191</v>
      </c>
      <c r="N786" s="10" t="s">
        <v>8218</v>
      </c>
    </row>
    <row r="787" spans="9:14" x14ac:dyDescent="0.2">
      <c r="I787" s="13"/>
      <c r="J787" s="14"/>
      <c r="K787" s="10"/>
      <c r="L787" s="13">
        <v>2100</v>
      </c>
      <c r="M787" s="14">
        <v>2119.9899999999998</v>
      </c>
      <c r="N787" s="10" t="s">
        <v>8218</v>
      </c>
    </row>
    <row r="788" spans="9:14" x14ac:dyDescent="0.2">
      <c r="I788" s="13"/>
      <c r="J788" s="14"/>
      <c r="K788" s="10"/>
      <c r="L788" s="13">
        <v>1500</v>
      </c>
      <c r="M788" s="14">
        <v>2102</v>
      </c>
      <c r="N788" s="10" t="s">
        <v>8218</v>
      </c>
    </row>
    <row r="789" spans="9:14" x14ac:dyDescent="0.2">
      <c r="I789" s="13"/>
      <c r="J789" s="14"/>
      <c r="K789" s="10"/>
      <c r="L789" s="13">
        <v>1000</v>
      </c>
      <c r="M789" s="14">
        <v>1000.01</v>
      </c>
      <c r="N789" s="10" t="s">
        <v>8218</v>
      </c>
    </row>
    <row r="790" spans="9:14" x14ac:dyDescent="0.2">
      <c r="I790" s="13"/>
      <c r="J790" s="14"/>
      <c r="K790" s="10"/>
      <c r="L790" s="13">
        <v>1500</v>
      </c>
      <c r="M790" s="14">
        <v>1788.57</v>
      </c>
      <c r="N790" s="10" t="s">
        <v>8218</v>
      </c>
    </row>
    <row r="791" spans="9:14" x14ac:dyDescent="0.2">
      <c r="I791" s="13"/>
      <c r="J791" s="14"/>
      <c r="K791" s="10"/>
      <c r="L791" s="13">
        <v>2000</v>
      </c>
      <c r="M791" s="14">
        <v>2145</v>
      </c>
      <c r="N791" s="10" t="s">
        <v>8218</v>
      </c>
    </row>
    <row r="792" spans="9:14" x14ac:dyDescent="0.2">
      <c r="I792" s="13"/>
      <c r="J792" s="14"/>
      <c r="K792" s="10"/>
      <c r="L792" s="13">
        <v>250</v>
      </c>
      <c r="M792" s="14">
        <v>570</v>
      </c>
      <c r="N792" s="10" t="s">
        <v>8218</v>
      </c>
    </row>
    <row r="793" spans="9:14" x14ac:dyDescent="0.2">
      <c r="I793" s="13"/>
      <c r="J793" s="14"/>
      <c r="K793" s="10"/>
      <c r="L793" s="13">
        <v>1000</v>
      </c>
      <c r="M793" s="14">
        <v>1064</v>
      </c>
      <c r="N793" s="10" t="s">
        <v>8218</v>
      </c>
    </row>
    <row r="794" spans="9:14" x14ac:dyDescent="0.2">
      <c r="I794" s="13"/>
      <c r="J794" s="14"/>
      <c r="K794" s="10"/>
      <c r="L794" s="13">
        <v>300</v>
      </c>
      <c r="M794" s="14">
        <v>430</v>
      </c>
      <c r="N794" s="10" t="s">
        <v>8218</v>
      </c>
    </row>
    <row r="795" spans="9:14" x14ac:dyDescent="0.2">
      <c r="I795" s="13"/>
      <c r="J795" s="14"/>
      <c r="K795" s="10"/>
      <c r="L795" s="13">
        <v>3500</v>
      </c>
      <c r="M795" s="14">
        <v>3659</v>
      </c>
      <c r="N795" s="10" t="s">
        <v>8218</v>
      </c>
    </row>
    <row r="796" spans="9:14" x14ac:dyDescent="0.2">
      <c r="I796" s="13"/>
      <c r="J796" s="14"/>
      <c r="K796" s="10"/>
      <c r="L796" s="13">
        <v>5000</v>
      </c>
      <c r="M796" s="14">
        <v>5501</v>
      </c>
      <c r="N796" s="10" t="s">
        <v>8218</v>
      </c>
    </row>
    <row r="797" spans="9:14" x14ac:dyDescent="0.2">
      <c r="I797" s="13"/>
      <c r="J797" s="14"/>
      <c r="K797" s="10"/>
      <c r="L797" s="13">
        <v>2500</v>
      </c>
      <c r="M797" s="14">
        <v>2650</v>
      </c>
      <c r="N797" s="10" t="s">
        <v>8218</v>
      </c>
    </row>
    <row r="798" spans="9:14" x14ac:dyDescent="0.2">
      <c r="I798" s="13"/>
      <c r="J798" s="14"/>
      <c r="K798" s="10"/>
      <c r="L798" s="13">
        <v>250</v>
      </c>
      <c r="M798" s="14">
        <v>270</v>
      </c>
      <c r="N798" s="10" t="s">
        <v>8218</v>
      </c>
    </row>
    <row r="799" spans="9:14" x14ac:dyDescent="0.2">
      <c r="I799" s="13"/>
      <c r="J799" s="14"/>
      <c r="K799" s="10"/>
      <c r="L799" s="13">
        <v>5000</v>
      </c>
      <c r="M799" s="14">
        <v>5271</v>
      </c>
      <c r="N799" s="10" t="s">
        <v>8218</v>
      </c>
    </row>
    <row r="800" spans="9:14" x14ac:dyDescent="0.2">
      <c r="I800" s="13"/>
      <c r="J800" s="14"/>
      <c r="K800" s="10"/>
      <c r="L800" s="13">
        <v>600</v>
      </c>
      <c r="M800" s="14">
        <v>715</v>
      </c>
      <c r="N800" s="10" t="s">
        <v>8218</v>
      </c>
    </row>
    <row r="801" spans="9:14" x14ac:dyDescent="0.2">
      <c r="I801" s="13"/>
      <c r="J801" s="14"/>
      <c r="K801" s="10"/>
      <c r="L801" s="13">
        <v>3000</v>
      </c>
      <c r="M801" s="14">
        <v>4580</v>
      </c>
      <c r="N801" s="10" t="s">
        <v>8218</v>
      </c>
    </row>
    <row r="802" spans="9:14" x14ac:dyDescent="0.2">
      <c r="I802" s="13"/>
      <c r="J802" s="14"/>
      <c r="K802" s="10"/>
      <c r="L802" s="13">
        <v>5000</v>
      </c>
      <c r="M802" s="14">
        <v>5000</v>
      </c>
      <c r="N802" s="10" t="s">
        <v>8218</v>
      </c>
    </row>
    <row r="803" spans="9:14" x14ac:dyDescent="0.2">
      <c r="I803" s="13"/>
      <c r="J803" s="14"/>
      <c r="K803" s="10"/>
      <c r="L803" s="13">
        <v>500</v>
      </c>
      <c r="M803" s="14">
        <v>501</v>
      </c>
      <c r="N803" s="10" t="s">
        <v>8218</v>
      </c>
    </row>
    <row r="804" spans="9:14" x14ac:dyDescent="0.2">
      <c r="I804" s="13"/>
      <c r="J804" s="14"/>
      <c r="K804" s="10"/>
      <c r="L804" s="13">
        <v>100</v>
      </c>
      <c r="M804" s="14">
        <v>225</v>
      </c>
      <c r="N804" s="10" t="s">
        <v>8218</v>
      </c>
    </row>
    <row r="805" spans="9:14" x14ac:dyDescent="0.2">
      <c r="I805" s="13"/>
      <c r="J805" s="14"/>
      <c r="K805" s="10"/>
      <c r="L805" s="13">
        <v>500</v>
      </c>
      <c r="M805" s="14">
        <v>530.11</v>
      </c>
      <c r="N805" s="10" t="s">
        <v>8218</v>
      </c>
    </row>
    <row r="806" spans="9:14" x14ac:dyDescent="0.2">
      <c r="I806" s="13"/>
      <c r="J806" s="14"/>
      <c r="K806" s="10"/>
      <c r="L806" s="13">
        <v>1200</v>
      </c>
      <c r="M806" s="14">
        <v>1256</v>
      </c>
      <c r="N806" s="10" t="s">
        <v>8218</v>
      </c>
    </row>
    <row r="807" spans="9:14" x14ac:dyDescent="0.2">
      <c r="I807" s="13"/>
      <c r="J807" s="14"/>
      <c r="K807" s="10"/>
      <c r="L807" s="13">
        <v>1200</v>
      </c>
      <c r="M807" s="14">
        <v>1400</v>
      </c>
      <c r="N807" s="10" t="s">
        <v>8218</v>
      </c>
    </row>
    <row r="808" spans="9:14" x14ac:dyDescent="0.2">
      <c r="I808" s="13"/>
      <c r="J808" s="14"/>
      <c r="K808" s="10"/>
      <c r="L808" s="13">
        <v>3000</v>
      </c>
      <c r="M808" s="14">
        <v>3271</v>
      </c>
      <c r="N808" s="10" t="s">
        <v>8218</v>
      </c>
    </row>
    <row r="809" spans="9:14" x14ac:dyDescent="0.2">
      <c r="I809" s="13"/>
      <c r="J809" s="14"/>
      <c r="K809" s="10"/>
      <c r="L809" s="13">
        <v>200</v>
      </c>
      <c r="M809" s="14">
        <v>320</v>
      </c>
      <c r="N809" s="10" t="s">
        <v>8218</v>
      </c>
    </row>
    <row r="810" spans="9:14" x14ac:dyDescent="0.2">
      <c r="I810" s="13"/>
      <c r="J810" s="14"/>
      <c r="K810" s="10"/>
      <c r="L810" s="13">
        <v>800</v>
      </c>
      <c r="M810" s="14">
        <v>900</v>
      </c>
      <c r="N810" s="10" t="s">
        <v>8218</v>
      </c>
    </row>
    <row r="811" spans="9:14" x14ac:dyDescent="0.2">
      <c r="I811" s="13"/>
      <c r="J811" s="14"/>
      <c r="K811" s="10"/>
      <c r="L811" s="13">
        <v>2000</v>
      </c>
      <c r="M811" s="14">
        <v>2042</v>
      </c>
      <c r="N811" s="10" t="s">
        <v>8218</v>
      </c>
    </row>
    <row r="812" spans="9:14" x14ac:dyDescent="0.2">
      <c r="I812" s="13"/>
      <c r="J812" s="14"/>
      <c r="K812" s="10"/>
      <c r="L812" s="13">
        <v>100000</v>
      </c>
      <c r="M812" s="14">
        <v>100824</v>
      </c>
      <c r="N812" s="10" t="s">
        <v>8218</v>
      </c>
    </row>
    <row r="813" spans="9:14" x14ac:dyDescent="0.2">
      <c r="I813" s="13"/>
      <c r="J813" s="14"/>
      <c r="K813" s="10"/>
      <c r="L813" s="13">
        <v>2000</v>
      </c>
      <c r="M813" s="14">
        <v>2025</v>
      </c>
      <c r="N813" s="10" t="s">
        <v>8218</v>
      </c>
    </row>
    <row r="814" spans="9:14" x14ac:dyDescent="0.2">
      <c r="I814" s="13"/>
      <c r="J814" s="14"/>
      <c r="K814" s="10"/>
      <c r="L814" s="13">
        <v>1</v>
      </c>
      <c r="M814" s="14">
        <v>65</v>
      </c>
      <c r="N814" s="10" t="s">
        <v>8218</v>
      </c>
    </row>
    <row r="815" spans="9:14" x14ac:dyDescent="0.2">
      <c r="I815" s="13"/>
      <c r="J815" s="14"/>
      <c r="K815" s="10"/>
      <c r="L815" s="13">
        <v>10000</v>
      </c>
      <c r="M815" s="14">
        <v>872</v>
      </c>
      <c r="N815" s="10" t="s">
        <v>8220</v>
      </c>
    </row>
    <row r="816" spans="9:14" x14ac:dyDescent="0.2">
      <c r="I816" s="13"/>
      <c r="J816" s="14"/>
      <c r="K816" s="10"/>
      <c r="L816" s="13">
        <v>5000</v>
      </c>
      <c r="M816" s="14">
        <v>1097</v>
      </c>
      <c r="N816" s="10" t="s">
        <v>8220</v>
      </c>
    </row>
    <row r="817" spans="9:14" x14ac:dyDescent="0.2">
      <c r="I817" s="13"/>
      <c r="J817" s="14"/>
      <c r="K817" s="10"/>
      <c r="L817" s="13">
        <v>5000</v>
      </c>
      <c r="M817" s="14">
        <v>1065</v>
      </c>
      <c r="N817" s="10" t="s">
        <v>8220</v>
      </c>
    </row>
    <row r="818" spans="9:14" x14ac:dyDescent="0.2">
      <c r="I818" s="13"/>
      <c r="J818" s="14"/>
      <c r="K818" s="10"/>
      <c r="L818" s="13">
        <v>9800</v>
      </c>
      <c r="M818" s="14">
        <v>4066</v>
      </c>
      <c r="N818" s="10" t="s">
        <v>8220</v>
      </c>
    </row>
    <row r="819" spans="9:14" x14ac:dyDescent="0.2">
      <c r="I819" s="13"/>
      <c r="J819" s="14"/>
      <c r="K819" s="10"/>
      <c r="L819" s="13">
        <v>40000</v>
      </c>
      <c r="M819" s="14">
        <v>842</v>
      </c>
      <c r="N819" s="10" t="s">
        <v>8220</v>
      </c>
    </row>
    <row r="820" spans="9:14" x14ac:dyDescent="0.2">
      <c r="I820" s="13"/>
      <c r="J820" s="14"/>
      <c r="K820" s="10"/>
      <c r="L820" s="13">
        <v>7000</v>
      </c>
      <c r="M820" s="14">
        <v>189</v>
      </c>
      <c r="N820" s="10" t="s">
        <v>8220</v>
      </c>
    </row>
    <row r="821" spans="9:14" x14ac:dyDescent="0.2">
      <c r="I821" s="13"/>
      <c r="J821" s="14"/>
      <c r="K821" s="10"/>
      <c r="L821" s="13">
        <v>10500</v>
      </c>
      <c r="M821" s="14">
        <v>1697</v>
      </c>
      <c r="N821" s="10" t="s">
        <v>8220</v>
      </c>
    </row>
    <row r="822" spans="9:14" x14ac:dyDescent="0.2">
      <c r="I822" s="13"/>
      <c r="J822" s="14"/>
      <c r="K822" s="10"/>
      <c r="L822" s="13">
        <v>13000</v>
      </c>
      <c r="M822" s="14">
        <v>2129</v>
      </c>
      <c r="N822" s="10" t="s">
        <v>8220</v>
      </c>
    </row>
    <row r="823" spans="9:14" x14ac:dyDescent="0.2">
      <c r="I823" s="13"/>
      <c r="J823" s="14"/>
      <c r="K823" s="10"/>
      <c r="L823" s="13">
        <v>30000</v>
      </c>
      <c r="M823" s="14">
        <v>2113</v>
      </c>
      <c r="N823" s="10" t="s">
        <v>8220</v>
      </c>
    </row>
    <row r="824" spans="9:14" x14ac:dyDescent="0.2">
      <c r="I824" s="13"/>
      <c r="J824" s="14"/>
      <c r="K824" s="10"/>
      <c r="L824" s="13">
        <v>1000</v>
      </c>
      <c r="M824" s="14">
        <v>38</v>
      </c>
      <c r="N824" s="10" t="s">
        <v>8220</v>
      </c>
    </row>
    <row r="825" spans="9:14" x14ac:dyDescent="0.2">
      <c r="I825" s="13"/>
      <c r="J825" s="14"/>
      <c r="K825" s="10"/>
      <c r="L825" s="13">
        <v>2500</v>
      </c>
      <c r="M825" s="14">
        <v>852</v>
      </c>
      <c r="N825" s="10" t="s">
        <v>8220</v>
      </c>
    </row>
    <row r="826" spans="9:14" x14ac:dyDescent="0.2">
      <c r="I826" s="13"/>
      <c r="J826" s="14"/>
      <c r="K826" s="10"/>
      <c r="L826" s="13">
        <v>10000</v>
      </c>
      <c r="M826" s="14">
        <v>20</v>
      </c>
      <c r="N826" s="10" t="s">
        <v>8220</v>
      </c>
    </row>
    <row r="827" spans="9:14" x14ac:dyDescent="0.2">
      <c r="I827" s="13"/>
      <c r="J827" s="14"/>
      <c r="K827" s="10"/>
      <c r="L827" s="13">
        <v>100000</v>
      </c>
      <c r="M827" s="14">
        <v>26</v>
      </c>
      <c r="N827" s="10" t="s">
        <v>8220</v>
      </c>
    </row>
    <row r="828" spans="9:14" x14ac:dyDescent="0.2">
      <c r="I828" s="13"/>
      <c r="J828" s="14"/>
      <c r="K828" s="10"/>
      <c r="L828" s="13">
        <v>11000</v>
      </c>
      <c r="M828" s="14">
        <v>1788</v>
      </c>
      <c r="N828" s="10" t="s">
        <v>8220</v>
      </c>
    </row>
    <row r="829" spans="9:14" x14ac:dyDescent="0.2">
      <c r="I829" s="13"/>
      <c r="J829" s="14"/>
      <c r="K829" s="10"/>
      <c r="L829" s="13">
        <v>1000</v>
      </c>
      <c r="M829" s="14">
        <v>25</v>
      </c>
      <c r="N829" s="10" t="s">
        <v>8220</v>
      </c>
    </row>
    <row r="830" spans="9:14" x14ac:dyDescent="0.2">
      <c r="I830" s="13"/>
      <c r="J830" s="14"/>
      <c r="K830" s="10"/>
      <c r="L830" s="13">
        <v>5000</v>
      </c>
      <c r="M830" s="14">
        <v>1</v>
      </c>
      <c r="N830" s="10" t="s">
        <v>8220</v>
      </c>
    </row>
    <row r="831" spans="9:14" x14ac:dyDescent="0.2">
      <c r="I831" s="13"/>
      <c r="J831" s="14"/>
      <c r="K831" s="10"/>
      <c r="L831" s="13">
        <v>5000</v>
      </c>
      <c r="M831" s="14">
        <v>260</v>
      </c>
      <c r="N831" s="10" t="s">
        <v>8220</v>
      </c>
    </row>
    <row r="832" spans="9:14" x14ac:dyDescent="0.2">
      <c r="I832" s="13"/>
      <c r="J832" s="14"/>
      <c r="K832" s="10"/>
      <c r="L832" s="13">
        <v>500</v>
      </c>
      <c r="M832" s="14">
        <v>10</v>
      </c>
      <c r="N832" s="10" t="s">
        <v>8220</v>
      </c>
    </row>
    <row r="833" spans="9:14" x14ac:dyDescent="0.2">
      <c r="I833" s="13"/>
      <c r="J833" s="14"/>
      <c r="K833" s="10"/>
      <c r="L833" s="13">
        <v>2500</v>
      </c>
      <c r="M833" s="14">
        <v>1</v>
      </c>
      <c r="N833" s="10" t="s">
        <v>8220</v>
      </c>
    </row>
    <row r="834" spans="9:14" x14ac:dyDescent="0.2">
      <c r="I834" s="13"/>
      <c r="J834" s="14"/>
      <c r="K834" s="10"/>
      <c r="L834" s="13">
        <v>6000</v>
      </c>
      <c r="M834" s="14">
        <v>1060</v>
      </c>
      <c r="N834" s="10" t="s">
        <v>8220</v>
      </c>
    </row>
    <row r="835" spans="9:14" x14ac:dyDescent="0.2">
      <c r="I835" s="13"/>
      <c r="J835" s="14"/>
      <c r="K835" s="10"/>
      <c r="L835" s="13">
        <v>2000</v>
      </c>
      <c r="M835" s="14">
        <v>100</v>
      </c>
      <c r="N835" s="10" t="s">
        <v>8220</v>
      </c>
    </row>
    <row r="836" spans="9:14" x14ac:dyDescent="0.2">
      <c r="I836" s="13"/>
      <c r="J836" s="14"/>
      <c r="K836" s="10"/>
      <c r="L836" s="13">
        <v>7500</v>
      </c>
      <c r="M836" s="14">
        <v>1</v>
      </c>
      <c r="N836" s="10" t="s">
        <v>8220</v>
      </c>
    </row>
    <row r="837" spans="9:14" x14ac:dyDescent="0.2">
      <c r="I837" s="13"/>
      <c r="J837" s="14"/>
      <c r="K837" s="10"/>
      <c r="L837" s="13">
        <v>6000</v>
      </c>
      <c r="M837" s="14">
        <v>0</v>
      </c>
      <c r="N837" s="10" t="s">
        <v>8220</v>
      </c>
    </row>
    <row r="838" spans="9:14" x14ac:dyDescent="0.2">
      <c r="I838" s="13"/>
      <c r="J838" s="14"/>
      <c r="K838" s="10"/>
      <c r="L838" s="13">
        <v>5000</v>
      </c>
      <c r="M838" s="14">
        <v>60</v>
      </c>
      <c r="N838" s="10" t="s">
        <v>8220</v>
      </c>
    </row>
    <row r="839" spans="9:14" x14ac:dyDescent="0.2">
      <c r="I839" s="13"/>
      <c r="J839" s="14"/>
      <c r="K839" s="10"/>
      <c r="L839" s="13">
        <v>2413</v>
      </c>
      <c r="M839" s="14">
        <v>650</v>
      </c>
      <c r="N839" s="10" t="s">
        <v>8220</v>
      </c>
    </row>
    <row r="840" spans="9:14" x14ac:dyDescent="0.2">
      <c r="I840" s="13"/>
      <c r="J840" s="14"/>
      <c r="K840" s="10"/>
      <c r="L840" s="13">
        <v>2000</v>
      </c>
      <c r="M840" s="14">
        <v>11</v>
      </c>
      <c r="N840" s="10" t="s">
        <v>8220</v>
      </c>
    </row>
    <row r="841" spans="9:14" x14ac:dyDescent="0.2">
      <c r="I841" s="13"/>
      <c r="J841" s="14"/>
      <c r="K841" s="10"/>
      <c r="L841" s="13">
        <v>2000</v>
      </c>
      <c r="M841" s="14">
        <v>251</v>
      </c>
      <c r="N841" s="10" t="s">
        <v>8220</v>
      </c>
    </row>
    <row r="842" spans="9:14" x14ac:dyDescent="0.2">
      <c r="I842" s="13"/>
      <c r="J842" s="14"/>
      <c r="K842" s="10"/>
      <c r="L842" s="13">
        <v>2000</v>
      </c>
      <c r="M842" s="14">
        <v>542</v>
      </c>
      <c r="N842" s="10" t="s">
        <v>8220</v>
      </c>
    </row>
    <row r="843" spans="9:14" x14ac:dyDescent="0.2">
      <c r="I843" s="13"/>
      <c r="J843" s="14"/>
      <c r="K843" s="10"/>
      <c r="L843" s="13">
        <v>8000</v>
      </c>
      <c r="M843" s="14">
        <v>118</v>
      </c>
      <c r="N843" s="10" t="s">
        <v>8220</v>
      </c>
    </row>
    <row r="844" spans="9:14" x14ac:dyDescent="0.2">
      <c r="I844" s="13"/>
      <c r="J844" s="14"/>
      <c r="K844" s="10"/>
      <c r="L844" s="13">
        <v>15000</v>
      </c>
      <c r="M844" s="14">
        <v>2524</v>
      </c>
      <c r="N844" s="10" t="s">
        <v>8220</v>
      </c>
    </row>
    <row r="845" spans="9:14" x14ac:dyDescent="0.2">
      <c r="I845" s="13"/>
      <c r="J845" s="14"/>
      <c r="K845" s="10"/>
      <c r="L845" s="13">
        <v>800</v>
      </c>
      <c r="M845" s="14">
        <v>260</v>
      </c>
      <c r="N845" s="10" t="s">
        <v>8220</v>
      </c>
    </row>
    <row r="846" spans="9:14" x14ac:dyDescent="0.2">
      <c r="I846" s="13"/>
      <c r="J846" s="14"/>
      <c r="K846" s="10"/>
      <c r="L846" s="13">
        <v>1000</v>
      </c>
      <c r="M846" s="14">
        <v>0</v>
      </c>
      <c r="N846" s="10" t="s">
        <v>8220</v>
      </c>
    </row>
    <row r="847" spans="9:14" x14ac:dyDescent="0.2">
      <c r="I847" s="13"/>
      <c r="J847" s="14"/>
      <c r="K847" s="10"/>
      <c r="L847" s="13">
        <v>50000</v>
      </c>
      <c r="M847" s="14">
        <v>10775</v>
      </c>
      <c r="N847" s="10" t="s">
        <v>8220</v>
      </c>
    </row>
    <row r="848" spans="9:14" x14ac:dyDescent="0.2">
      <c r="I848" s="13"/>
      <c r="J848" s="14"/>
      <c r="K848" s="10"/>
      <c r="L848" s="13">
        <v>15000</v>
      </c>
      <c r="M848" s="14">
        <v>520</v>
      </c>
      <c r="N848" s="10" t="s">
        <v>8220</v>
      </c>
    </row>
    <row r="849" spans="9:14" x14ac:dyDescent="0.2">
      <c r="I849" s="13"/>
      <c r="J849" s="14"/>
      <c r="K849" s="10"/>
      <c r="L849" s="13">
        <v>1000</v>
      </c>
      <c r="M849" s="14">
        <v>50</v>
      </c>
      <c r="N849" s="10" t="s">
        <v>8220</v>
      </c>
    </row>
    <row r="850" spans="9:14" x14ac:dyDescent="0.2">
      <c r="I850" s="13"/>
      <c r="J850" s="14"/>
      <c r="K850" s="10"/>
      <c r="L850" s="13">
        <v>1600</v>
      </c>
      <c r="M850" s="14">
        <v>170</v>
      </c>
      <c r="N850" s="10" t="s">
        <v>8220</v>
      </c>
    </row>
    <row r="851" spans="9:14" x14ac:dyDescent="0.2">
      <c r="I851" s="13"/>
      <c r="J851" s="14"/>
      <c r="K851" s="10"/>
      <c r="L851" s="13">
        <v>2500</v>
      </c>
      <c r="M851" s="14">
        <v>440</v>
      </c>
      <c r="N851" s="10" t="s">
        <v>8220</v>
      </c>
    </row>
    <row r="852" spans="9:14" x14ac:dyDescent="0.2">
      <c r="I852" s="13"/>
      <c r="J852" s="14"/>
      <c r="K852" s="10"/>
      <c r="L852" s="13">
        <v>2500</v>
      </c>
      <c r="M852" s="14">
        <v>814</v>
      </c>
      <c r="N852" s="10" t="s">
        <v>8220</v>
      </c>
    </row>
    <row r="853" spans="9:14" x14ac:dyDescent="0.2">
      <c r="I853" s="13"/>
      <c r="J853" s="14"/>
      <c r="K853" s="10"/>
      <c r="L853" s="13">
        <v>10000</v>
      </c>
      <c r="M853" s="14">
        <v>125</v>
      </c>
      <c r="N853" s="10" t="s">
        <v>8220</v>
      </c>
    </row>
    <row r="854" spans="9:14" x14ac:dyDescent="0.2">
      <c r="I854" s="13"/>
      <c r="J854" s="14"/>
      <c r="K854" s="10"/>
      <c r="L854" s="13">
        <v>2500</v>
      </c>
      <c r="M854" s="14">
        <v>135</v>
      </c>
      <c r="N854" s="10" t="s">
        <v>8220</v>
      </c>
    </row>
    <row r="855" spans="9:14" x14ac:dyDescent="0.2">
      <c r="I855" s="13"/>
      <c r="J855" s="14"/>
      <c r="K855" s="10"/>
      <c r="L855" s="13">
        <v>3000</v>
      </c>
      <c r="M855" s="14">
        <v>25</v>
      </c>
      <c r="N855" s="10" t="s">
        <v>8220</v>
      </c>
    </row>
    <row r="856" spans="9:14" x14ac:dyDescent="0.2">
      <c r="I856" s="13"/>
      <c r="J856" s="14"/>
      <c r="K856" s="10"/>
      <c r="L856" s="13">
        <v>3000</v>
      </c>
      <c r="M856" s="14">
        <v>1465</v>
      </c>
      <c r="N856" s="10" t="s">
        <v>8220</v>
      </c>
    </row>
    <row r="857" spans="9:14" x14ac:dyDescent="0.2">
      <c r="I857" s="13"/>
      <c r="J857" s="14"/>
      <c r="K857" s="10"/>
      <c r="L857" s="13">
        <v>1500</v>
      </c>
      <c r="M857" s="14">
        <v>0</v>
      </c>
      <c r="N857" s="10" t="s">
        <v>8220</v>
      </c>
    </row>
    <row r="858" spans="9:14" x14ac:dyDescent="0.2">
      <c r="I858" s="13"/>
      <c r="J858" s="14"/>
      <c r="K858" s="10"/>
      <c r="L858" s="13">
        <v>10000</v>
      </c>
      <c r="M858" s="14">
        <v>3</v>
      </c>
      <c r="N858" s="10" t="s">
        <v>8220</v>
      </c>
    </row>
    <row r="859" spans="9:14" x14ac:dyDescent="0.2">
      <c r="I859" s="13"/>
      <c r="J859" s="14"/>
      <c r="K859" s="10"/>
      <c r="L859" s="13">
        <v>1500</v>
      </c>
      <c r="M859" s="14">
        <v>173</v>
      </c>
      <c r="N859" s="10" t="s">
        <v>8220</v>
      </c>
    </row>
    <row r="860" spans="9:14" x14ac:dyDescent="0.2">
      <c r="I860" s="13"/>
      <c r="J860" s="14"/>
      <c r="K860" s="10"/>
      <c r="L860" s="13">
        <v>1500</v>
      </c>
      <c r="M860" s="14">
        <v>1010</v>
      </c>
      <c r="N860" s="10" t="s">
        <v>8220</v>
      </c>
    </row>
    <row r="861" spans="9:14" x14ac:dyDescent="0.2">
      <c r="I861" s="13"/>
      <c r="J861" s="14"/>
      <c r="K861" s="10"/>
      <c r="L861" s="13">
        <v>1000</v>
      </c>
      <c r="M861" s="14">
        <v>153</v>
      </c>
      <c r="N861" s="10" t="s">
        <v>8220</v>
      </c>
    </row>
    <row r="862" spans="9:14" x14ac:dyDescent="0.2">
      <c r="I862" s="13"/>
      <c r="J862" s="14"/>
      <c r="K862" s="10"/>
      <c r="L862" s="13">
        <v>750</v>
      </c>
      <c r="M862" s="14">
        <v>65</v>
      </c>
      <c r="N862" s="10" t="s">
        <v>8220</v>
      </c>
    </row>
    <row r="863" spans="9:14" x14ac:dyDescent="0.2">
      <c r="I863" s="13"/>
      <c r="J863" s="14"/>
      <c r="K863" s="10"/>
      <c r="L863" s="13">
        <v>60000</v>
      </c>
      <c r="M863" s="14">
        <v>135</v>
      </c>
      <c r="N863" s="10" t="s">
        <v>8220</v>
      </c>
    </row>
    <row r="864" spans="9:14" x14ac:dyDescent="0.2">
      <c r="I864" s="13"/>
      <c r="J864" s="14"/>
      <c r="K864" s="10"/>
      <c r="L864" s="13">
        <v>6000</v>
      </c>
      <c r="M864" s="14">
        <v>185</v>
      </c>
      <c r="N864" s="10" t="s">
        <v>8220</v>
      </c>
    </row>
    <row r="865" spans="9:14" x14ac:dyDescent="0.2">
      <c r="I865" s="13"/>
      <c r="J865" s="14"/>
      <c r="K865" s="10"/>
      <c r="L865" s="13">
        <v>8000</v>
      </c>
      <c r="M865" s="14">
        <v>2993</v>
      </c>
      <c r="N865" s="10" t="s">
        <v>8220</v>
      </c>
    </row>
    <row r="866" spans="9:14" x14ac:dyDescent="0.2">
      <c r="I866" s="13"/>
      <c r="J866" s="14"/>
      <c r="K866" s="10"/>
      <c r="L866" s="13">
        <v>15000</v>
      </c>
      <c r="M866" s="14">
        <v>1</v>
      </c>
      <c r="N866" s="10" t="s">
        <v>8220</v>
      </c>
    </row>
    <row r="867" spans="9:14" x14ac:dyDescent="0.2">
      <c r="I867" s="13"/>
      <c r="J867" s="14"/>
      <c r="K867" s="10"/>
      <c r="L867" s="13">
        <v>10000</v>
      </c>
      <c r="M867" s="14">
        <v>1000</v>
      </c>
      <c r="N867" s="10" t="s">
        <v>8220</v>
      </c>
    </row>
    <row r="868" spans="9:14" x14ac:dyDescent="0.2">
      <c r="I868" s="13"/>
      <c r="J868" s="14"/>
      <c r="K868" s="10"/>
      <c r="L868" s="13">
        <v>2500</v>
      </c>
      <c r="M868" s="14">
        <v>909</v>
      </c>
      <c r="N868" s="10" t="s">
        <v>8220</v>
      </c>
    </row>
    <row r="869" spans="9:14" x14ac:dyDescent="0.2">
      <c r="I869" s="13"/>
      <c r="J869" s="14"/>
      <c r="K869" s="10"/>
      <c r="L869" s="13">
        <v>1500</v>
      </c>
      <c r="M869" s="14">
        <v>5</v>
      </c>
      <c r="N869" s="10" t="s">
        <v>8220</v>
      </c>
    </row>
    <row r="870" spans="9:14" x14ac:dyDescent="0.2">
      <c r="I870" s="13"/>
      <c r="J870" s="14"/>
      <c r="K870" s="10"/>
      <c r="L870" s="13">
        <v>2000</v>
      </c>
      <c r="M870" s="14">
        <v>0</v>
      </c>
      <c r="N870" s="10" t="s">
        <v>8220</v>
      </c>
    </row>
    <row r="871" spans="9:14" x14ac:dyDescent="0.2">
      <c r="I871" s="13"/>
      <c r="J871" s="14"/>
      <c r="K871" s="10"/>
      <c r="L871" s="13">
        <v>3500</v>
      </c>
      <c r="M871" s="14">
        <v>10</v>
      </c>
      <c r="N871" s="10" t="s">
        <v>8220</v>
      </c>
    </row>
    <row r="872" spans="9:14" x14ac:dyDescent="0.2">
      <c r="I872" s="13"/>
      <c r="J872" s="14"/>
      <c r="K872" s="10"/>
      <c r="L872" s="13">
        <v>60000</v>
      </c>
      <c r="M872" s="14">
        <v>120</v>
      </c>
      <c r="N872" s="10" t="s">
        <v>8220</v>
      </c>
    </row>
    <row r="873" spans="9:14" x14ac:dyDescent="0.2">
      <c r="I873" s="13"/>
      <c r="J873" s="14"/>
      <c r="K873" s="10"/>
      <c r="L873" s="13">
        <v>5000</v>
      </c>
      <c r="M873" s="14">
        <v>90</v>
      </c>
      <c r="N873" s="10" t="s">
        <v>8220</v>
      </c>
    </row>
    <row r="874" spans="9:14" x14ac:dyDescent="0.2">
      <c r="I874" s="13"/>
      <c r="J874" s="14"/>
      <c r="K874" s="10"/>
      <c r="L874" s="13">
        <v>2500</v>
      </c>
      <c r="M874" s="14">
        <v>135</v>
      </c>
      <c r="N874" s="10" t="s">
        <v>8220</v>
      </c>
    </row>
    <row r="875" spans="9:14" x14ac:dyDescent="0.2">
      <c r="I875" s="13"/>
      <c r="J875" s="14"/>
      <c r="K875" s="10"/>
      <c r="L875" s="13">
        <v>3000</v>
      </c>
      <c r="M875" s="14">
        <v>0</v>
      </c>
      <c r="N875" s="10" t="s">
        <v>8220</v>
      </c>
    </row>
    <row r="876" spans="9:14" x14ac:dyDescent="0.2">
      <c r="I876" s="13"/>
      <c r="J876" s="14"/>
      <c r="K876" s="10"/>
      <c r="L876" s="13">
        <v>750</v>
      </c>
      <c r="M876" s="14">
        <v>61</v>
      </c>
      <c r="N876" s="10" t="s">
        <v>8220</v>
      </c>
    </row>
    <row r="877" spans="9:14" x14ac:dyDescent="0.2">
      <c r="I877" s="13"/>
      <c r="J877" s="14"/>
      <c r="K877" s="10"/>
      <c r="L877" s="13">
        <v>11500</v>
      </c>
      <c r="M877" s="14">
        <v>1384</v>
      </c>
      <c r="N877" s="10" t="s">
        <v>8220</v>
      </c>
    </row>
    <row r="878" spans="9:14" x14ac:dyDescent="0.2">
      <c r="I878" s="13"/>
      <c r="J878" s="14"/>
      <c r="K878" s="10"/>
      <c r="L878" s="13">
        <v>15000</v>
      </c>
      <c r="M878" s="14">
        <v>2290</v>
      </c>
      <c r="N878" s="10" t="s">
        <v>8220</v>
      </c>
    </row>
    <row r="879" spans="9:14" x14ac:dyDescent="0.2">
      <c r="I879" s="13"/>
      <c r="J879" s="14"/>
      <c r="K879" s="10"/>
      <c r="L879" s="13">
        <v>150</v>
      </c>
      <c r="M879" s="14">
        <v>15</v>
      </c>
      <c r="N879" s="10" t="s">
        <v>8220</v>
      </c>
    </row>
    <row r="880" spans="9:14" x14ac:dyDescent="0.2">
      <c r="I880" s="13"/>
      <c r="J880" s="14"/>
      <c r="K880" s="10"/>
      <c r="L880" s="13">
        <v>5000</v>
      </c>
      <c r="M880" s="14">
        <v>15</v>
      </c>
      <c r="N880" s="10" t="s">
        <v>8220</v>
      </c>
    </row>
    <row r="881" spans="9:14" x14ac:dyDescent="0.2">
      <c r="I881" s="13"/>
      <c r="J881" s="14"/>
      <c r="K881" s="10"/>
      <c r="L881" s="13">
        <v>2500</v>
      </c>
      <c r="M881" s="14">
        <v>25</v>
      </c>
      <c r="N881" s="10" t="s">
        <v>8220</v>
      </c>
    </row>
    <row r="882" spans="9:14" x14ac:dyDescent="0.2">
      <c r="I882" s="13"/>
      <c r="J882" s="14"/>
      <c r="K882" s="10"/>
      <c r="L882" s="13">
        <v>5000</v>
      </c>
      <c r="M882" s="14">
        <v>651</v>
      </c>
      <c r="N882" s="10" t="s">
        <v>8220</v>
      </c>
    </row>
    <row r="883" spans="9:14" x14ac:dyDescent="0.2">
      <c r="I883" s="13"/>
      <c r="J883" s="14"/>
      <c r="K883" s="10"/>
      <c r="L883" s="13">
        <v>20000</v>
      </c>
      <c r="M883" s="14">
        <v>453</v>
      </c>
      <c r="N883" s="10" t="s">
        <v>8220</v>
      </c>
    </row>
    <row r="884" spans="9:14" x14ac:dyDescent="0.2">
      <c r="I884" s="13"/>
      <c r="J884" s="14"/>
      <c r="K884" s="10"/>
      <c r="L884" s="13">
        <v>10000</v>
      </c>
      <c r="M884" s="14">
        <v>0</v>
      </c>
      <c r="N884" s="10" t="s">
        <v>8220</v>
      </c>
    </row>
    <row r="885" spans="9:14" x14ac:dyDescent="0.2">
      <c r="I885" s="13"/>
      <c r="J885" s="14"/>
      <c r="K885" s="10"/>
      <c r="L885" s="13">
        <v>8000</v>
      </c>
      <c r="M885" s="14">
        <v>0</v>
      </c>
      <c r="N885" s="10" t="s">
        <v>8220</v>
      </c>
    </row>
    <row r="886" spans="9:14" x14ac:dyDescent="0.2">
      <c r="I886" s="13"/>
      <c r="J886" s="14"/>
      <c r="K886" s="10"/>
      <c r="L886" s="13">
        <v>12000</v>
      </c>
      <c r="M886" s="14">
        <v>1</v>
      </c>
      <c r="N886" s="10" t="s">
        <v>8220</v>
      </c>
    </row>
    <row r="887" spans="9:14" x14ac:dyDescent="0.2">
      <c r="I887" s="13"/>
      <c r="J887" s="14"/>
      <c r="K887" s="10"/>
      <c r="L887" s="13">
        <v>7000</v>
      </c>
      <c r="M887" s="14">
        <v>1102</v>
      </c>
      <c r="N887" s="10" t="s">
        <v>8220</v>
      </c>
    </row>
    <row r="888" spans="9:14" x14ac:dyDescent="0.2">
      <c r="I888" s="13"/>
      <c r="J888" s="14"/>
      <c r="K888" s="10"/>
      <c r="L888" s="13">
        <v>5000</v>
      </c>
      <c r="M888" s="14">
        <v>550</v>
      </c>
      <c r="N888" s="10" t="s">
        <v>8220</v>
      </c>
    </row>
    <row r="889" spans="9:14" x14ac:dyDescent="0.2">
      <c r="I889" s="13"/>
      <c r="J889" s="14"/>
      <c r="K889" s="10"/>
      <c r="L889" s="13">
        <v>3000</v>
      </c>
      <c r="M889" s="14">
        <v>1315</v>
      </c>
      <c r="N889" s="10" t="s">
        <v>8220</v>
      </c>
    </row>
    <row r="890" spans="9:14" x14ac:dyDescent="0.2">
      <c r="I890" s="13"/>
      <c r="J890" s="14"/>
      <c r="K890" s="10"/>
      <c r="L890" s="13">
        <v>20000</v>
      </c>
      <c r="M890" s="14">
        <v>0</v>
      </c>
      <c r="N890" s="10" t="s">
        <v>8220</v>
      </c>
    </row>
    <row r="891" spans="9:14" x14ac:dyDescent="0.2">
      <c r="I891" s="13"/>
      <c r="J891" s="14"/>
      <c r="K891" s="10"/>
      <c r="L891" s="13">
        <v>2885</v>
      </c>
      <c r="M891" s="14">
        <v>2485</v>
      </c>
      <c r="N891" s="10" t="s">
        <v>8220</v>
      </c>
    </row>
    <row r="892" spans="9:14" x14ac:dyDescent="0.2">
      <c r="I892" s="13"/>
      <c r="J892" s="14"/>
      <c r="K892" s="10"/>
      <c r="L892" s="13">
        <v>3255</v>
      </c>
      <c r="M892" s="14">
        <v>397</v>
      </c>
      <c r="N892" s="10" t="s">
        <v>8220</v>
      </c>
    </row>
    <row r="893" spans="9:14" x14ac:dyDescent="0.2">
      <c r="I893" s="13"/>
      <c r="J893" s="14"/>
      <c r="K893" s="10"/>
      <c r="L893" s="13">
        <v>5000</v>
      </c>
      <c r="M893" s="14">
        <v>5</v>
      </c>
      <c r="N893" s="10" t="s">
        <v>8220</v>
      </c>
    </row>
    <row r="894" spans="9:14" x14ac:dyDescent="0.2">
      <c r="I894" s="13"/>
      <c r="J894" s="14"/>
      <c r="K894" s="10"/>
      <c r="L894" s="13">
        <v>5000</v>
      </c>
      <c r="M894" s="14">
        <v>11</v>
      </c>
      <c r="N894" s="10" t="s">
        <v>8220</v>
      </c>
    </row>
    <row r="895" spans="9:14" x14ac:dyDescent="0.2">
      <c r="I895" s="13"/>
      <c r="J895" s="14"/>
      <c r="K895" s="10"/>
      <c r="L895" s="13">
        <v>5500</v>
      </c>
      <c r="M895" s="14">
        <v>50</v>
      </c>
      <c r="N895" s="10" t="s">
        <v>8220</v>
      </c>
    </row>
    <row r="896" spans="9:14" x14ac:dyDescent="0.2">
      <c r="I896" s="13"/>
      <c r="J896" s="14"/>
      <c r="K896" s="10"/>
      <c r="L896" s="13">
        <v>1200</v>
      </c>
      <c r="M896" s="14">
        <v>0</v>
      </c>
      <c r="N896" s="10" t="s">
        <v>8220</v>
      </c>
    </row>
    <row r="897" spans="9:14" x14ac:dyDescent="0.2">
      <c r="I897" s="13"/>
      <c r="J897" s="14"/>
      <c r="K897" s="10"/>
      <c r="L897" s="13">
        <v>5000</v>
      </c>
      <c r="M897" s="14">
        <v>1782</v>
      </c>
      <c r="N897" s="10" t="s">
        <v>8220</v>
      </c>
    </row>
    <row r="898" spans="9:14" x14ac:dyDescent="0.2">
      <c r="I898" s="13"/>
      <c r="J898" s="14"/>
      <c r="K898" s="10"/>
      <c r="L898" s="13">
        <v>5000</v>
      </c>
      <c r="M898" s="14">
        <v>0</v>
      </c>
      <c r="N898" s="10" t="s">
        <v>8220</v>
      </c>
    </row>
    <row r="899" spans="9:14" x14ac:dyDescent="0.2">
      <c r="I899" s="13"/>
      <c r="J899" s="14"/>
      <c r="K899" s="10"/>
      <c r="L899" s="13">
        <v>2000</v>
      </c>
      <c r="M899" s="14">
        <v>5</v>
      </c>
      <c r="N899" s="10" t="s">
        <v>8220</v>
      </c>
    </row>
    <row r="900" spans="9:14" x14ac:dyDescent="0.2">
      <c r="I900" s="13"/>
      <c r="J900" s="14"/>
      <c r="K900" s="10"/>
      <c r="L900" s="13">
        <v>6000</v>
      </c>
      <c r="M900" s="14">
        <v>195</v>
      </c>
      <c r="N900" s="10" t="s">
        <v>8220</v>
      </c>
    </row>
    <row r="901" spans="9:14" x14ac:dyDescent="0.2">
      <c r="I901" s="13"/>
      <c r="J901" s="14"/>
      <c r="K901" s="10"/>
      <c r="L901" s="13">
        <v>3000</v>
      </c>
      <c r="M901" s="14">
        <v>101</v>
      </c>
      <c r="N901" s="10" t="s">
        <v>8220</v>
      </c>
    </row>
    <row r="902" spans="9:14" x14ac:dyDescent="0.2">
      <c r="I902" s="13"/>
      <c r="J902" s="14"/>
      <c r="K902" s="10"/>
      <c r="L902" s="13">
        <v>30000</v>
      </c>
      <c r="M902" s="14">
        <v>0</v>
      </c>
      <c r="N902" s="10" t="s">
        <v>8220</v>
      </c>
    </row>
    <row r="903" spans="9:14" x14ac:dyDescent="0.2">
      <c r="I903" s="13"/>
      <c r="J903" s="14"/>
      <c r="K903" s="10"/>
      <c r="L903" s="13">
        <v>10000</v>
      </c>
      <c r="M903" s="14">
        <v>1577</v>
      </c>
      <c r="N903" s="10" t="s">
        <v>8220</v>
      </c>
    </row>
    <row r="904" spans="9:14" x14ac:dyDescent="0.2">
      <c r="I904" s="13"/>
      <c r="J904" s="14"/>
      <c r="K904" s="10"/>
      <c r="L904" s="13">
        <v>4000</v>
      </c>
      <c r="M904" s="14">
        <v>25</v>
      </c>
      <c r="N904" s="10" t="s">
        <v>8220</v>
      </c>
    </row>
    <row r="905" spans="9:14" x14ac:dyDescent="0.2">
      <c r="I905" s="13"/>
      <c r="J905" s="14"/>
      <c r="K905" s="10"/>
      <c r="L905" s="13">
        <v>200000</v>
      </c>
      <c r="M905" s="14">
        <v>1</v>
      </c>
      <c r="N905" s="10" t="s">
        <v>8220</v>
      </c>
    </row>
    <row r="906" spans="9:14" x14ac:dyDescent="0.2">
      <c r="I906" s="13"/>
      <c r="J906" s="14"/>
      <c r="K906" s="10"/>
      <c r="L906" s="13">
        <v>26000</v>
      </c>
      <c r="M906" s="14">
        <v>25</v>
      </c>
      <c r="N906" s="10" t="s">
        <v>8220</v>
      </c>
    </row>
    <row r="907" spans="9:14" x14ac:dyDescent="0.2">
      <c r="I907" s="13"/>
      <c r="J907" s="14"/>
      <c r="K907" s="10"/>
      <c r="L907" s="13">
        <v>17600</v>
      </c>
      <c r="M907" s="14">
        <v>0</v>
      </c>
      <c r="N907" s="10" t="s">
        <v>8220</v>
      </c>
    </row>
    <row r="908" spans="9:14" x14ac:dyDescent="0.2">
      <c r="I908" s="13"/>
      <c r="J908" s="14"/>
      <c r="K908" s="10"/>
      <c r="L908" s="13">
        <v>25000</v>
      </c>
      <c r="M908" s="14">
        <v>0</v>
      </c>
      <c r="N908" s="10" t="s">
        <v>8220</v>
      </c>
    </row>
    <row r="909" spans="9:14" x14ac:dyDescent="0.2">
      <c r="I909" s="13"/>
      <c r="J909" s="14"/>
      <c r="K909" s="10"/>
      <c r="L909" s="13">
        <v>1750</v>
      </c>
      <c r="M909" s="14">
        <v>425</v>
      </c>
      <c r="N909" s="10" t="s">
        <v>8220</v>
      </c>
    </row>
    <row r="910" spans="9:14" x14ac:dyDescent="0.2">
      <c r="I910" s="13"/>
      <c r="J910" s="14"/>
      <c r="K910" s="10"/>
      <c r="L910" s="13">
        <v>5500</v>
      </c>
      <c r="M910" s="14">
        <v>0</v>
      </c>
      <c r="N910" s="10" t="s">
        <v>8220</v>
      </c>
    </row>
    <row r="911" spans="9:14" x14ac:dyDescent="0.2">
      <c r="I911" s="13"/>
      <c r="J911" s="14"/>
      <c r="K911" s="10"/>
      <c r="L911" s="13">
        <v>28000</v>
      </c>
      <c r="M911" s="14">
        <v>7</v>
      </c>
      <c r="N911" s="10" t="s">
        <v>8220</v>
      </c>
    </row>
    <row r="912" spans="9:14" x14ac:dyDescent="0.2">
      <c r="I912" s="13"/>
      <c r="J912" s="14"/>
      <c r="K912" s="10"/>
      <c r="L912" s="13">
        <v>2000</v>
      </c>
      <c r="M912" s="14">
        <v>641</v>
      </c>
      <c r="N912" s="10" t="s">
        <v>8220</v>
      </c>
    </row>
    <row r="913" spans="9:14" x14ac:dyDescent="0.2">
      <c r="I913" s="13"/>
      <c r="J913" s="14"/>
      <c r="K913" s="10"/>
      <c r="L913" s="13">
        <v>1200</v>
      </c>
      <c r="M913" s="14">
        <v>292</v>
      </c>
      <c r="N913" s="10" t="s">
        <v>8220</v>
      </c>
    </row>
    <row r="914" spans="9:14" x14ac:dyDescent="0.2">
      <c r="I914" s="13"/>
      <c r="J914" s="14"/>
      <c r="K914" s="10"/>
      <c r="L914" s="13">
        <v>3000</v>
      </c>
      <c r="M914" s="14">
        <v>45</v>
      </c>
      <c r="N914" s="10" t="s">
        <v>8220</v>
      </c>
    </row>
    <row r="915" spans="9:14" x14ac:dyDescent="0.2">
      <c r="I915" s="13"/>
      <c r="J915" s="14"/>
      <c r="K915" s="10"/>
      <c r="L915" s="13">
        <v>5000</v>
      </c>
      <c r="M915" s="14">
        <v>21</v>
      </c>
      <c r="N915" s="10" t="s">
        <v>8220</v>
      </c>
    </row>
    <row r="916" spans="9:14" x14ac:dyDescent="0.2">
      <c r="I916" s="13"/>
      <c r="J916" s="14"/>
      <c r="K916" s="10"/>
      <c r="L916" s="13">
        <v>1400</v>
      </c>
      <c r="M916" s="14">
        <v>45</v>
      </c>
      <c r="N916" s="10" t="s">
        <v>8220</v>
      </c>
    </row>
    <row r="917" spans="9:14" x14ac:dyDescent="0.2">
      <c r="I917" s="13"/>
      <c r="J917" s="14"/>
      <c r="K917" s="10"/>
      <c r="L917" s="13">
        <v>10000</v>
      </c>
      <c r="M917" s="14">
        <v>0</v>
      </c>
      <c r="N917" s="10" t="s">
        <v>8220</v>
      </c>
    </row>
    <row r="918" spans="9:14" x14ac:dyDescent="0.2">
      <c r="I918" s="13"/>
      <c r="J918" s="14"/>
      <c r="K918" s="10"/>
      <c r="L918" s="13">
        <v>2000</v>
      </c>
      <c r="M918" s="14">
        <v>126</v>
      </c>
      <c r="N918" s="10" t="s">
        <v>8220</v>
      </c>
    </row>
    <row r="919" spans="9:14" x14ac:dyDescent="0.2">
      <c r="I919" s="13"/>
      <c r="J919" s="14"/>
      <c r="K919" s="10"/>
      <c r="L919" s="13">
        <v>2000</v>
      </c>
      <c r="M919" s="14">
        <v>285</v>
      </c>
      <c r="N919" s="10" t="s">
        <v>8220</v>
      </c>
    </row>
    <row r="920" spans="9:14" x14ac:dyDescent="0.2">
      <c r="I920" s="13"/>
      <c r="J920" s="14"/>
      <c r="K920" s="10"/>
      <c r="L920" s="13">
        <v>7500</v>
      </c>
      <c r="M920" s="14">
        <v>45</v>
      </c>
      <c r="N920" s="10" t="s">
        <v>8220</v>
      </c>
    </row>
    <row r="921" spans="9:14" x14ac:dyDescent="0.2">
      <c r="I921" s="13"/>
      <c r="J921" s="14"/>
      <c r="K921" s="10"/>
      <c r="L921" s="13">
        <v>1700</v>
      </c>
      <c r="M921" s="14">
        <v>410</v>
      </c>
      <c r="N921" s="10" t="s">
        <v>8220</v>
      </c>
    </row>
    <row r="922" spans="9:14" x14ac:dyDescent="0.2">
      <c r="I922" s="13"/>
      <c r="J922" s="14"/>
      <c r="K922" s="10"/>
      <c r="L922" s="13">
        <v>5000</v>
      </c>
      <c r="M922" s="14">
        <v>527</v>
      </c>
      <c r="N922" s="10" t="s">
        <v>8220</v>
      </c>
    </row>
    <row r="923" spans="9:14" x14ac:dyDescent="0.2">
      <c r="I923" s="13"/>
      <c r="J923" s="14"/>
      <c r="K923" s="10"/>
      <c r="L923" s="13">
        <v>2825</v>
      </c>
      <c r="M923" s="14">
        <v>211</v>
      </c>
      <c r="N923" s="10" t="s">
        <v>8220</v>
      </c>
    </row>
    <row r="924" spans="9:14" x14ac:dyDescent="0.2">
      <c r="I924" s="13"/>
      <c r="J924" s="14"/>
      <c r="K924" s="10"/>
      <c r="L924" s="13">
        <v>15000</v>
      </c>
      <c r="M924" s="14">
        <v>11</v>
      </c>
      <c r="N924" s="10" t="s">
        <v>8220</v>
      </c>
    </row>
    <row r="925" spans="9:14" x14ac:dyDescent="0.2">
      <c r="I925" s="13"/>
      <c r="J925" s="14"/>
      <c r="K925" s="10"/>
      <c r="L925" s="13">
        <v>14000</v>
      </c>
      <c r="M925" s="14">
        <v>136</v>
      </c>
      <c r="N925" s="10" t="s">
        <v>8220</v>
      </c>
    </row>
    <row r="926" spans="9:14" x14ac:dyDescent="0.2">
      <c r="I926" s="13"/>
      <c r="J926" s="14"/>
      <c r="K926" s="10"/>
      <c r="L926" s="13">
        <v>1000</v>
      </c>
      <c r="M926" s="14">
        <v>211</v>
      </c>
      <c r="N926" s="10" t="s">
        <v>8220</v>
      </c>
    </row>
    <row r="927" spans="9:14" x14ac:dyDescent="0.2">
      <c r="I927" s="13"/>
      <c r="J927" s="14"/>
      <c r="K927" s="10"/>
      <c r="L927" s="13">
        <v>5000</v>
      </c>
      <c r="M927" s="14">
        <v>3905</v>
      </c>
      <c r="N927" s="10" t="s">
        <v>8220</v>
      </c>
    </row>
    <row r="928" spans="9:14" x14ac:dyDescent="0.2">
      <c r="I928" s="13"/>
      <c r="J928" s="14"/>
      <c r="K928" s="10"/>
      <c r="L928" s="13">
        <v>1000</v>
      </c>
      <c r="M928" s="14">
        <v>320</v>
      </c>
      <c r="N928" s="10" t="s">
        <v>8220</v>
      </c>
    </row>
    <row r="929" spans="9:14" x14ac:dyDescent="0.2">
      <c r="I929" s="13"/>
      <c r="J929" s="14"/>
      <c r="K929" s="10"/>
      <c r="L929" s="13">
        <v>678</v>
      </c>
      <c r="M929" s="14">
        <v>0</v>
      </c>
      <c r="N929" s="10" t="s">
        <v>8220</v>
      </c>
    </row>
    <row r="930" spans="9:14" x14ac:dyDescent="0.2">
      <c r="I930" s="13"/>
      <c r="J930" s="14"/>
      <c r="K930" s="10"/>
      <c r="L930" s="13">
        <v>1300</v>
      </c>
      <c r="M930" s="14">
        <v>620</v>
      </c>
      <c r="N930" s="10" t="s">
        <v>8220</v>
      </c>
    </row>
    <row r="931" spans="9:14" x14ac:dyDescent="0.2">
      <c r="I931" s="13"/>
      <c r="J931" s="14"/>
      <c r="K931" s="10"/>
      <c r="L931" s="13">
        <v>90000</v>
      </c>
      <c r="M931" s="14">
        <v>1305</v>
      </c>
      <c r="N931" s="10" t="s">
        <v>8220</v>
      </c>
    </row>
    <row r="932" spans="9:14" x14ac:dyDescent="0.2">
      <c r="I932" s="13"/>
      <c r="J932" s="14"/>
      <c r="K932" s="10"/>
      <c r="L932" s="13">
        <v>2000</v>
      </c>
      <c r="M932" s="14">
        <v>214</v>
      </c>
      <c r="N932" s="10" t="s">
        <v>8220</v>
      </c>
    </row>
    <row r="933" spans="9:14" x14ac:dyDescent="0.2">
      <c r="I933" s="13"/>
      <c r="J933" s="14"/>
      <c r="K933" s="10"/>
      <c r="L933" s="13">
        <v>6000</v>
      </c>
      <c r="M933" s="14">
        <v>110</v>
      </c>
      <c r="N933" s="10" t="s">
        <v>8220</v>
      </c>
    </row>
    <row r="934" spans="9:14" x14ac:dyDescent="0.2">
      <c r="I934" s="13"/>
      <c r="J934" s="14"/>
      <c r="K934" s="10"/>
      <c r="L934" s="13">
        <v>2500</v>
      </c>
      <c r="M934" s="14">
        <v>450</v>
      </c>
      <c r="N934" s="10" t="s">
        <v>8220</v>
      </c>
    </row>
    <row r="935" spans="9:14" x14ac:dyDescent="0.2">
      <c r="I935" s="13"/>
      <c r="J935" s="14"/>
      <c r="K935" s="10"/>
      <c r="L935" s="13">
        <v>30000</v>
      </c>
      <c r="M935" s="14">
        <v>1225</v>
      </c>
      <c r="N935" s="10" t="s">
        <v>8220</v>
      </c>
    </row>
    <row r="936" spans="9:14" x14ac:dyDescent="0.2">
      <c r="I936" s="13"/>
      <c r="J936" s="14"/>
      <c r="K936" s="10"/>
      <c r="L936" s="13">
        <v>850</v>
      </c>
      <c r="M936" s="14">
        <v>170</v>
      </c>
      <c r="N936" s="10" t="s">
        <v>8220</v>
      </c>
    </row>
    <row r="937" spans="9:14" x14ac:dyDescent="0.2">
      <c r="I937" s="13"/>
      <c r="J937" s="14"/>
      <c r="K937" s="10"/>
      <c r="L937" s="13">
        <v>11140</v>
      </c>
      <c r="M937" s="14">
        <v>3877</v>
      </c>
      <c r="N937" s="10" t="s">
        <v>8220</v>
      </c>
    </row>
    <row r="938" spans="9:14" x14ac:dyDescent="0.2">
      <c r="I938" s="13"/>
      <c r="J938" s="14"/>
      <c r="K938" s="10"/>
      <c r="L938" s="13">
        <v>1500</v>
      </c>
      <c r="M938" s="14">
        <v>95</v>
      </c>
      <c r="N938" s="10" t="s">
        <v>8220</v>
      </c>
    </row>
    <row r="939" spans="9:14" x14ac:dyDescent="0.2">
      <c r="I939" s="13"/>
      <c r="J939" s="14"/>
      <c r="K939" s="10"/>
      <c r="L939" s="13">
        <v>2000</v>
      </c>
      <c r="M939" s="14">
        <v>641</v>
      </c>
      <c r="N939" s="10" t="s">
        <v>8220</v>
      </c>
    </row>
    <row r="940" spans="9:14" x14ac:dyDescent="0.2">
      <c r="I940" s="13"/>
      <c r="J940" s="14"/>
      <c r="K940" s="10"/>
      <c r="L940" s="13">
        <v>5000</v>
      </c>
      <c r="M940" s="14">
        <v>488</v>
      </c>
      <c r="N940" s="10" t="s">
        <v>8220</v>
      </c>
    </row>
    <row r="941" spans="9:14" x14ac:dyDescent="0.2">
      <c r="I941" s="13"/>
      <c r="J941" s="14"/>
      <c r="K941" s="10"/>
      <c r="L941" s="13">
        <v>400</v>
      </c>
      <c r="M941" s="14">
        <v>151</v>
      </c>
      <c r="N941" s="10" t="s">
        <v>8220</v>
      </c>
    </row>
    <row r="942" spans="9:14" x14ac:dyDescent="0.2">
      <c r="I942" s="13"/>
      <c r="J942" s="14"/>
      <c r="K942" s="10"/>
      <c r="L942" s="13">
        <v>1500</v>
      </c>
      <c r="M942" s="14">
        <v>32</v>
      </c>
      <c r="N942" s="10" t="s">
        <v>8220</v>
      </c>
    </row>
    <row r="943" spans="9:14" x14ac:dyDescent="0.2">
      <c r="I943" s="13"/>
      <c r="J943" s="14"/>
      <c r="K943" s="10"/>
      <c r="L943" s="13">
        <v>3000</v>
      </c>
      <c r="M943" s="14">
        <v>0</v>
      </c>
      <c r="N943" s="10" t="s">
        <v>8220</v>
      </c>
    </row>
    <row r="944" spans="9:14" x14ac:dyDescent="0.2">
      <c r="I944" s="13"/>
      <c r="J944" s="14"/>
      <c r="K944" s="10"/>
      <c r="L944" s="13">
        <v>1650</v>
      </c>
      <c r="M944" s="14">
        <v>69</v>
      </c>
      <c r="N944" s="10" t="s">
        <v>8220</v>
      </c>
    </row>
    <row r="945" spans="9:14" x14ac:dyDescent="0.2">
      <c r="I945" s="13"/>
      <c r="J945" s="14"/>
      <c r="K945" s="10"/>
      <c r="L945" s="13">
        <v>500</v>
      </c>
      <c r="M945" s="14">
        <v>100</v>
      </c>
      <c r="N945" s="10" t="s">
        <v>8220</v>
      </c>
    </row>
    <row r="946" spans="9:14" x14ac:dyDescent="0.2">
      <c r="I946" s="13"/>
      <c r="J946" s="14"/>
      <c r="K946" s="10"/>
      <c r="L946" s="13">
        <v>10000</v>
      </c>
      <c r="M946" s="14">
        <v>541</v>
      </c>
      <c r="N946" s="10" t="s">
        <v>8220</v>
      </c>
    </row>
    <row r="947" spans="9:14" x14ac:dyDescent="0.2">
      <c r="I947" s="13"/>
      <c r="J947" s="14"/>
      <c r="K947" s="10"/>
      <c r="L947" s="13">
        <v>50000</v>
      </c>
      <c r="M947" s="14">
        <v>3</v>
      </c>
      <c r="N947" s="10" t="s">
        <v>8220</v>
      </c>
    </row>
    <row r="948" spans="9:14" x14ac:dyDescent="0.2">
      <c r="I948" s="13"/>
      <c r="J948" s="14"/>
      <c r="K948" s="10"/>
      <c r="L948" s="13">
        <v>2000</v>
      </c>
      <c r="M948" s="14">
        <v>5</v>
      </c>
      <c r="N948" s="10" t="s">
        <v>8220</v>
      </c>
    </row>
    <row r="949" spans="9:14" x14ac:dyDescent="0.2">
      <c r="I949" s="13"/>
      <c r="J949" s="14"/>
      <c r="K949" s="10"/>
      <c r="L949" s="13">
        <v>200</v>
      </c>
      <c r="M949" s="14">
        <v>70</v>
      </c>
      <c r="N949" s="10" t="s">
        <v>8220</v>
      </c>
    </row>
    <row r="950" spans="9:14" x14ac:dyDescent="0.2">
      <c r="I950" s="13"/>
      <c r="J950" s="14"/>
      <c r="K950" s="10"/>
      <c r="L950" s="13">
        <v>3000</v>
      </c>
      <c r="M950" s="14">
        <v>497</v>
      </c>
      <c r="N950" s="10" t="s">
        <v>8220</v>
      </c>
    </row>
    <row r="951" spans="9:14" x14ac:dyDescent="0.2">
      <c r="I951" s="13"/>
      <c r="J951" s="14"/>
      <c r="K951" s="10"/>
      <c r="L951" s="13">
        <v>3000</v>
      </c>
      <c r="M951" s="14">
        <v>0</v>
      </c>
      <c r="N951" s="10" t="s">
        <v>8220</v>
      </c>
    </row>
    <row r="952" spans="9:14" x14ac:dyDescent="0.2">
      <c r="I952" s="13"/>
      <c r="J952" s="14"/>
      <c r="K952" s="10"/>
      <c r="L952" s="13">
        <v>1250</v>
      </c>
      <c r="M952" s="14">
        <v>715</v>
      </c>
      <c r="N952" s="10" t="s">
        <v>8220</v>
      </c>
    </row>
    <row r="953" spans="9:14" x14ac:dyDescent="0.2">
      <c r="I953" s="13"/>
      <c r="J953" s="14"/>
      <c r="K953" s="10"/>
      <c r="L953" s="13">
        <v>7000</v>
      </c>
      <c r="M953" s="14">
        <v>1156</v>
      </c>
      <c r="N953" s="10" t="s">
        <v>8220</v>
      </c>
    </row>
    <row r="954" spans="9:14" x14ac:dyDescent="0.2">
      <c r="I954" s="13"/>
      <c r="J954" s="14"/>
      <c r="K954" s="10"/>
      <c r="L954" s="13">
        <v>8000</v>
      </c>
      <c r="M954" s="14">
        <v>10</v>
      </c>
      <c r="N954" s="10" t="s">
        <v>8220</v>
      </c>
    </row>
    <row r="955" spans="9:14" x14ac:dyDescent="0.2">
      <c r="I955" s="13"/>
      <c r="J955" s="14"/>
      <c r="K955" s="10"/>
      <c r="L955" s="13">
        <v>1200</v>
      </c>
      <c r="M955" s="14">
        <v>453</v>
      </c>
      <c r="N955" s="10" t="s">
        <v>8220</v>
      </c>
    </row>
    <row r="956" spans="9:14" x14ac:dyDescent="0.2">
      <c r="I956" s="13"/>
      <c r="J956" s="14"/>
      <c r="K956" s="10"/>
      <c r="L956" s="13">
        <v>1250</v>
      </c>
      <c r="M956" s="14">
        <v>23</v>
      </c>
      <c r="N956" s="10" t="s">
        <v>8220</v>
      </c>
    </row>
    <row r="957" spans="9:14" x14ac:dyDescent="0.2">
      <c r="I957" s="13"/>
      <c r="J957" s="14"/>
      <c r="K957" s="10"/>
      <c r="L957" s="13">
        <v>2000</v>
      </c>
      <c r="M957" s="14">
        <v>201</v>
      </c>
      <c r="N957" s="10" t="s">
        <v>8220</v>
      </c>
    </row>
    <row r="958" spans="9:14" x14ac:dyDescent="0.2">
      <c r="I958" s="13"/>
      <c r="J958" s="14"/>
      <c r="K958" s="10"/>
      <c r="L958" s="13">
        <v>500</v>
      </c>
      <c r="M958" s="14">
        <v>1</v>
      </c>
      <c r="N958" s="10" t="s">
        <v>8220</v>
      </c>
    </row>
    <row r="959" spans="9:14" x14ac:dyDescent="0.2">
      <c r="I959" s="13"/>
      <c r="J959" s="14"/>
      <c r="K959" s="10"/>
      <c r="L959" s="13">
        <v>3000</v>
      </c>
      <c r="M959" s="14">
        <v>40</v>
      </c>
      <c r="N959" s="10" t="s">
        <v>8220</v>
      </c>
    </row>
    <row r="960" spans="9:14" x14ac:dyDescent="0.2">
      <c r="I960" s="13"/>
      <c r="J960" s="14"/>
      <c r="K960" s="10"/>
      <c r="L960" s="13">
        <v>30000</v>
      </c>
      <c r="M960" s="14">
        <v>2</v>
      </c>
      <c r="N960" s="10" t="s">
        <v>8220</v>
      </c>
    </row>
    <row r="961" spans="9:14" x14ac:dyDescent="0.2">
      <c r="I961" s="13"/>
      <c r="J961" s="14"/>
      <c r="K961" s="10"/>
      <c r="L961" s="13">
        <v>2000</v>
      </c>
      <c r="M961" s="14">
        <v>5</v>
      </c>
      <c r="N961" s="10" t="s">
        <v>8220</v>
      </c>
    </row>
    <row r="962" spans="9:14" x14ac:dyDescent="0.2">
      <c r="I962" s="13"/>
      <c r="J962" s="14"/>
      <c r="K962" s="10"/>
      <c r="L962" s="13">
        <v>1000</v>
      </c>
      <c r="M962" s="14">
        <v>60</v>
      </c>
      <c r="N962" s="10" t="s">
        <v>8220</v>
      </c>
    </row>
    <row r="963" spans="9:14" x14ac:dyDescent="0.2">
      <c r="I963" s="13"/>
      <c r="J963" s="14"/>
      <c r="K963" s="10"/>
      <c r="L963" s="13">
        <v>1930</v>
      </c>
      <c r="M963" s="14">
        <v>75</v>
      </c>
      <c r="N963" s="10" t="s">
        <v>8220</v>
      </c>
    </row>
    <row r="964" spans="9:14" x14ac:dyDescent="0.2">
      <c r="I964" s="13"/>
      <c r="J964" s="14"/>
      <c r="K964" s="10"/>
      <c r="L964" s="13">
        <v>7200</v>
      </c>
      <c r="M964" s="14">
        <v>1742</v>
      </c>
      <c r="N964" s="10" t="s">
        <v>8220</v>
      </c>
    </row>
    <row r="965" spans="9:14" x14ac:dyDescent="0.2">
      <c r="I965" s="13"/>
      <c r="J965" s="14"/>
      <c r="K965" s="10"/>
      <c r="L965" s="13">
        <v>250</v>
      </c>
      <c r="M965" s="14">
        <v>19</v>
      </c>
      <c r="N965" s="10" t="s">
        <v>8220</v>
      </c>
    </row>
    <row r="966" spans="9:14" x14ac:dyDescent="0.2">
      <c r="I966" s="13"/>
      <c r="J966" s="14"/>
      <c r="K966" s="10"/>
      <c r="L966" s="13">
        <v>575</v>
      </c>
      <c r="M966" s="14">
        <v>0</v>
      </c>
      <c r="N966" s="10" t="s">
        <v>8220</v>
      </c>
    </row>
    <row r="967" spans="9:14" x14ac:dyDescent="0.2">
      <c r="I967" s="13"/>
      <c r="J967" s="14"/>
      <c r="K967" s="10"/>
      <c r="L967" s="13">
        <v>2000</v>
      </c>
      <c r="M967" s="14">
        <v>26</v>
      </c>
      <c r="N967" s="10" t="s">
        <v>8220</v>
      </c>
    </row>
    <row r="968" spans="9:14" x14ac:dyDescent="0.2">
      <c r="I968" s="13"/>
      <c r="J968" s="14"/>
      <c r="K968" s="10"/>
      <c r="L968" s="13">
        <v>9000</v>
      </c>
      <c r="M968" s="14">
        <v>0</v>
      </c>
      <c r="N968" s="10" t="s">
        <v>8220</v>
      </c>
    </row>
    <row r="969" spans="9:14" x14ac:dyDescent="0.2">
      <c r="I969" s="13"/>
      <c r="J969" s="14"/>
      <c r="K969" s="10"/>
      <c r="L969" s="13">
        <v>7000</v>
      </c>
      <c r="M969" s="14">
        <v>1</v>
      </c>
      <c r="N969" s="10" t="s">
        <v>8220</v>
      </c>
    </row>
    <row r="970" spans="9:14" x14ac:dyDescent="0.2">
      <c r="I970" s="13"/>
      <c r="J970" s="14"/>
      <c r="K970" s="10"/>
      <c r="L970" s="13">
        <v>500</v>
      </c>
      <c r="M970" s="14">
        <v>70</v>
      </c>
      <c r="N970" s="10" t="s">
        <v>8220</v>
      </c>
    </row>
    <row r="971" spans="9:14" x14ac:dyDescent="0.2">
      <c r="I971" s="13"/>
      <c r="J971" s="14"/>
      <c r="K971" s="10"/>
      <c r="L971" s="13">
        <v>10000</v>
      </c>
      <c r="M971" s="14">
        <v>105</v>
      </c>
      <c r="N971" s="10" t="s">
        <v>8220</v>
      </c>
    </row>
    <row r="972" spans="9:14" x14ac:dyDescent="0.2">
      <c r="I972" s="13"/>
      <c r="J972" s="14"/>
      <c r="K972" s="10"/>
      <c r="L972" s="13">
        <v>1500</v>
      </c>
      <c r="M972" s="14">
        <v>130</v>
      </c>
      <c r="N972" s="10" t="s">
        <v>8220</v>
      </c>
    </row>
    <row r="973" spans="9:14" x14ac:dyDescent="0.2">
      <c r="I973" s="13"/>
      <c r="J973" s="14"/>
      <c r="K973" s="10"/>
      <c r="L973" s="13">
        <v>3500</v>
      </c>
      <c r="M973" s="14">
        <v>29</v>
      </c>
      <c r="N973" s="10" t="s">
        <v>8220</v>
      </c>
    </row>
    <row r="974" spans="9:14" x14ac:dyDescent="0.2">
      <c r="I974" s="13"/>
      <c r="J974" s="14"/>
      <c r="K974" s="10"/>
      <c r="L974" s="13">
        <v>600</v>
      </c>
      <c r="M974" s="14">
        <v>100</v>
      </c>
      <c r="N974" s="10" t="s">
        <v>8220</v>
      </c>
    </row>
    <row r="975" spans="9:14" x14ac:dyDescent="0.2">
      <c r="I975" s="13"/>
      <c r="J975" s="14"/>
      <c r="K975" s="10"/>
      <c r="L975" s="13">
        <v>15000</v>
      </c>
      <c r="M975" s="14">
        <v>125</v>
      </c>
      <c r="N975" s="10" t="s">
        <v>8220</v>
      </c>
    </row>
    <row r="976" spans="9:14" x14ac:dyDescent="0.2">
      <c r="I976" s="13"/>
      <c r="J976" s="14"/>
      <c r="K976" s="10"/>
      <c r="L976" s="13">
        <v>18000</v>
      </c>
      <c r="M976" s="14">
        <v>12521</v>
      </c>
      <c r="N976" s="10" t="s">
        <v>8220</v>
      </c>
    </row>
    <row r="977" spans="9:14" x14ac:dyDescent="0.2">
      <c r="I977" s="13"/>
      <c r="J977" s="14"/>
      <c r="K977" s="10"/>
      <c r="L977" s="13">
        <v>7000</v>
      </c>
      <c r="M977" s="14">
        <v>0</v>
      </c>
      <c r="N977" s="10" t="s">
        <v>8220</v>
      </c>
    </row>
    <row r="978" spans="9:14" x14ac:dyDescent="0.2">
      <c r="I978" s="13"/>
      <c r="J978" s="14"/>
      <c r="K978" s="10"/>
      <c r="L978" s="13">
        <v>800</v>
      </c>
      <c r="M978" s="14">
        <v>10</v>
      </c>
      <c r="N978" s="10" t="s">
        <v>8220</v>
      </c>
    </row>
    <row r="979" spans="9:14" x14ac:dyDescent="0.2">
      <c r="I979" s="13"/>
      <c r="J979" s="14"/>
      <c r="K979" s="10"/>
      <c r="L979" s="13">
        <v>5000</v>
      </c>
      <c r="M979" s="14">
        <v>250</v>
      </c>
      <c r="N979" s="10" t="s">
        <v>8220</v>
      </c>
    </row>
    <row r="980" spans="9:14" x14ac:dyDescent="0.2">
      <c r="I980" s="13"/>
      <c r="J980" s="14"/>
      <c r="K980" s="10"/>
      <c r="L980" s="13">
        <v>4000</v>
      </c>
      <c r="M980" s="14">
        <v>0</v>
      </c>
      <c r="N980" s="10" t="s">
        <v>8220</v>
      </c>
    </row>
    <row r="981" spans="9:14" x14ac:dyDescent="0.2">
      <c r="I981" s="13"/>
      <c r="J981" s="14"/>
      <c r="K981" s="10"/>
      <c r="L981" s="13">
        <v>3000</v>
      </c>
      <c r="M981" s="14">
        <v>215</v>
      </c>
      <c r="N981" s="10" t="s">
        <v>8220</v>
      </c>
    </row>
    <row r="982" spans="9:14" x14ac:dyDescent="0.2">
      <c r="I982" s="13"/>
      <c r="J982" s="14"/>
      <c r="K982" s="10"/>
      <c r="L982" s="13">
        <v>2000</v>
      </c>
      <c r="M982" s="14">
        <v>561</v>
      </c>
      <c r="N982" s="10" t="s">
        <v>8220</v>
      </c>
    </row>
    <row r="983" spans="9:14" x14ac:dyDescent="0.2">
      <c r="I983" s="13"/>
      <c r="J983" s="14"/>
      <c r="K983" s="10"/>
      <c r="L983" s="13">
        <v>20000</v>
      </c>
      <c r="M983" s="14">
        <v>0</v>
      </c>
      <c r="N983" s="10" t="s">
        <v>8220</v>
      </c>
    </row>
    <row r="984" spans="9:14" x14ac:dyDescent="0.2">
      <c r="I984" s="13"/>
      <c r="J984" s="14"/>
      <c r="K984" s="10"/>
      <c r="L984" s="13">
        <v>2500</v>
      </c>
      <c r="M984" s="14">
        <v>400</v>
      </c>
      <c r="N984" s="10" t="s">
        <v>8220</v>
      </c>
    </row>
    <row r="985" spans="9:14" x14ac:dyDescent="0.2">
      <c r="I985" s="13"/>
      <c r="J985" s="14"/>
      <c r="K985" s="10"/>
      <c r="L985" s="13">
        <v>5000</v>
      </c>
      <c r="M985" s="14">
        <v>0</v>
      </c>
      <c r="N985" s="10" t="s">
        <v>8220</v>
      </c>
    </row>
    <row r="986" spans="9:14" x14ac:dyDescent="0.2">
      <c r="I986" s="13"/>
      <c r="J986" s="14"/>
      <c r="K986" s="10"/>
      <c r="L986" s="13">
        <v>6048</v>
      </c>
      <c r="M986" s="14">
        <v>413</v>
      </c>
      <c r="N986" s="10" t="s">
        <v>8220</v>
      </c>
    </row>
    <row r="987" spans="9:14" x14ac:dyDescent="0.2">
      <c r="I987" s="13"/>
      <c r="J987" s="14"/>
      <c r="K987" s="10"/>
      <c r="L987" s="13">
        <v>23900</v>
      </c>
      <c r="M987" s="14">
        <v>6141.99</v>
      </c>
      <c r="N987" s="10" t="s">
        <v>8220</v>
      </c>
    </row>
    <row r="988" spans="9:14" x14ac:dyDescent="0.2">
      <c r="I988" s="13"/>
      <c r="J988" s="14"/>
      <c r="K988" s="10"/>
      <c r="L988" s="13">
        <v>13500</v>
      </c>
      <c r="M988" s="14">
        <v>200</v>
      </c>
      <c r="N988" s="10" t="s">
        <v>8220</v>
      </c>
    </row>
    <row r="989" spans="9:14" x14ac:dyDescent="0.2">
      <c r="I989" s="13"/>
      <c r="J989" s="14"/>
      <c r="K989" s="10"/>
      <c r="L989" s="13">
        <v>10000</v>
      </c>
      <c r="M989" s="14">
        <v>3685</v>
      </c>
      <c r="N989" s="10" t="s">
        <v>8220</v>
      </c>
    </row>
    <row r="990" spans="9:14" x14ac:dyDescent="0.2">
      <c r="I990" s="13"/>
      <c r="J990" s="14"/>
      <c r="K990" s="10"/>
      <c r="L990" s="13">
        <v>6000</v>
      </c>
      <c r="M990" s="14">
        <v>2823</v>
      </c>
      <c r="N990" s="10" t="s">
        <v>8220</v>
      </c>
    </row>
    <row r="991" spans="9:14" x14ac:dyDescent="0.2">
      <c r="I991" s="13"/>
      <c r="J991" s="14"/>
      <c r="K991" s="10"/>
      <c r="L991" s="13">
        <v>700</v>
      </c>
      <c r="M991" s="14">
        <v>80</v>
      </c>
      <c r="N991" s="10" t="s">
        <v>8220</v>
      </c>
    </row>
    <row r="992" spans="9:14" x14ac:dyDescent="0.2">
      <c r="I992" s="13"/>
      <c r="J992" s="14"/>
      <c r="K992" s="10"/>
      <c r="L992" s="13">
        <v>2500</v>
      </c>
      <c r="M992" s="14">
        <v>301</v>
      </c>
      <c r="N992" s="10" t="s">
        <v>8220</v>
      </c>
    </row>
    <row r="993" spans="9:14" x14ac:dyDescent="0.2">
      <c r="I993" s="13"/>
      <c r="J993" s="14"/>
      <c r="K993" s="10"/>
      <c r="L993" s="13">
        <v>500</v>
      </c>
      <c r="M993" s="14">
        <v>300</v>
      </c>
      <c r="N993" s="10" t="s">
        <v>8220</v>
      </c>
    </row>
    <row r="994" spans="9:14" x14ac:dyDescent="0.2">
      <c r="I994" s="13"/>
      <c r="J994" s="14"/>
      <c r="K994" s="10"/>
      <c r="L994" s="13">
        <v>8000</v>
      </c>
      <c r="M994" s="14">
        <v>2500</v>
      </c>
      <c r="N994" s="10" t="s">
        <v>8220</v>
      </c>
    </row>
    <row r="995" spans="9:14" x14ac:dyDescent="0.2">
      <c r="I995" s="13"/>
      <c r="J995" s="14"/>
      <c r="K995" s="10"/>
      <c r="L995" s="13">
        <v>5000</v>
      </c>
      <c r="M995" s="14">
        <v>21</v>
      </c>
      <c r="N995" s="10" t="s">
        <v>8220</v>
      </c>
    </row>
    <row r="996" spans="9:14" x14ac:dyDescent="0.2">
      <c r="I996" s="13"/>
      <c r="J996" s="14"/>
      <c r="K996" s="10"/>
      <c r="L996" s="13">
        <v>10000</v>
      </c>
      <c r="M996" s="14">
        <v>21</v>
      </c>
      <c r="N996" s="10" t="s">
        <v>8220</v>
      </c>
    </row>
    <row r="997" spans="9:14" x14ac:dyDescent="0.2">
      <c r="I997" s="13"/>
      <c r="J997" s="14"/>
      <c r="K997" s="10"/>
      <c r="L997" s="13">
        <v>300</v>
      </c>
      <c r="M997" s="14">
        <v>0</v>
      </c>
      <c r="N997" s="10" t="s">
        <v>8220</v>
      </c>
    </row>
    <row r="998" spans="9:14" x14ac:dyDescent="0.2">
      <c r="I998" s="13"/>
      <c r="J998" s="14"/>
      <c r="K998" s="10"/>
      <c r="L998" s="13">
        <v>600</v>
      </c>
      <c r="M998" s="14">
        <v>225</v>
      </c>
      <c r="N998" s="10" t="s">
        <v>8220</v>
      </c>
    </row>
    <row r="999" spans="9:14" x14ac:dyDescent="0.2">
      <c r="I999" s="13"/>
      <c r="J999" s="14"/>
      <c r="K999" s="10"/>
      <c r="L999" s="13">
        <v>5000</v>
      </c>
      <c r="M999" s="14">
        <v>1</v>
      </c>
      <c r="N999" s="10" t="s">
        <v>8220</v>
      </c>
    </row>
    <row r="1000" spans="9:14" x14ac:dyDescent="0.2">
      <c r="I1000" s="13"/>
      <c r="J1000" s="14"/>
      <c r="K1000" s="10"/>
      <c r="L1000" s="13">
        <v>5600</v>
      </c>
      <c r="M1000" s="14">
        <v>460</v>
      </c>
      <c r="N1000" s="10" t="s">
        <v>8220</v>
      </c>
    </row>
    <row r="1001" spans="9:14" x14ac:dyDescent="0.2">
      <c r="I1001" s="13"/>
      <c r="J1001" s="14"/>
      <c r="K1001" s="10"/>
      <c r="L1001" s="13">
        <v>5000</v>
      </c>
      <c r="M1001" s="14">
        <v>110</v>
      </c>
      <c r="N1001" s="10" t="s">
        <v>8220</v>
      </c>
    </row>
    <row r="1002" spans="9:14" x14ac:dyDescent="0.2">
      <c r="I1002" s="13"/>
      <c r="J1002" s="14"/>
      <c r="K1002" s="10"/>
      <c r="L1002" s="13">
        <v>17000</v>
      </c>
      <c r="M1002" s="14">
        <v>3001</v>
      </c>
      <c r="N1002" s="10" t="s">
        <v>8220</v>
      </c>
    </row>
    <row r="1003" spans="9:14" x14ac:dyDescent="0.2">
      <c r="I1003" s="13"/>
      <c r="J1003" s="14"/>
      <c r="K1003" s="10"/>
      <c r="L1003" s="13">
        <v>20000</v>
      </c>
      <c r="M1003" s="14">
        <v>16</v>
      </c>
      <c r="N1003" s="10" t="s">
        <v>8220</v>
      </c>
    </row>
    <row r="1004" spans="9:14" x14ac:dyDescent="0.2">
      <c r="I1004" s="13"/>
      <c r="J1004" s="14"/>
      <c r="K1004" s="10"/>
      <c r="L1004" s="13">
        <v>1500</v>
      </c>
      <c r="M1004" s="14">
        <v>1</v>
      </c>
      <c r="N1004" s="10" t="s">
        <v>8220</v>
      </c>
    </row>
    <row r="1005" spans="9:14" x14ac:dyDescent="0.2">
      <c r="I1005" s="13"/>
      <c r="J1005" s="14"/>
      <c r="K1005" s="10"/>
      <c r="L1005" s="13">
        <v>500</v>
      </c>
      <c r="M1005" s="14">
        <v>0</v>
      </c>
      <c r="N1005" s="10" t="s">
        <v>8220</v>
      </c>
    </row>
    <row r="1006" spans="9:14" x14ac:dyDescent="0.2">
      <c r="I1006" s="13"/>
      <c r="J1006" s="14"/>
      <c r="K1006" s="10"/>
      <c r="L1006" s="13">
        <v>3000</v>
      </c>
      <c r="M1006" s="14">
        <v>1126</v>
      </c>
      <c r="N1006" s="10" t="s">
        <v>8220</v>
      </c>
    </row>
    <row r="1007" spans="9:14" x14ac:dyDescent="0.2">
      <c r="I1007" s="13"/>
      <c r="J1007" s="14"/>
      <c r="K1007" s="10"/>
      <c r="L1007" s="13">
        <v>500</v>
      </c>
      <c r="M1007" s="14">
        <v>110</v>
      </c>
      <c r="N1007" s="10" t="s">
        <v>8220</v>
      </c>
    </row>
    <row r="1008" spans="9:14" x14ac:dyDescent="0.2">
      <c r="I1008" s="13"/>
      <c r="J1008" s="14"/>
      <c r="K1008" s="10"/>
      <c r="L1008" s="13">
        <v>8880</v>
      </c>
      <c r="M1008" s="14">
        <v>0</v>
      </c>
      <c r="N1008" s="10" t="s">
        <v>8220</v>
      </c>
    </row>
    <row r="1009" spans="9:14" x14ac:dyDescent="0.2">
      <c r="I1009" s="13"/>
      <c r="J1009" s="14"/>
      <c r="K1009" s="10"/>
      <c r="L1009" s="13">
        <v>5000</v>
      </c>
      <c r="M1009" s="14">
        <v>881</v>
      </c>
      <c r="N1009" s="10" t="s">
        <v>8220</v>
      </c>
    </row>
    <row r="1010" spans="9:14" x14ac:dyDescent="0.2">
      <c r="I1010" s="13"/>
      <c r="J1010" s="14"/>
      <c r="K1010" s="10"/>
      <c r="L1010" s="13">
        <v>1500</v>
      </c>
      <c r="M1010" s="14">
        <v>795</v>
      </c>
      <c r="N1010" s="10" t="s">
        <v>8220</v>
      </c>
    </row>
    <row r="1011" spans="9:14" x14ac:dyDescent="0.2">
      <c r="I1011" s="13"/>
      <c r="J1011" s="14"/>
      <c r="K1011" s="10"/>
      <c r="L1011" s="13">
        <v>3500</v>
      </c>
      <c r="M1011" s="14">
        <v>775</v>
      </c>
      <c r="N1011" s="10" t="s">
        <v>8220</v>
      </c>
    </row>
    <row r="1012" spans="9:14" x14ac:dyDescent="0.2">
      <c r="I1012" s="13"/>
      <c r="J1012" s="14"/>
      <c r="K1012" s="10"/>
      <c r="L1012" s="13">
        <v>3750</v>
      </c>
      <c r="M1012" s="14">
        <v>95</v>
      </c>
      <c r="N1012" s="10" t="s">
        <v>8220</v>
      </c>
    </row>
    <row r="1013" spans="9:14" x14ac:dyDescent="0.2">
      <c r="I1013" s="13"/>
      <c r="J1013" s="14"/>
      <c r="K1013" s="10"/>
      <c r="L1013" s="13">
        <v>10000</v>
      </c>
      <c r="M1013" s="14">
        <v>250</v>
      </c>
      <c r="N1013" s="10" t="s">
        <v>8220</v>
      </c>
    </row>
    <row r="1014" spans="9:14" x14ac:dyDescent="0.2">
      <c r="I1014" s="13"/>
      <c r="J1014" s="14"/>
      <c r="K1014" s="10"/>
      <c r="L1014" s="13">
        <v>10000</v>
      </c>
      <c r="M1014" s="14">
        <v>285</v>
      </c>
      <c r="N1014" s="10" t="s">
        <v>8220</v>
      </c>
    </row>
    <row r="1015" spans="9:14" x14ac:dyDescent="0.2">
      <c r="I1015" s="13"/>
      <c r="J1015" s="14"/>
      <c r="K1015" s="10"/>
      <c r="L1015" s="13">
        <v>525</v>
      </c>
      <c r="M1015" s="14">
        <v>0</v>
      </c>
      <c r="N1015" s="10" t="s">
        <v>8220</v>
      </c>
    </row>
    <row r="1016" spans="9:14" x14ac:dyDescent="0.2">
      <c r="I1016" s="13"/>
      <c r="J1016" s="14"/>
      <c r="K1016" s="10"/>
      <c r="L1016" s="13">
        <v>20000</v>
      </c>
      <c r="M1016" s="14">
        <v>490</v>
      </c>
      <c r="N1016" s="10" t="s">
        <v>8220</v>
      </c>
    </row>
    <row r="1017" spans="9:14" x14ac:dyDescent="0.2">
      <c r="I1017" s="13"/>
      <c r="J1017" s="14"/>
      <c r="K1017" s="10"/>
      <c r="L1017" s="13">
        <v>9500</v>
      </c>
      <c r="M1017" s="14">
        <v>135</v>
      </c>
      <c r="N1017" s="10" t="s">
        <v>8220</v>
      </c>
    </row>
    <row r="1018" spans="9:14" x14ac:dyDescent="0.2">
      <c r="I1018" s="13"/>
      <c r="J1018" s="14"/>
      <c r="K1018" s="10"/>
      <c r="L1018" s="13">
        <v>2000</v>
      </c>
      <c r="M1018" s="14">
        <v>385</v>
      </c>
      <c r="N1018" s="10" t="s">
        <v>8220</v>
      </c>
    </row>
    <row r="1019" spans="9:14" x14ac:dyDescent="0.2">
      <c r="I1019" s="13"/>
      <c r="J1019" s="14"/>
      <c r="K1019" s="10"/>
      <c r="L1019" s="13">
        <v>4000</v>
      </c>
      <c r="M1019" s="14">
        <v>27</v>
      </c>
      <c r="N1019" s="10" t="s">
        <v>8220</v>
      </c>
    </row>
    <row r="1020" spans="9:14" x14ac:dyDescent="0.2">
      <c r="I1020" s="13"/>
      <c r="J1020" s="14"/>
      <c r="K1020" s="10"/>
      <c r="L1020" s="13">
        <v>15000</v>
      </c>
      <c r="M1020" s="14">
        <v>25</v>
      </c>
      <c r="N1020" s="10" t="s">
        <v>8220</v>
      </c>
    </row>
    <row r="1021" spans="9:14" x14ac:dyDescent="0.2">
      <c r="I1021" s="13"/>
      <c r="J1021" s="14"/>
      <c r="K1021" s="10"/>
      <c r="L1021" s="13">
        <v>5000</v>
      </c>
      <c r="M1021" s="14">
        <v>3045</v>
      </c>
      <c r="N1021" s="10" t="s">
        <v>8220</v>
      </c>
    </row>
    <row r="1022" spans="9:14" x14ac:dyDescent="0.2">
      <c r="I1022" s="13"/>
      <c r="J1022" s="14"/>
      <c r="K1022" s="10"/>
      <c r="L1022" s="13">
        <v>3495</v>
      </c>
      <c r="M1022" s="14">
        <v>34.950000000000003</v>
      </c>
      <c r="N1022" s="10" t="s">
        <v>8220</v>
      </c>
    </row>
    <row r="1023" spans="9:14" x14ac:dyDescent="0.2">
      <c r="I1023" s="13"/>
      <c r="J1023" s="14"/>
      <c r="K1023" s="10"/>
      <c r="L1023" s="13">
        <v>1250</v>
      </c>
      <c r="M1023" s="14">
        <v>430</v>
      </c>
      <c r="N1023" s="10" t="s">
        <v>8220</v>
      </c>
    </row>
    <row r="1024" spans="9:14" x14ac:dyDescent="0.2">
      <c r="I1024" s="13"/>
      <c r="J1024" s="14"/>
      <c r="K1024" s="10"/>
      <c r="L1024" s="13">
        <v>1000</v>
      </c>
      <c r="M1024" s="14">
        <v>165</v>
      </c>
      <c r="N1024" s="10" t="s">
        <v>8220</v>
      </c>
    </row>
    <row r="1025" spans="9:14" x14ac:dyDescent="0.2">
      <c r="I1025" s="13"/>
      <c r="J1025" s="14"/>
      <c r="K1025" s="10"/>
      <c r="L1025" s="13">
        <v>20000</v>
      </c>
      <c r="M1025" s="14">
        <v>0</v>
      </c>
      <c r="N1025" s="10" t="s">
        <v>8220</v>
      </c>
    </row>
    <row r="1026" spans="9:14" x14ac:dyDescent="0.2">
      <c r="I1026" s="13"/>
      <c r="J1026" s="14"/>
      <c r="K1026" s="10"/>
      <c r="L1026" s="13">
        <v>1000</v>
      </c>
      <c r="M1026" s="14">
        <v>4</v>
      </c>
      <c r="N1026" s="10" t="s">
        <v>8220</v>
      </c>
    </row>
    <row r="1027" spans="9:14" x14ac:dyDescent="0.2">
      <c r="I1027" s="13"/>
      <c r="J1027" s="14"/>
      <c r="K1027" s="10"/>
      <c r="L1027" s="13">
        <v>3500</v>
      </c>
      <c r="M1027" s="14">
        <v>37</v>
      </c>
      <c r="N1027" s="10" t="s">
        <v>8220</v>
      </c>
    </row>
    <row r="1028" spans="9:14" x14ac:dyDescent="0.2">
      <c r="I1028" s="13"/>
      <c r="J1028" s="14"/>
      <c r="K1028" s="10"/>
      <c r="L1028" s="13">
        <v>2750</v>
      </c>
      <c r="M1028" s="14">
        <v>735</v>
      </c>
      <c r="N1028" s="10" t="s">
        <v>8220</v>
      </c>
    </row>
    <row r="1029" spans="9:14" x14ac:dyDescent="0.2">
      <c r="I1029" s="13"/>
      <c r="J1029" s="14"/>
      <c r="K1029" s="10"/>
      <c r="L1029" s="13">
        <v>2000</v>
      </c>
      <c r="M1029" s="14">
        <v>576</v>
      </c>
      <c r="N1029" s="10" t="s">
        <v>8220</v>
      </c>
    </row>
    <row r="1030" spans="9:14" x14ac:dyDescent="0.2">
      <c r="I1030" s="13"/>
      <c r="J1030" s="14"/>
      <c r="K1030" s="10"/>
      <c r="L1030" s="13">
        <v>700</v>
      </c>
      <c r="M1030" s="14">
        <v>0</v>
      </c>
      <c r="N1030" s="10" t="s">
        <v>8220</v>
      </c>
    </row>
    <row r="1031" spans="9:14" x14ac:dyDescent="0.2">
      <c r="I1031" s="13"/>
      <c r="J1031" s="14"/>
      <c r="K1031" s="10"/>
      <c r="L1031" s="13">
        <v>15000</v>
      </c>
      <c r="M1031" s="14">
        <v>1335</v>
      </c>
      <c r="N1031" s="10" t="s">
        <v>8220</v>
      </c>
    </row>
    <row r="1032" spans="9:14" x14ac:dyDescent="0.2">
      <c r="I1032" s="13"/>
      <c r="J1032" s="14"/>
      <c r="K1032" s="10"/>
      <c r="L1032" s="13">
        <v>250</v>
      </c>
      <c r="M1032" s="14">
        <v>0</v>
      </c>
      <c r="N1032" s="10" t="s">
        <v>8220</v>
      </c>
    </row>
    <row r="1033" spans="9:14" x14ac:dyDescent="0.2">
      <c r="I1033" s="13"/>
      <c r="J1033" s="14"/>
      <c r="K1033" s="10"/>
      <c r="L1033" s="13">
        <v>3000</v>
      </c>
      <c r="M1033" s="14">
        <v>5</v>
      </c>
      <c r="N1033" s="10" t="s">
        <v>8220</v>
      </c>
    </row>
    <row r="1034" spans="9:14" x14ac:dyDescent="0.2">
      <c r="I1034" s="13"/>
      <c r="J1034" s="14"/>
      <c r="K1034" s="10"/>
      <c r="L1034" s="13">
        <v>3000</v>
      </c>
      <c r="M1034" s="14">
        <v>0</v>
      </c>
      <c r="N1034" s="10" t="s">
        <v>8220</v>
      </c>
    </row>
    <row r="1035" spans="9:14" x14ac:dyDescent="0.2">
      <c r="I1035" s="13"/>
      <c r="J1035" s="14"/>
      <c r="K1035" s="10"/>
      <c r="L1035" s="13">
        <v>2224</v>
      </c>
      <c r="M1035" s="14">
        <v>350</v>
      </c>
      <c r="N1035" s="10" t="s">
        <v>8220</v>
      </c>
    </row>
    <row r="1036" spans="9:14" x14ac:dyDescent="0.2">
      <c r="I1036" s="13"/>
      <c r="J1036" s="14"/>
      <c r="K1036" s="10"/>
      <c r="L1036" s="13">
        <v>150</v>
      </c>
      <c r="M1036" s="14">
        <v>3</v>
      </c>
      <c r="N1036" s="10" t="s">
        <v>8220</v>
      </c>
    </row>
    <row r="1037" spans="9:14" x14ac:dyDescent="0.2">
      <c r="I1037" s="13"/>
      <c r="J1037" s="14"/>
      <c r="K1037" s="10"/>
      <c r="L1037" s="13">
        <v>3500</v>
      </c>
      <c r="M1037" s="14">
        <v>759</v>
      </c>
      <c r="N1037" s="10" t="s">
        <v>8220</v>
      </c>
    </row>
    <row r="1038" spans="9:14" x14ac:dyDescent="0.2">
      <c r="I1038" s="13"/>
      <c r="J1038" s="14"/>
      <c r="K1038" s="10"/>
      <c r="L1038" s="13">
        <v>3000</v>
      </c>
      <c r="M1038" s="14">
        <v>10</v>
      </c>
      <c r="N1038" s="10" t="s">
        <v>8220</v>
      </c>
    </row>
    <row r="1039" spans="9:14" x14ac:dyDescent="0.2">
      <c r="I1039" s="13"/>
      <c r="J1039" s="14"/>
      <c r="K1039" s="10"/>
      <c r="L1039" s="13">
        <v>3500</v>
      </c>
      <c r="M1039" s="14">
        <v>10</v>
      </c>
      <c r="N1039" s="10" t="s">
        <v>8220</v>
      </c>
    </row>
    <row r="1040" spans="9:14" x14ac:dyDescent="0.2">
      <c r="I1040" s="13"/>
      <c r="J1040" s="14"/>
      <c r="K1040" s="10"/>
      <c r="L1040" s="13">
        <v>1000</v>
      </c>
      <c r="M1040" s="14">
        <v>47</v>
      </c>
      <c r="N1040" s="10" t="s">
        <v>8220</v>
      </c>
    </row>
    <row r="1041" spans="9:14" x14ac:dyDescent="0.2">
      <c r="I1041" s="13"/>
      <c r="J1041" s="14"/>
      <c r="K1041" s="10"/>
      <c r="L1041" s="13">
        <v>9600</v>
      </c>
      <c r="M1041" s="14">
        <v>0</v>
      </c>
      <c r="N1041" s="10" t="s">
        <v>8220</v>
      </c>
    </row>
    <row r="1042" spans="9:14" x14ac:dyDescent="0.2">
      <c r="I1042" s="13"/>
      <c r="J1042" s="14"/>
      <c r="K1042" s="10"/>
      <c r="L1042" s="13">
        <v>2000</v>
      </c>
      <c r="M1042" s="14">
        <v>216</v>
      </c>
      <c r="N1042" s="10" t="s">
        <v>8220</v>
      </c>
    </row>
    <row r="1043" spans="9:14" x14ac:dyDescent="0.2">
      <c r="I1043" s="13"/>
      <c r="J1043" s="14"/>
      <c r="K1043" s="10"/>
      <c r="L1043" s="13">
        <v>5000</v>
      </c>
      <c r="M1043" s="14">
        <v>240</v>
      </c>
      <c r="N1043" s="10" t="s">
        <v>8220</v>
      </c>
    </row>
    <row r="1044" spans="9:14" x14ac:dyDescent="0.2">
      <c r="I1044" s="13"/>
      <c r="J1044" s="14"/>
      <c r="K1044" s="10"/>
      <c r="L1044" s="13">
        <v>1000</v>
      </c>
      <c r="M1044" s="14">
        <v>32</v>
      </c>
      <c r="N1044" s="10" t="s">
        <v>8220</v>
      </c>
    </row>
    <row r="1045" spans="9:14" x14ac:dyDescent="0.2">
      <c r="I1045" s="13"/>
      <c r="J1045" s="14"/>
      <c r="K1045" s="10"/>
      <c r="L1045" s="13">
        <v>1600</v>
      </c>
      <c r="M1045" s="14">
        <v>204</v>
      </c>
      <c r="N1045" s="10" t="s">
        <v>8220</v>
      </c>
    </row>
    <row r="1046" spans="9:14" x14ac:dyDescent="0.2">
      <c r="I1046" s="13"/>
      <c r="J1046" s="14"/>
      <c r="K1046" s="10"/>
      <c r="L1046" s="13">
        <v>110000</v>
      </c>
      <c r="M1046" s="14">
        <v>20</v>
      </c>
      <c r="N1046" s="10" t="s">
        <v>8220</v>
      </c>
    </row>
    <row r="1047" spans="9:14" x14ac:dyDescent="0.2">
      <c r="I1047" s="13"/>
      <c r="J1047" s="14"/>
      <c r="K1047" s="10"/>
      <c r="L1047" s="13">
        <v>2500</v>
      </c>
      <c r="M1047" s="14">
        <v>60</v>
      </c>
      <c r="N1047" s="10" t="s">
        <v>8220</v>
      </c>
    </row>
    <row r="1048" spans="9:14" x14ac:dyDescent="0.2">
      <c r="I1048" s="13"/>
      <c r="J1048" s="14"/>
      <c r="K1048" s="10"/>
      <c r="L1048" s="13">
        <v>2000</v>
      </c>
      <c r="M1048" s="14">
        <v>730</v>
      </c>
      <c r="N1048" s="10" t="s">
        <v>8220</v>
      </c>
    </row>
    <row r="1049" spans="9:14" x14ac:dyDescent="0.2">
      <c r="I1049" s="13"/>
      <c r="J1049" s="14"/>
      <c r="K1049" s="10"/>
      <c r="L1049" s="13">
        <v>30000</v>
      </c>
      <c r="M1049" s="14">
        <v>800</v>
      </c>
      <c r="N1049" s="10" t="s">
        <v>8220</v>
      </c>
    </row>
    <row r="1050" spans="9:14" x14ac:dyDescent="0.2">
      <c r="I1050" s="13"/>
      <c r="J1050" s="14"/>
      <c r="K1050" s="10"/>
      <c r="L1050" s="13">
        <v>3500</v>
      </c>
      <c r="M1050" s="14">
        <v>400</v>
      </c>
      <c r="N1050" s="10" t="s">
        <v>8220</v>
      </c>
    </row>
    <row r="1051" spans="9:14" x14ac:dyDescent="0.2">
      <c r="I1051" s="13"/>
      <c r="J1051" s="14"/>
      <c r="K1051" s="10"/>
      <c r="L1051" s="13">
        <v>10000</v>
      </c>
      <c r="M1051" s="14">
        <v>0</v>
      </c>
      <c r="N1051" s="10" t="s">
        <v>8220</v>
      </c>
    </row>
    <row r="1052" spans="9:14" x14ac:dyDescent="0.2">
      <c r="I1052" s="13"/>
      <c r="J1052" s="14"/>
      <c r="K1052" s="10"/>
      <c r="L1052" s="13">
        <v>75000</v>
      </c>
      <c r="M1052" s="14">
        <v>0</v>
      </c>
      <c r="N1052" s="10" t="s">
        <v>8220</v>
      </c>
    </row>
    <row r="1053" spans="9:14" x14ac:dyDescent="0.2">
      <c r="I1053" s="13"/>
      <c r="J1053" s="14"/>
      <c r="K1053" s="10"/>
      <c r="L1053" s="13">
        <v>4500</v>
      </c>
      <c r="M1053" s="14">
        <v>50</v>
      </c>
      <c r="N1053" s="10" t="s">
        <v>8220</v>
      </c>
    </row>
    <row r="1054" spans="9:14" x14ac:dyDescent="0.2">
      <c r="I1054" s="13"/>
      <c r="J1054" s="14"/>
      <c r="K1054" s="10"/>
      <c r="L1054" s="13">
        <v>270</v>
      </c>
      <c r="M1054" s="14">
        <v>0</v>
      </c>
      <c r="N1054" s="10" t="s">
        <v>8220</v>
      </c>
    </row>
    <row r="1055" spans="9:14" x14ac:dyDescent="0.2">
      <c r="I1055" s="13"/>
      <c r="J1055" s="14"/>
      <c r="K1055" s="10"/>
      <c r="L1055" s="13">
        <v>600</v>
      </c>
      <c r="M1055" s="14">
        <v>0</v>
      </c>
      <c r="N1055" s="10" t="s">
        <v>8220</v>
      </c>
    </row>
    <row r="1056" spans="9:14" x14ac:dyDescent="0.2">
      <c r="I1056" s="13"/>
      <c r="J1056" s="14"/>
      <c r="K1056" s="10"/>
      <c r="L1056" s="13">
        <v>500</v>
      </c>
      <c r="M1056" s="14">
        <v>137</v>
      </c>
      <c r="N1056" s="10" t="s">
        <v>8220</v>
      </c>
    </row>
    <row r="1057" spans="9:14" x14ac:dyDescent="0.2">
      <c r="I1057" s="13"/>
      <c r="J1057" s="14"/>
      <c r="K1057" s="10"/>
      <c r="L1057" s="13">
        <v>1000</v>
      </c>
      <c r="M1057" s="14">
        <v>100</v>
      </c>
      <c r="N1057" s="10" t="s">
        <v>8220</v>
      </c>
    </row>
    <row r="1058" spans="9:14" x14ac:dyDescent="0.2">
      <c r="I1058" s="13"/>
      <c r="J1058" s="14"/>
      <c r="K1058" s="10"/>
      <c r="L1058" s="13">
        <v>3000</v>
      </c>
      <c r="M1058" s="14">
        <v>641</v>
      </c>
      <c r="N1058" s="10" t="s">
        <v>8220</v>
      </c>
    </row>
    <row r="1059" spans="9:14" x14ac:dyDescent="0.2">
      <c r="I1059" s="13"/>
      <c r="J1059" s="14"/>
      <c r="K1059" s="10"/>
      <c r="L1059" s="13">
        <v>33000</v>
      </c>
      <c r="M1059" s="14">
        <v>2300</v>
      </c>
      <c r="N1059" s="10" t="s">
        <v>8220</v>
      </c>
    </row>
    <row r="1060" spans="9:14" x14ac:dyDescent="0.2">
      <c r="I1060" s="13"/>
      <c r="J1060" s="14"/>
      <c r="K1060" s="10"/>
      <c r="L1060" s="13">
        <v>5000</v>
      </c>
      <c r="M1060" s="14">
        <v>3530</v>
      </c>
      <c r="N1060" s="10" t="s">
        <v>8220</v>
      </c>
    </row>
    <row r="1061" spans="9:14" x14ac:dyDescent="0.2">
      <c r="I1061" s="13"/>
      <c r="J1061" s="14"/>
      <c r="K1061" s="10"/>
      <c r="L1061" s="13">
        <v>2000</v>
      </c>
      <c r="M1061" s="14">
        <v>41</v>
      </c>
      <c r="N1061" s="10" t="s">
        <v>8220</v>
      </c>
    </row>
    <row r="1062" spans="9:14" x14ac:dyDescent="0.2">
      <c r="I1062" s="13"/>
      <c r="J1062" s="14"/>
      <c r="K1062" s="10"/>
      <c r="L1062" s="13">
        <v>3000</v>
      </c>
      <c r="M1062" s="14">
        <v>59</v>
      </c>
      <c r="N1062" s="10" t="s">
        <v>8220</v>
      </c>
    </row>
    <row r="1063" spans="9:14" x14ac:dyDescent="0.2">
      <c r="I1063" s="13"/>
      <c r="J1063" s="14"/>
      <c r="K1063" s="10"/>
      <c r="L1063" s="13">
        <v>500</v>
      </c>
      <c r="M1063" s="14">
        <v>0</v>
      </c>
      <c r="N1063" s="10" t="s">
        <v>8220</v>
      </c>
    </row>
    <row r="1064" spans="9:14" x14ac:dyDescent="0.2">
      <c r="I1064" s="13"/>
      <c r="J1064" s="14"/>
      <c r="K1064" s="10"/>
      <c r="L1064" s="13">
        <v>300</v>
      </c>
      <c r="M1064" s="14">
        <v>86</v>
      </c>
      <c r="N1064" s="10" t="s">
        <v>8220</v>
      </c>
    </row>
    <row r="1065" spans="9:14" x14ac:dyDescent="0.2">
      <c r="I1065" s="13"/>
      <c r="J1065" s="14"/>
      <c r="K1065" s="10"/>
      <c r="L1065" s="13">
        <v>3000</v>
      </c>
      <c r="M1065" s="14">
        <v>94</v>
      </c>
      <c r="N1065" s="10" t="s">
        <v>8220</v>
      </c>
    </row>
    <row r="1066" spans="9:14" x14ac:dyDescent="0.2">
      <c r="I1066" s="13"/>
      <c r="J1066" s="14"/>
      <c r="K1066" s="10"/>
      <c r="L1066" s="13">
        <v>2500</v>
      </c>
      <c r="M1066" s="14">
        <v>1</v>
      </c>
      <c r="N1066" s="10" t="s">
        <v>8220</v>
      </c>
    </row>
    <row r="1067" spans="9:14" x14ac:dyDescent="0.2">
      <c r="I1067" s="13"/>
      <c r="J1067" s="14"/>
      <c r="K1067" s="10"/>
      <c r="L1067" s="13">
        <v>1500</v>
      </c>
      <c r="M1067" s="14">
        <v>3</v>
      </c>
      <c r="N1067" s="10" t="s">
        <v>8220</v>
      </c>
    </row>
    <row r="1068" spans="9:14" x14ac:dyDescent="0.2">
      <c r="I1068" s="13"/>
      <c r="J1068" s="14"/>
      <c r="K1068" s="10"/>
      <c r="L1068" s="13"/>
      <c r="M1068" s="14"/>
      <c r="N1068" s="10"/>
    </row>
    <row r="1069" spans="9:14" x14ac:dyDescent="0.2">
      <c r="I1069" s="13"/>
      <c r="J1069" s="14"/>
      <c r="K1069" s="10"/>
      <c r="L1069" s="13"/>
      <c r="M1069" s="14"/>
      <c r="N1069" s="10"/>
    </row>
    <row r="1070" spans="9:14" x14ac:dyDescent="0.2">
      <c r="I1070" s="13"/>
      <c r="J1070" s="14"/>
      <c r="K1070" s="10"/>
      <c r="L1070" s="13"/>
      <c r="M1070" s="14"/>
      <c r="N1070" s="10"/>
    </row>
    <row r="1071" spans="9:14" x14ac:dyDescent="0.2">
      <c r="I1071" s="13"/>
      <c r="J1071" s="14"/>
      <c r="K1071" s="10"/>
      <c r="L1071" s="13"/>
      <c r="M1071" s="14"/>
      <c r="N1071" s="10"/>
    </row>
    <row r="1072" spans="9:14" x14ac:dyDescent="0.2">
      <c r="I1072" s="13"/>
      <c r="J1072" s="14"/>
      <c r="K1072" s="10"/>
      <c r="L1072" s="13"/>
      <c r="M1072" s="14"/>
      <c r="N1072" s="10"/>
    </row>
    <row r="1073" spans="9:14" x14ac:dyDescent="0.2">
      <c r="I1073" s="13"/>
      <c r="J1073" s="14"/>
      <c r="K1073" s="10"/>
      <c r="L1073" s="13"/>
      <c r="M1073" s="14"/>
      <c r="N1073" s="10"/>
    </row>
    <row r="1074" spans="9:14" x14ac:dyDescent="0.2">
      <c r="I1074" s="13"/>
      <c r="J1074" s="14"/>
      <c r="K1074" s="10"/>
      <c r="L1074" s="13"/>
      <c r="M1074" s="14"/>
      <c r="N1074" s="10"/>
    </row>
    <row r="1075" spans="9:14" x14ac:dyDescent="0.2">
      <c r="I1075" s="13"/>
      <c r="J1075" s="14"/>
      <c r="K1075" s="10"/>
      <c r="L1075" s="13"/>
      <c r="M1075" s="14"/>
      <c r="N1075" s="10"/>
    </row>
    <row r="1076" spans="9:14" x14ac:dyDescent="0.2">
      <c r="I1076" s="13"/>
      <c r="J1076" s="14"/>
      <c r="K1076" s="10"/>
      <c r="L1076" s="13"/>
      <c r="M1076" s="14"/>
      <c r="N1076" s="10"/>
    </row>
    <row r="1077" spans="9:14" x14ac:dyDescent="0.2">
      <c r="I1077" s="13"/>
      <c r="J1077" s="14"/>
      <c r="K1077" s="10"/>
      <c r="L1077" s="13"/>
      <c r="M1077" s="14"/>
      <c r="N1077" s="10"/>
    </row>
    <row r="1078" spans="9:14" x14ac:dyDescent="0.2">
      <c r="I1078" s="13"/>
      <c r="J1078" s="14"/>
      <c r="K1078" s="10"/>
      <c r="L1078" s="13"/>
      <c r="M1078" s="14"/>
      <c r="N1078" s="10"/>
    </row>
    <row r="1079" spans="9:14" x14ac:dyDescent="0.2">
      <c r="I1079" s="13"/>
      <c r="J1079" s="14"/>
      <c r="K1079" s="10"/>
      <c r="L1079" s="13"/>
      <c r="M1079" s="14"/>
      <c r="N1079" s="10"/>
    </row>
    <row r="1080" spans="9:14" x14ac:dyDescent="0.2">
      <c r="I1080" s="13"/>
      <c r="J1080" s="14"/>
      <c r="K1080" s="10"/>
      <c r="L1080" s="13"/>
      <c r="M1080" s="14"/>
      <c r="N1080" s="10"/>
    </row>
    <row r="1081" spans="9:14" x14ac:dyDescent="0.2">
      <c r="I1081" s="13"/>
      <c r="J1081" s="14"/>
      <c r="K1081" s="10"/>
      <c r="L1081" s="13"/>
      <c r="M1081" s="14"/>
      <c r="N1081" s="10"/>
    </row>
    <row r="1082" spans="9:14" x14ac:dyDescent="0.2">
      <c r="I1082" s="13"/>
      <c r="J1082" s="14"/>
      <c r="K1082" s="10"/>
      <c r="L1082" s="13"/>
      <c r="M1082" s="14"/>
      <c r="N1082" s="10"/>
    </row>
    <row r="1083" spans="9:14" x14ac:dyDescent="0.2">
      <c r="I1083" s="13"/>
      <c r="J1083" s="14"/>
      <c r="K1083" s="10"/>
      <c r="L1083" s="13"/>
      <c r="M1083" s="14"/>
      <c r="N1083" s="10"/>
    </row>
    <row r="1084" spans="9:14" x14ac:dyDescent="0.2">
      <c r="I1084" s="13"/>
      <c r="J1084" s="14"/>
      <c r="K1084" s="10"/>
      <c r="L1084" s="13"/>
      <c r="M1084" s="14"/>
      <c r="N1084" s="10"/>
    </row>
    <row r="1085" spans="9:14" x14ac:dyDescent="0.2">
      <c r="I1085" s="13"/>
      <c r="J1085" s="14"/>
      <c r="K1085" s="10"/>
      <c r="L1085" s="13"/>
      <c r="M1085" s="14"/>
      <c r="N1085" s="10"/>
    </row>
    <row r="1086" spans="9:14" x14ac:dyDescent="0.2">
      <c r="I1086" s="13"/>
      <c r="J1086" s="14"/>
      <c r="K1086" s="10"/>
      <c r="L1086" s="13"/>
      <c r="M1086" s="14"/>
      <c r="N1086" s="10"/>
    </row>
    <row r="1087" spans="9:14" x14ac:dyDescent="0.2">
      <c r="I1087" s="13"/>
      <c r="J1087" s="14"/>
      <c r="K1087" s="10"/>
      <c r="L1087" s="13"/>
      <c r="M1087" s="14"/>
      <c r="N1087" s="10"/>
    </row>
    <row r="1088" spans="9:14" x14ac:dyDescent="0.2">
      <c r="I1088" s="13"/>
      <c r="J1088" s="14"/>
      <c r="K1088" s="10"/>
      <c r="L1088" s="13"/>
      <c r="M1088" s="14"/>
      <c r="N1088" s="10"/>
    </row>
    <row r="1089" spans="9:14" x14ac:dyDescent="0.2">
      <c r="I1089" s="13"/>
      <c r="J1089" s="14"/>
      <c r="K1089" s="10"/>
      <c r="L1089" s="13"/>
      <c r="M1089" s="14"/>
      <c r="N1089" s="10"/>
    </row>
    <row r="1090" spans="9:14" x14ac:dyDescent="0.2">
      <c r="I1090" s="13"/>
      <c r="J1090" s="14"/>
      <c r="K1090" s="10"/>
      <c r="L1090" s="13"/>
      <c r="M1090" s="14"/>
      <c r="N1090" s="10"/>
    </row>
    <row r="1091" spans="9:14" x14ac:dyDescent="0.2">
      <c r="I1091" s="13"/>
      <c r="J1091" s="14"/>
      <c r="K1091" s="10"/>
      <c r="L1091" s="13"/>
      <c r="M1091" s="14"/>
      <c r="N1091" s="10"/>
    </row>
    <row r="1092" spans="9:14" x14ac:dyDescent="0.2">
      <c r="I1092" s="13"/>
      <c r="J1092" s="14"/>
      <c r="K1092" s="10"/>
      <c r="L1092" s="13"/>
      <c r="M1092" s="14"/>
      <c r="N1092" s="10"/>
    </row>
    <row r="1093" spans="9:14" x14ac:dyDescent="0.2">
      <c r="I1093" s="13"/>
      <c r="J1093" s="14"/>
      <c r="K1093" s="10"/>
      <c r="L1093" s="13"/>
      <c r="M1093" s="14"/>
      <c r="N1093" s="10"/>
    </row>
    <row r="1094" spans="9:14" x14ac:dyDescent="0.2">
      <c r="I1094" s="13"/>
      <c r="J1094" s="14"/>
      <c r="K1094" s="10"/>
      <c r="L1094" s="13"/>
      <c r="M1094" s="14"/>
      <c r="N1094" s="10"/>
    </row>
    <row r="1095" spans="9:14" x14ac:dyDescent="0.2">
      <c r="I1095" s="13"/>
      <c r="J1095" s="14"/>
      <c r="K1095" s="10"/>
      <c r="L1095" s="13"/>
      <c r="M1095" s="14"/>
      <c r="N1095" s="10"/>
    </row>
    <row r="1096" spans="9:14" x14ac:dyDescent="0.2">
      <c r="I1096" s="13"/>
      <c r="J1096" s="14"/>
      <c r="K1096" s="10"/>
      <c r="L1096" s="13"/>
      <c r="M1096" s="14"/>
      <c r="N1096" s="10"/>
    </row>
    <row r="1097" spans="9:14" x14ac:dyDescent="0.2">
      <c r="I1097" s="13"/>
      <c r="J1097" s="14"/>
      <c r="K1097" s="10"/>
      <c r="L1097" s="13"/>
      <c r="M1097" s="14"/>
      <c r="N1097" s="10"/>
    </row>
    <row r="1098" spans="9:14" x14ac:dyDescent="0.2">
      <c r="I1098" s="13"/>
      <c r="J1098" s="14"/>
      <c r="K1098" s="10"/>
      <c r="L1098" s="13"/>
      <c r="M1098" s="14"/>
      <c r="N1098" s="10"/>
    </row>
    <row r="1099" spans="9:14" x14ac:dyDescent="0.2">
      <c r="I1099" s="13"/>
      <c r="J1099" s="14"/>
      <c r="K1099" s="10"/>
      <c r="L1099" s="13"/>
      <c r="M1099" s="14"/>
      <c r="N1099" s="10"/>
    </row>
    <row r="1100" spans="9:14" x14ac:dyDescent="0.2">
      <c r="I1100" s="13"/>
      <c r="J1100" s="14"/>
      <c r="K1100" s="10"/>
      <c r="L1100" s="13"/>
      <c r="M1100" s="14"/>
      <c r="N1100" s="10"/>
    </row>
    <row r="1101" spans="9:14" x14ac:dyDescent="0.2">
      <c r="I1101" s="13"/>
      <c r="J1101" s="14"/>
      <c r="K1101" s="10"/>
      <c r="L1101" s="13"/>
      <c r="M1101" s="14"/>
      <c r="N1101" s="10"/>
    </row>
    <row r="1102" spans="9:14" x14ac:dyDescent="0.2">
      <c r="I1102" s="13"/>
      <c r="J1102" s="14"/>
      <c r="K1102" s="10"/>
      <c r="L1102" s="13"/>
      <c r="M1102" s="14"/>
      <c r="N1102" s="10"/>
    </row>
    <row r="1103" spans="9:14" x14ac:dyDescent="0.2">
      <c r="I1103" s="13"/>
      <c r="J1103" s="14"/>
      <c r="K1103" s="10"/>
      <c r="L1103" s="13"/>
      <c r="M1103" s="14"/>
      <c r="N1103" s="10"/>
    </row>
    <row r="1104" spans="9:14" x14ac:dyDescent="0.2">
      <c r="I1104" s="13"/>
      <c r="J1104" s="14"/>
      <c r="K1104" s="10"/>
      <c r="L1104" s="13"/>
      <c r="M1104" s="14"/>
      <c r="N1104" s="10"/>
    </row>
    <row r="1105" spans="9:14" x14ac:dyDescent="0.2">
      <c r="I1105" s="13"/>
      <c r="J1105" s="14"/>
      <c r="K1105" s="10"/>
      <c r="L1105" s="13"/>
      <c r="M1105" s="14"/>
      <c r="N1105" s="10"/>
    </row>
    <row r="1106" spans="9:14" x14ac:dyDescent="0.2">
      <c r="I1106" s="13"/>
      <c r="J1106" s="14"/>
      <c r="K1106" s="10"/>
      <c r="L1106" s="13"/>
      <c r="M1106" s="14"/>
      <c r="N1106" s="10"/>
    </row>
    <row r="1107" spans="9:14" x14ac:dyDescent="0.2">
      <c r="I1107" s="13"/>
      <c r="J1107" s="14"/>
      <c r="K1107" s="10"/>
      <c r="L1107" s="13"/>
      <c r="M1107" s="14"/>
      <c r="N1107" s="10"/>
    </row>
    <row r="1108" spans="9:14" x14ac:dyDescent="0.2">
      <c r="I1108" s="13"/>
      <c r="J1108" s="14"/>
      <c r="K1108" s="10"/>
      <c r="L1108" s="13"/>
      <c r="M1108" s="14"/>
      <c r="N1108" s="10"/>
    </row>
    <row r="1109" spans="9:14" x14ac:dyDescent="0.2">
      <c r="I1109" s="13"/>
      <c r="J1109" s="14"/>
      <c r="K1109" s="10"/>
      <c r="L1109" s="13"/>
      <c r="M1109" s="14"/>
      <c r="N1109" s="10"/>
    </row>
    <row r="1110" spans="9:14" x14ac:dyDescent="0.2">
      <c r="I1110" s="13"/>
      <c r="J1110" s="14"/>
      <c r="K1110" s="10"/>
      <c r="L1110" s="13"/>
      <c r="M1110" s="14"/>
      <c r="N1110" s="10"/>
    </row>
    <row r="1111" spans="9:14" x14ac:dyDescent="0.2">
      <c r="I1111" s="13"/>
      <c r="J1111" s="14"/>
      <c r="K1111" s="10"/>
      <c r="L1111" s="13"/>
      <c r="M1111" s="14"/>
      <c r="N1111" s="10"/>
    </row>
    <row r="1112" spans="9:14" x14ac:dyDescent="0.2">
      <c r="I1112" s="13"/>
      <c r="J1112" s="14"/>
      <c r="K1112" s="10"/>
      <c r="L1112" s="13"/>
      <c r="M1112" s="14"/>
      <c r="N1112" s="10"/>
    </row>
    <row r="1113" spans="9:14" x14ac:dyDescent="0.2">
      <c r="I1113" s="13"/>
      <c r="J1113" s="14"/>
      <c r="K1113" s="10"/>
      <c r="L1113" s="13"/>
      <c r="M1113" s="14"/>
      <c r="N1113" s="10"/>
    </row>
    <row r="1114" spans="9:14" x14ac:dyDescent="0.2">
      <c r="I1114" s="13"/>
      <c r="J1114" s="14"/>
      <c r="K1114" s="10"/>
      <c r="L1114" s="13"/>
      <c r="M1114" s="14"/>
      <c r="N1114" s="10"/>
    </row>
    <row r="1115" spans="9:14" x14ac:dyDescent="0.2">
      <c r="I1115" s="13"/>
      <c r="J1115" s="14"/>
      <c r="K1115" s="10"/>
      <c r="L1115" s="13"/>
      <c r="M1115" s="14"/>
      <c r="N1115" s="10"/>
    </row>
    <row r="1116" spans="9:14" x14ac:dyDescent="0.2">
      <c r="I1116" s="13"/>
      <c r="J1116" s="14"/>
      <c r="K1116" s="10"/>
      <c r="L1116" s="13"/>
      <c r="M1116" s="14"/>
      <c r="N1116" s="10"/>
    </row>
    <row r="1117" spans="9:14" x14ac:dyDescent="0.2">
      <c r="I1117" s="13"/>
      <c r="J1117" s="14"/>
      <c r="K1117" s="10"/>
      <c r="L1117" s="13"/>
      <c r="M1117" s="14"/>
      <c r="N1117" s="10"/>
    </row>
    <row r="1118" spans="9:14" x14ac:dyDescent="0.2">
      <c r="I1118" s="13"/>
      <c r="J1118" s="14"/>
      <c r="K1118" s="10"/>
      <c r="L1118" s="13"/>
      <c r="M1118" s="14"/>
      <c r="N1118" s="10"/>
    </row>
    <row r="1119" spans="9:14" x14ac:dyDescent="0.2">
      <c r="I1119" s="13"/>
      <c r="J1119" s="14"/>
      <c r="K1119" s="10"/>
      <c r="L1119" s="13"/>
      <c r="M1119" s="14"/>
      <c r="N1119" s="10"/>
    </row>
    <row r="1120" spans="9:14" x14ac:dyDescent="0.2">
      <c r="I1120" s="13"/>
      <c r="J1120" s="14"/>
      <c r="K1120" s="10"/>
      <c r="L1120" s="13"/>
      <c r="M1120" s="14"/>
      <c r="N1120" s="10"/>
    </row>
    <row r="1121" spans="9:14" x14ac:dyDescent="0.2">
      <c r="I1121" s="13"/>
      <c r="J1121" s="14"/>
      <c r="K1121" s="10"/>
      <c r="L1121" s="13"/>
      <c r="M1121" s="14"/>
      <c r="N1121" s="10"/>
    </row>
    <row r="1122" spans="9:14" x14ac:dyDescent="0.2">
      <c r="I1122" s="13"/>
      <c r="J1122" s="14"/>
      <c r="K1122" s="10"/>
      <c r="L1122" s="13"/>
      <c r="M1122" s="14"/>
      <c r="N1122" s="10"/>
    </row>
    <row r="1123" spans="9:14" x14ac:dyDescent="0.2">
      <c r="I1123" s="13"/>
      <c r="J1123" s="14"/>
      <c r="K1123" s="10"/>
      <c r="L1123" s="13"/>
      <c r="M1123" s="14"/>
      <c r="N1123" s="10"/>
    </row>
    <row r="1124" spans="9:14" x14ac:dyDescent="0.2">
      <c r="I1124" s="13"/>
      <c r="J1124" s="14"/>
      <c r="K1124" s="10"/>
      <c r="L1124" s="13"/>
      <c r="M1124" s="14"/>
      <c r="N1124" s="10"/>
    </row>
    <row r="1125" spans="9:14" x14ac:dyDescent="0.2">
      <c r="I1125" s="13"/>
      <c r="J1125" s="14"/>
      <c r="K1125" s="10"/>
      <c r="L1125" s="13"/>
      <c r="M1125" s="14"/>
      <c r="N1125" s="10"/>
    </row>
    <row r="1126" spans="9:14" x14ac:dyDescent="0.2">
      <c r="I1126" s="13"/>
      <c r="J1126" s="14"/>
      <c r="K1126" s="10"/>
      <c r="L1126" s="13"/>
      <c r="M1126" s="14"/>
      <c r="N1126" s="10"/>
    </row>
    <row r="1127" spans="9:14" x14ac:dyDescent="0.2">
      <c r="I1127" s="13"/>
      <c r="J1127" s="14"/>
      <c r="K1127" s="10"/>
      <c r="L1127" s="13"/>
      <c r="M1127" s="14"/>
      <c r="N1127" s="10"/>
    </row>
    <row r="1128" spans="9:14" x14ac:dyDescent="0.2">
      <c r="I1128" s="13"/>
      <c r="J1128" s="14"/>
      <c r="K1128" s="10"/>
      <c r="L1128" s="13"/>
      <c r="M1128" s="14"/>
      <c r="N1128" s="10"/>
    </row>
    <row r="1129" spans="9:14" x14ac:dyDescent="0.2">
      <c r="I1129" s="13"/>
      <c r="J1129" s="14"/>
      <c r="K1129" s="10"/>
      <c r="L1129" s="13"/>
      <c r="M1129" s="14"/>
      <c r="N1129" s="10"/>
    </row>
    <row r="1130" spans="9:14" x14ac:dyDescent="0.2">
      <c r="I1130" s="13"/>
      <c r="J1130" s="14"/>
      <c r="K1130" s="10"/>
      <c r="L1130" s="13"/>
      <c r="M1130" s="14"/>
      <c r="N1130" s="10"/>
    </row>
    <row r="1131" spans="9:14" x14ac:dyDescent="0.2">
      <c r="I1131" s="13"/>
      <c r="J1131" s="14"/>
      <c r="K1131" s="10"/>
      <c r="L1131" s="13"/>
      <c r="M1131" s="14"/>
      <c r="N1131" s="10"/>
    </row>
    <row r="1132" spans="9:14" x14ac:dyDescent="0.2">
      <c r="I1132" s="13"/>
      <c r="J1132" s="14"/>
      <c r="K1132" s="10"/>
      <c r="L1132" s="13"/>
      <c r="M1132" s="14"/>
      <c r="N1132" s="10"/>
    </row>
    <row r="1133" spans="9:14" x14ac:dyDescent="0.2">
      <c r="I1133" s="13"/>
      <c r="J1133" s="14"/>
      <c r="K1133" s="10"/>
      <c r="L1133" s="13"/>
      <c r="M1133" s="14"/>
      <c r="N1133" s="10"/>
    </row>
    <row r="1134" spans="9:14" x14ac:dyDescent="0.2">
      <c r="I1134" s="13"/>
      <c r="J1134" s="14"/>
      <c r="K1134" s="10"/>
      <c r="L1134" s="13"/>
      <c r="M1134" s="14"/>
      <c r="N1134" s="10"/>
    </row>
    <row r="1135" spans="9:14" x14ac:dyDescent="0.2">
      <c r="I1135" s="13"/>
      <c r="J1135" s="14"/>
      <c r="K1135" s="10"/>
      <c r="L1135" s="13"/>
      <c r="M1135" s="14"/>
      <c r="N1135" s="10"/>
    </row>
    <row r="1136" spans="9:14" x14ac:dyDescent="0.2">
      <c r="I1136" s="13"/>
      <c r="J1136" s="14"/>
      <c r="K1136" s="10"/>
      <c r="L1136" s="13"/>
      <c r="M1136" s="14"/>
      <c r="N1136" s="10"/>
    </row>
    <row r="1137" spans="9:14" x14ac:dyDescent="0.2">
      <c r="I1137" s="13"/>
      <c r="J1137" s="14"/>
      <c r="K1137" s="10"/>
      <c r="L1137" s="13"/>
      <c r="M1137" s="14"/>
      <c r="N1137" s="10"/>
    </row>
    <row r="1138" spans="9:14" x14ac:dyDescent="0.2">
      <c r="I1138" s="13"/>
      <c r="J1138" s="14"/>
      <c r="K1138" s="10"/>
      <c r="L1138" s="13"/>
      <c r="M1138" s="14"/>
      <c r="N1138" s="10"/>
    </row>
    <row r="1139" spans="9:14" x14ac:dyDescent="0.2">
      <c r="I1139" s="13"/>
      <c r="J1139" s="14"/>
      <c r="K1139" s="10"/>
      <c r="L1139" s="13"/>
      <c r="M1139" s="14"/>
      <c r="N1139" s="10"/>
    </row>
    <row r="1140" spans="9:14" x14ac:dyDescent="0.2">
      <c r="I1140" s="13"/>
      <c r="J1140" s="14"/>
      <c r="K1140" s="10"/>
      <c r="L1140" s="13"/>
      <c r="M1140" s="14"/>
      <c r="N1140" s="10"/>
    </row>
    <row r="1141" spans="9:14" x14ac:dyDescent="0.2">
      <c r="I1141" s="13"/>
      <c r="J1141" s="14"/>
      <c r="K1141" s="10"/>
      <c r="L1141" s="13"/>
      <c r="M1141" s="14"/>
      <c r="N1141" s="10"/>
    </row>
    <row r="1142" spans="9:14" x14ac:dyDescent="0.2">
      <c r="I1142" s="13"/>
      <c r="J1142" s="14"/>
      <c r="K1142" s="10"/>
      <c r="L1142" s="13"/>
      <c r="M1142" s="14"/>
      <c r="N1142" s="10"/>
    </row>
    <row r="1143" spans="9:14" x14ac:dyDescent="0.2">
      <c r="I1143" s="13"/>
      <c r="J1143" s="14"/>
      <c r="K1143" s="10"/>
      <c r="L1143" s="13"/>
      <c r="M1143" s="14"/>
      <c r="N1143" s="10"/>
    </row>
    <row r="1144" spans="9:14" x14ac:dyDescent="0.2">
      <c r="I1144" s="13"/>
      <c r="J1144" s="14"/>
      <c r="K1144" s="10"/>
      <c r="L1144" s="13"/>
      <c r="M1144" s="14"/>
      <c r="N1144" s="10"/>
    </row>
    <row r="1145" spans="9:14" x14ac:dyDescent="0.2">
      <c r="I1145" s="13"/>
      <c r="J1145" s="14"/>
      <c r="K1145" s="10"/>
      <c r="L1145" s="13"/>
      <c r="M1145" s="14"/>
      <c r="N1145" s="10"/>
    </row>
    <row r="1146" spans="9:14" x14ac:dyDescent="0.2">
      <c r="I1146" s="13"/>
      <c r="J1146" s="14"/>
      <c r="K1146" s="10"/>
      <c r="L1146" s="13"/>
      <c r="M1146" s="14"/>
      <c r="N1146" s="10"/>
    </row>
    <row r="1147" spans="9:14" x14ac:dyDescent="0.2">
      <c r="I1147" s="13"/>
      <c r="J1147" s="14"/>
      <c r="K1147" s="10"/>
      <c r="L1147" s="13"/>
      <c r="M1147" s="14"/>
      <c r="N1147" s="10"/>
    </row>
    <row r="1148" spans="9:14" x14ac:dyDescent="0.2">
      <c r="I1148" s="13"/>
      <c r="J1148" s="14"/>
      <c r="K1148" s="10"/>
      <c r="L1148" s="13"/>
      <c r="M1148" s="14"/>
      <c r="N1148" s="10"/>
    </row>
    <row r="1149" spans="9:14" x14ac:dyDescent="0.2">
      <c r="I1149" s="13"/>
      <c r="J1149" s="14"/>
      <c r="K1149" s="10"/>
      <c r="L1149" s="13"/>
      <c r="M1149" s="14"/>
      <c r="N1149" s="10"/>
    </row>
    <row r="1150" spans="9:14" x14ac:dyDescent="0.2">
      <c r="I1150" s="13"/>
      <c r="J1150" s="14"/>
      <c r="K1150" s="10"/>
      <c r="L1150" s="13"/>
      <c r="M1150" s="14"/>
      <c r="N1150" s="10"/>
    </row>
    <row r="1151" spans="9:14" x14ac:dyDescent="0.2">
      <c r="I1151" s="13"/>
      <c r="J1151" s="14"/>
      <c r="K1151" s="10"/>
      <c r="L1151" s="13"/>
      <c r="M1151" s="14"/>
      <c r="N1151" s="10"/>
    </row>
    <row r="1152" spans="9:14" x14ac:dyDescent="0.2">
      <c r="I1152" s="13"/>
      <c r="J1152" s="14"/>
      <c r="K1152" s="10"/>
      <c r="L1152" s="13"/>
      <c r="M1152" s="14"/>
      <c r="N1152" s="10"/>
    </row>
    <row r="1153" spans="9:14" x14ac:dyDescent="0.2">
      <c r="I1153" s="13"/>
      <c r="J1153" s="14"/>
      <c r="K1153" s="10"/>
      <c r="L1153" s="13"/>
      <c r="M1153" s="14"/>
      <c r="N1153" s="10"/>
    </row>
    <row r="1154" spans="9:14" x14ac:dyDescent="0.2">
      <c r="I1154" s="13"/>
      <c r="J1154" s="14"/>
      <c r="K1154" s="10"/>
      <c r="L1154" s="13"/>
      <c r="M1154" s="14"/>
      <c r="N1154" s="10"/>
    </row>
    <row r="1155" spans="9:14" x14ac:dyDescent="0.2">
      <c r="I1155" s="13"/>
      <c r="J1155" s="14"/>
      <c r="K1155" s="10"/>
      <c r="L1155" s="13"/>
      <c r="M1155" s="14"/>
      <c r="N1155" s="10"/>
    </row>
    <row r="1156" spans="9:14" x14ac:dyDescent="0.2">
      <c r="I1156" s="13"/>
      <c r="J1156" s="14"/>
      <c r="K1156" s="10"/>
      <c r="L1156" s="13"/>
      <c r="M1156" s="14"/>
      <c r="N1156" s="10"/>
    </row>
    <row r="1157" spans="9:14" x14ac:dyDescent="0.2">
      <c r="I1157" s="13"/>
      <c r="J1157" s="14"/>
      <c r="K1157" s="10"/>
      <c r="L1157" s="13"/>
      <c r="M1157" s="14"/>
      <c r="N1157" s="10"/>
    </row>
    <row r="1158" spans="9:14" x14ac:dyDescent="0.2">
      <c r="I1158" s="13"/>
      <c r="J1158" s="14"/>
      <c r="K1158" s="10"/>
      <c r="L1158" s="13"/>
      <c r="M1158" s="14"/>
      <c r="N1158" s="10"/>
    </row>
    <row r="1159" spans="9:14" x14ac:dyDescent="0.2">
      <c r="I1159" s="13"/>
      <c r="J1159" s="14"/>
      <c r="K1159" s="10"/>
      <c r="L1159" s="13"/>
      <c r="M1159" s="14"/>
      <c r="N1159" s="10"/>
    </row>
    <row r="1160" spans="9:14" x14ac:dyDescent="0.2">
      <c r="I1160" s="13"/>
      <c r="J1160" s="14"/>
      <c r="K1160" s="10"/>
      <c r="L1160" s="13"/>
      <c r="M1160" s="14"/>
      <c r="N1160" s="10"/>
    </row>
    <row r="1161" spans="9:14" x14ac:dyDescent="0.2">
      <c r="I1161" s="13"/>
      <c r="J1161" s="14"/>
      <c r="K1161" s="10"/>
      <c r="L1161" s="13"/>
      <c r="M1161" s="14"/>
      <c r="N1161" s="10"/>
    </row>
    <row r="1162" spans="9:14" x14ac:dyDescent="0.2">
      <c r="I1162" s="13"/>
      <c r="J1162" s="14"/>
      <c r="K1162" s="10"/>
      <c r="L1162" s="13"/>
      <c r="M1162" s="14"/>
      <c r="N1162" s="10"/>
    </row>
    <row r="1163" spans="9:14" x14ac:dyDescent="0.2">
      <c r="I1163" s="13"/>
      <c r="J1163" s="14"/>
      <c r="K1163" s="10"/>
      <c r="L1163" s="13"/>
      <c r="M1163" s="14"/>
      <c r="N1163" s="10"/>
    </row>
    <row r="1164" spans="9:14" x14ac:dyDescent="0.2">
      <c r="I1164" s="13"/>
      <c r="J1164" s="14"/>
      <c r="K1164" s="10"/>
      <c r="L1164" s="13"/>
      <c r="M1164" s="14"/>
      <c r="N1164" s="10"/>
    </row>
    <row r="1165" spans="9:14" x14ac:dyDescent="0.2">
      <c r="I1165" s="13"/>
      <c r="J1165" s="14"/>
      <c r="K1165" s="10"/>
      <c r="L1165" s="13"/>
      <c r="M1165" s="14"/>
      <c r="N1165" s="10"/>
    </row>
    <row r="1166" spans="9:14" x14ac:dyDescent="0.2">
      <c r="I1166" s="13"/>
      <c r="J1166" s="14"/>
      <c r="K1166" s="10"/>
      <c r="L1166" s="13"/>
      <c r="M1166" s="14"/>
      <c r="N1166" s="10"/>
    </row>
    <row r="1167" spans="9:14" x14ac:dyDescent="0.2">
      <c r="I1167" s="13"/>
      <c r="J1167" s="14"/>
      <c r="K1167" s="10"/>
      <c r="L1167" s="13"/>
      <c r="M1167" s="14"/>
      <c r="N1167" s="10"/>
    </row>
    <row r="1168" spans="9:14" x14ac:dyDescent="0.2">
      <c r="I1168" s="13"/>
      <c r="J1168" s="14"/>
      <c r="K1168" s="10"/>
      <c r="L1168" s="13"/>
      <c r="M1168" s="14"/>
      <c r="N1168" s="10"/>
    </row>
    <row r="1169" spans="9:14" x14ac:dyDescent="0.2">
      <c r="I1169" s="13"/>
      <c r="J1169" s="14"/>
      <c r="K1169" s="10"/>
      <c r="L1169" s="13"/>
      <c r="M1169" s="14"/>
      <c r="N1169" s="10"/>
    </row>
    <row r="1170" spans="9:14" x14ac:dyDescent="0.2">
      <c r="I1170" s="13"/>
      <c r="J1170" s="14"/>
      <c r="K1170" s="10"/>
      <c r="L1170" s="13"/>
      <c r="M1170" s="14"/>
      <c r="N1170" s="10"/>
    </row>
    <row r="1171" spans="9:14" x14ac:dyDescent="0.2">
      <c r="I1171" s="13"/>
      <c r="J1171" s="14"/>
      <c r="K1171" s="10"/>
      <c r="L1171" s="13"/>
      <c r="M1171" s="14"/>
      <c r="N1171" s="10"/>
    </row>
    <row r="1172" spans="9:14" x14ac:dyDescent="0.2">
      <c r="I1172" s="13"/>
      <c r="J1172" s="14"/>
      <c r="K1172" s="10"/>
      <c r="L1172" s="13"/>
      <c r="M1172" s="14"/>
      <c r="N1172" s="10"/>
    </row>
    <row r="1173" spans="9:14" x14ac:dyDescent="0.2">
      <c r="I1173" s="13"/>
      <c r="J1173" s="14"/>
      <c r="K1173" s="10"/>
      <c r="L1173" s="13"/>
      <c r="M1173" s="14"/>
      <c r="N1173" s="10"/>
    </row>
    <row r="1174" spans="9:14" x14ac:dyDescent="0.2">
      <c r="I1174" s="13"/>
      <c r="J1174" s="14"/>
      <c r="K1174" s="10"/>
      <c r="L1174" s="13"/>
      <c r="M1174" s="14"/>
      <c r="N1174" s="10"/>
    </row>
    <row r="1175" spans="9:14" x14ac:dyDescent="0.2">
      <c r="I1175" s="13"/>
      <c r="J1175" s="14"/>
      <c r="K1175" s="10"/>
      <c r="L1175" s="13"/>
      <c r="M1175" s="14"/>
      <c r="N1175" s="10"/>
    </row>
    <row r="1176" spans="9:14" x14ac:dyDescent="0.2">
      <c r="I1176" s="13"/>
      <c r="J1176" s="14"/>
      <c r="K1176" s="10"/>
      <c r="L1176" s="13"/>
      <c r="M1176" s="14"/>
      <c r="N1176" s="10"/>
    </row>
    <row r="1177" spans="9:14" x14ac:dyDescent="0.2">
      <c r="I1177" s="13"/>
      <c r="J1177" s="14"/>
      <c r="K1177" s="10"/>
      <c r="L1177" s="13"/>
      <c r="M1177" s="14"/>
      <c r="N1177" s="10"/>
    </row>
    <row r="1178" spans="9:14" x14ac:dyDescent="0.2">
      <c r="I1178" s="13"/>
      <c r="J1178" s="14"/>
      <c r="K1178" s="10"/>
      <c r="L1178" s="13"/>
      <c r="M1178" s="14"/>
      <c r="N1178" s="10"/>
    </row>
    <row r="1179" spans="9:14" x14ac:dyDescent="0.2">
      <c r="I1179" s="13"/>
      <c r="J1179" s="14"/>
      <c r="K1179" s="10"/>
      <c r="L1179" s="13"/>
      <c r="M1179" s="14"/>
      <c r="N1179" s="10"/>
    </row>
    <row r="1180" spans="9:14" x14ac:dyDescent="0.2">
      <c r="I1180" s="13"/>
      <c r="J1180" s="14"/>
      <c r="K1180" s="10"/>
      <c r="L1180" s="13"/>
      <c r="M1180" s="14"/>
      <c r="N1180" s="10"/>
    </row>
    <row r="1181" spans="9:14" x14ac:dyDescent="0.2">
      <c r="I1181" s="13"/>
      <c r="J1181" s="14"/>
      <c r="K1181" s="10"/>
      <c r="L1181" s="13"/>
      <c r="M1181" s="14"/>
      <c r="N1181" s="10"/>
    </row>
    <row r="1182" spans="9:14" x14ac:dyDescent="0.2">
      <c r="I1182" s="13"/>
      <c r="J1182" s="14"/>
      <c r="K1182" s="10"/>
      <c r="L1182" s="13"/>
      <c r="M1182" s="14"/>
      <c r="N1182" s="10"/>
    </row>
    <row r="1183" spans="9:14" x14ac:dyDescent="0.2">
      <c r="I1183" s="13"/>
      <c r="J1183" s="14"/>
      <c r="K1183" s="10"/>
      <c r="L1183" s="13"/>
      <c r="M1183" s="14"/>
      <c r="N1183" s="10"/>
    </row>
    <row r="1184" spans="9:14" x14ac:dyDescent="0.2">
      <c r="I1184" s="13"/>
      <c r="J1184" s="14"/>
      <c r="K1184" s="10"/>
      <c r="L1184" s="13"/>
      <c r="M1184" s="14"/>
      <c r="N1184" s="10"/>
    </row>
    <row r="1185" spans="9:14" x14ac:dyDescent="0.2">
      <c r="I1185" s="13"/>
      <c r="J1185" s="14"/>
      <c r="K1185" s="10"/>
      <c r="L1185" s="13"/>
      <c r="M1185" s="14"/>
      <c r="N1185" s="10"/>
    </row>
    <row r="1186" spans="9:14" x14ac:dyDescent="0.2">
      <c r="I1186" s="13"/>
      <c r="J1186" s="14"/>
      <c r="K1186" s="10"/>
      <c r="L1186" s="13"/>
      <c r="M1186" s="14"/>
      <c r="N1186" s="10"/>
    </row>
    <row r="1187" spans="9:14" x14ac:dyDescent="0.2">
      <c r="I1187" s="13"/>
      <c r="J1187" s="14"/>
      <c r="K1187" s="10"/>
      <c r="L1187" s="13"/>
      <c r="M1187" s="14"/>
      <c r="N1187" s="10"/>
    </row>
    <row r="1188" spans="9:14" x14ac:dyDescent="0.2">
      <c r="I1188" s="13"/>
      <c r="J1188" s="14"/>
      <c r="K1188" s="10"/>
      <c r="L1188" s="13"/>
      <c r="M1188" s="14"/>
      <c r="N1188" s="10"/>
    </row>
    <row r="1189" spans="9:14" x14ac:dyDescent="0.2">
      <c r="I1189" s="13"/>
      <c r="J1189" s="14"/>
      <c r="K1189" s="10"/>
      <c r="L1189" s="13"/>
      <c r="M1189" s="14"/>
      <c r="N1189" s="10"/>
    </row>
    <row r="1190" spans="9:14" x14ac:dyDescent="0.2">
      <c r="I1190" s="13"/>
      <c r="J1190" s="14"/>
      <c r="K1190" s="10"/>
      <c r="L1190" s="13"/>
      <c r="M1190" s="14"/>
      <c r="N1190" s="10"/>
    </row>
    <row r="1191" spans="9:14" x14ac:dyDescent="0.2">
      <c r="I1191" s="13"/>
      <c r="J1191" s="14"/>
      <c r="K1191" s="10"/>
      <c r="L1191" s="13"/>
      <c r="M1191" s="14"/>
      <c r="N1191" s="10"/>
    </row>
    <row r="1192" spans="9:14" x14ac:dyDescent="0.2">
      <c r="I1192" s="13"/>
      <c r="J1192" s="14"/>
      <c r="K1192" s="10"/>
      <c r="L1192" s="13"/>
      <c r="M1192" s="14"/>
      <c r="N1192" s="10"/>
    </row>
    <row r="1193" spans="9:14" x14ac:dyDescent="0.2">
      <c r="I1193" s="13"/>
      <c r="J1193" s="14"/>
      <c r="K1193" s="10"/>
      <c r="L1193" s="13"/>
      <c r="M1193" s="14"/>
      <c r="N1193" s="10"/>
    </row>
    <row r="1194" spans="9:14" x14ac:dyDescent="0.2">
      <c r="I1194" s="13"/>
      <c r="J1194" s="14"/>
      <c r="K1194" s="10"/>
      <c r="L1194" s="13"/>
      <c r="M1194" s="14"/>
      <c r="N1194" s="10"/>
    </row>
    <row r="1195" spans="9:14" x14ac:dyDescent="0.2">
      <c r="I1195" s="13"/>
      <c r="J1195" s="14"/>
      <c r="K1195" s="10"/>
      <c r="L1195" s="13"/>
      <c r="M1195" s="14"/>
      <c r="N1195" s="10"/>
    </row>
    <row r="1196" spans="9:14" x14ac:dyDescent="0.2">
      <c r="I1196" s="13"/>
      <c r="J1196" s="14"/>
      <c r="K1196" s="10"/>
      <c r="L1196" s="13"/>
      <c r="M1196" s="14"/>
      <c r="N1196" s="10"/>
    </row>
    <row r="1197" spans="9:14" x14ac:dyDescent="0.2">
      <c r="I1197" s="13"/>
      <c r="J1197" s="14"/>
      <c r="K1197" s="10"/>
      <c r="L1197" s="13"/>
      <c r="M1197" s="14"/>
      <c r="N1197" s="10"/>
    </row>
    <row r="1198" spans="9:14" x14ac:dyDescent="0.2">
      <c r="I1198" s="13"/>
      <c r="J1198" s="14"/>
      <c r="K1198" s="10"/>
      <c r="L1198" s="13"/>
      <c r="M1198" s="14"/>
      <c r="N1198" s="10"/>
    </row>
    <row r="1199" spans="9:14" x14ac:dyDescent="0.2">
      <c r="I1199" s="13"/>
      <c r="J1199" s="14"/>
      <c r="K1199" s="10"/>
      <c r="L1199" s="13"/>
      <c r="M1199" s="14"/>
      <c r="N1199" s="10"/>
    </row>
    <row r="1200" spans="9:14" x14ac:dyDescent="0.2">
      <c r="I1200" s="13"/>
      <c r="J1200" s="14"/>
      <c r="K1200" s="10"/>
      <c r="L1200" s="13"/>
      <c r="M1200" s="14"/>
      <c r="N1200" s="10"/>
    </row>
    <row r="1201" spans="9:14" x14ac:dyDescent="0.2">
      <c r="I1201" s="13"/>
      <c r="J1201" s="14"/>
      <c r="K1201" s="10"/>
      <c r="L1201" s="13"/>
      <c r="M1201" s="14"/>
      <c r="N1201" s="10"/>
    </row>
    <row r="1202" spans="9:14" x14ac:dyDescent="0.2">
      <c r="I1202" s="13"/>
      <c r="J1202" s="14"/>
      <c r="K1202" s="10"/>
      <c r="L1202" s="13"/>
      <c r="M1202" s="14"/>
      <c r="N1202" s="10"/>
    </row>
    <row r="1203" spans="9:14" x14ac:dyDescent="0.2">
      <c r="I1203" s="13"/>
      <c r="J1203" s="14"/>
      <c r="K1203" s="10"/>
      <c r="L1203" s="13"/>
      <c r="M1203" s="14"/>
      <c r="N1203" s="10"/>
    </row>
    <row r="1204" spans="9:14" x14ac:dyDescent="0.2">
      <c r="I1204" s="13"/>
      <c r="J1204" s="14"/>
      <c r="K1204" s="10"/>
      <c r="L1204" s="13"/>
      <c r="M1204" s="14"/>
      <c r="N1204" s="10"/>
    </row>
    <row r="1205" spans="9:14" x14ac:dyDescent="0.2">
      <c r="I1205" s="13"/>
      <c r="J1205" s="14"/>
      <c r="K1205" s="10"/>
      <c r="L1205" s="13"/>
      <c r="M1205" s="14"/>
      <c r="N1205" s="10"/>
    </row>
    <row r="1206" spans="9:14" x14ac:dyDescent="0.2">
      <c r="I1206" s="13"/>
      <c r="J1206" s="14"/>
      <c r="K1206" s="10"/>
      <c r="L1206" s="13"/>
      <c r="M1206" s="14"/>
      <c r="N1206" s="10"/>
    </row>
    <row r="1207" spans="9:14" x14ac:dyDescent="0.2">
      <c r="I1207" s="13"/>
      <c r="J1207" s="14"/>
      <c r="K1207" s="10"/>
      <c r="L1207" s="13"/>
      <c r="M1207" s="14"/>
      <c r="N1207" s="10"/>
    </row>
    <row r="1208" spans="9:14" x14ac:dyDescent="0.2">
      <c r="I1208" s="13"/>
      <c r="J1208" s="14"/>
      <c r="K1208" s="10"/>
      <c r="L1208" s="13"/>
      <c r="M1208" s="14"/>
      <c r="N1208" s="10"/>
    </row>
    <row r="1209" spans="9:14" x14ac:dyDescent="0.2">
      <c r="I1209" s="13"/>
      <c r="J1209" s="14"/>
      <c r="K1209" s="10"/>
      <c r="L1209" s="13"/>
      <c r="M1209" s="14"/>
      <c r="N1209" s="10"/>
    </row>
    <row r="1210" spans="9:14" x14ac:dyDescent="0.2">
      <c r="I1210" s="13"/>
      <c r="J1210" s="14"/>
      <c r="K1210" s="10"/>
      <c r="L1210" s="13"/>
      <c r="M1210" s="14"/>
      <c r="N1210" s="10"/>
    </row>
    <row r="1211" spans="9:14" x14ac:dyDescent="0.2">
      <c r="I1211" s="13"/>
      <c r="J1211" s="14"/>
      <c r="K1211" s="10"/>
      <c r="L1211" s="13"/>
      <c r="M1211" s="14"/>
      <c r="N1211" s="10"/>
    </row>
    <row r="1212" spans="9:14" x14ac:dyDescent="0.2">
      <c r="I1212" s="13"/>
      <c r="J1212" s="14"/>
      <c r="K1212" s="10"/>
      <c r="L1212" s="13"/>
      <c r="M1212" s="14"/>
      <c r="N1212" s="10"/>
    </row>
    <row r="1213" spans="9:14" x14ac:dyDescent="0.2">
      <c r="I1213" s="13"/>
      <c r="J1213" s="14"/>
      <c r="K1213" s="10"/>
      <c r="L1213" s="13"/>
      <c r="M1213" s="14"/>
      <c r="N1213" s="10"/>
    </row>
    <row r="1214" spans="9:14" x14ac:dyDescent="0.2">
      <c r="I1214" s="13"/>
      <c r="J1214" s="14"/>
      <c r="K1214" s="10"/>
      <c r="L1214" s="13"/>
      <c r="M1214" s="14"/>
      <c r="N1214" s="10"/>
    </row>
    <row r="1215" spans="9:14" x14ac:dyDescent="0.2">
      <c r="I1215" s="13"/>
      <c r="J1215" s="14"/>
      <c r="K1215" s="10"/>
      <c r="L1215" s="13"/>
      <c r="M1215" s="14"/>
      <c r="N1215" s="10"/>
    </row>
    <row r="1216" spans="9:14" x14ac:dyDescent="0.2">
      <c r="I1216" s="13"/>
      <c r="J1216" s="14"/>
      <c r="K1216" s="10"/>
      <c r="L1216" s="13"/>
      <c r="M1216" s="14"/>
      <c r="N1216" s="10"/>
    </row>
    <row r="1217" spans="9:14" x14ac:dyDescent="0.2">
      <c r="I1217" s="13"/>
      <c r="J1217" s="14"/>
      <c r="K1217" s="10"/>
      <c r="L1217" s="13"/>
      <c r="M1217" s="14"/>
      <c r="N1217" s="10"/>
    </row>
    <row r="1218" spans="9:14" x14ac:dyDescent="0.2">
      <c r="I1218" s="13"/>
      <c r="J1218" s="14"/>
      <c r="K1218" s="10"/>
      <c r="L1218" s="13"/>
      <c r="M1218" s="14"/>
      <c r="N1218" s="10"/>
    </row>
    <row r="1219" spans="9:14" x14ac:dyDescent="0.2">
      <c r="I1219" s="13"/>
      <c r="J1219" s="14"/>
      <c r="K1219" s="10"/>
      <c r="L1219" s="13"/>
      <c r="M1219" s="14"/>
      <c r="N1219" s="10"/>
    </row>
    <row r="1220" spans="9:14" x14ac:dyDescent="0.2">
      <c r="I1220" s="13"/>
      <c r="J1220" s="14"/>
      <c r="K1220" s="10"/>
      <c r="L1220" s="13"/>
      <c r="M1220" s="14"/>
      <c r="N1220" s="10"/>
    </row>
    <row r="1221" spans="9:14" x14ac:dyDescent="0.2">
      <c r="I1221" s="13"/>
      <c r="J1221" s="14"/>
      <c r="K1221" s="10"/>
      <c r="L1221" s="13"/>
      <c r="M1221" s="14"/>
      <c r="N1221" s="10"/>
    </row>
    <row r="1222" spans="9:14" x14ac:dyDescent="0.2">
      <c r="I1222" s="13"/>
      <c r="J1222" s="14"/>
      <c r="K1222" s="10"/>
      <c r="L1222" s="13"/>
      <c r="M1222" s="14"/>
      <c r="N1222" s="10"/>
    </row>
    <row r="1223" spans="9:14" x14ac:dyDescent="0.2">
      <c r="I1223" s="13"/>
      <c r="J1223" s="14"/>
      <c r="K1223" s="10"/>
      <c r="L1223" s="13"/>
      <c r="M1223" s="14"/>
      <c r="N1223" s="10"/>
    </row>
    <row r="1224" spans="9:14" x14ac:dyDescent="0.2">
      <c r="I1224" s="13"/>
      <c r="J1224" s="14"/>
      <c r="K1224" s="10"/>
      <c r="L1224" s="13"/>
      <c r="M1224" s="14"/>
      <c r="N1224" s="10"/>
    </row>
    <row r="1225" spans="9:14" x14ac:dyDescent="0.2">
      <c r="I1225" s="13"/>
      <c r="J1225" s="14"/>
      <c r="K1225" s="10"/>
      <c r="L1225" s="13"/>
      <c r="M1225" s="14"/>
      <c r="N1225" s="10"/>
    </row>
    <row r="1226" spans="9:14" x14ac:dyDescent="0.2">
      <c r="I1226" s="13"/>
      <c r="J1226" s="14"/>
      <c r="K1226" s="10"/>
      <c r="L1226" s="13"/>
      <c r="M1226" s="14"/>
      <c r="N1226" s="10"/>
    </row>
    <row r="1227" spans="9:14" x14ac:dyDescent="0.2">
      <c r="I1227" s="13"/>
      <c r="J1227" s="14"/>
      <c r="K1227" s="10"/>
      <c r="L1227" s="13"/>
      <c r="M1227" s="14"/>
      <c r="N1227" s="10"/>
    </row>
    <row r="1228" spans="9:14" x14ac:dyDescent="0.2">
      <c r="I1228" s="13"/>
      <c r="J1228" s="14"/>
      <c r="K1228" s="10"/>
      <c r="L1228" s="13"/>
      <c r="M1228" s="14"/>
      <c r="N1228" s="10"/>
    </row>
    <row r="1229" spans="9:14" x14ac:dyDescent="0.2">
      <c r="I1229" s="13"/>
      <c r="J1229" s="14"/>
      <c r="K1229" s="10"/>
      <c r="L1229" s="13"/>
      <c r="M1229" s="14"/>
      <c r="N1229" s="10"/>
    </row>
    <row r="1230" spans="9:14" x14ac:dyDescent="0.2">
      <c r="I1230" s="13"/>
      <c r="J1230" s="14"/>
      <c r="K1230" s="10"/>
      <c r="L1230" s="13"/>
      <c r="M1230" s="14"/>
      <c r="N1230" s="10"/>
    </row>
    <row r="1231" spans="9:14" x14ac:dyDescent="0.2">
      <c r="I1231" s="13"/>
      <c r="J1231" s="14"/>
      <c r="K1231" s="10"/>
      <c r="L1231" s="13"/>
      <c r="M1231" s="14"/>
      <c r="N1231" s="10"/>
    </row>
    <row r="1232" spans="9:14" x14ac:dyDescent="0.2">
      <c r="I1232" s="13"/>
      <c r="J1232" s="14"/>
      <c r="K1232" s="10"/>
      <c r="L1232" s="13"/>
      <c r="M1232" s="14"/>
      <c r="N1232" s="10"/>
    </row>
    <row r="1233" spans="9:14" x14ac:dyDescent="0.2">
      <c r="I1233" s="13"/>
      <c r="J1233" s="14"/>
      <c r="K1233" s="10"/>
      <c r="L1233" s="13"/>
      <c r="M1233" s="14"/>
      <c r="N1233" s="10"/>
    </row>
    <row r="1234" spans="9:14" x14ac:dyDescent="0.2">
      <c r="I1234" s="13"/>
      <c r="J1234" s="14"/>
      <c r="K1234" s="10"/>
      <c r="L1234" s="13"/>
      <c r="M1234" s="14"/>
      <c r="N1234" s="10"/>
    </row>
    <row r="1235" spans="9:14" x14ac:dyDescent="0.2">
      <c r="I1235" s="13"/>
      <c r="J1235" s="14"/>
      <c r="K1235" s="10"/>
      <c r="L1235" s="13"/>
      <c r="M1235" s="14"/>
      <c r="N1235" s="10"/>
    </row>
    <row r="1236" spans="9:14" x14ac:dyDescent="0.2">
      <c r="I1236" s="13"/>
      <c r="J1236" s="14"/>
      <c r="K1236" s="10"/>
      <c r="L1236" s="13"/>
      <c r="M1236" s="14"/>
      <c r="N1236" s="10"/>
    </row>
    <row r="1237" spans="9:14" x14ac:dyDescent="0.2">
      <c r="I1237" s="13"/>
      <c r="J1237" s="14"/>
      <c r="K1237" s="10"/>
      <c r="L1237" s="13"/>
      <c r="M1237" s="14"/>
      <c r="N1237" s="10"/>
    </row>
    <row r="1238" spans="9:14" x14ac:dyDescent="0.2">
      <c r="I1238" s="13"/>
      <c r="J1238" s="14"/>
      <c r="K1238" s="10"/>
      <c r="L1238" s="13"/>
      <c r="M1238" s="14"/>
      <c r="N1238" s="10"/>
    </row>
    <row r="1239" spans="9:14" x14ac:dyDescent="0.2">
      <c r="I1239" s="13"/>
      <c r="J1239" s="14"/>
      <c r="K1239" s="10"/>
      <c r="L1239" s="13"/>
      <c r="M1239" s="14"/>
      <c r="N1239" s="10"/>
    </row>
    <row r="1240" spans="9:14" x14ac:dyDescent="0.2">
      <c r="I1240" s="13"/>
      <c r="J1240" s="14"/>
      <c r="K1240" s="10"/>
      <c r="L1240" s="13"/>
      <c r="M1240" s="14"/>
      <c r="N1240" s="10"/>
    </row>
    <row r="1241" spans="9:14" x14ac:dyDescent="0.2">
      <c r="I1241" s="13"/>
      <c r="J1241" s="14"/>
      <c r="K1241" s="10"/>
      <c r="L1241" s="13"/>
      <c r="M1241" s="14"/>
      <c r="N1241" s="10"/>
    </row>
    <row r="1242" spans="9:14" x14ac:dyDescent="0.2">
      <c r="I1242" s="13"/>
      <c r="J1242" s="14"/>
      <c r="K1242" s="10"/>
      <c r="L1242" s="13"/>
      <c r="M1242" s="14"/>
      <c r="N1242" s="10"/>
    </row>
    <row r="1243" spans="9:14" x14ac:dyDescent="0.2">
      <c r="I1243" s="13"/>
      <c r="J1243" s="14"/>
      <c r="K1243" s="10"/>
      <c r="L1243" s="13"/>
      <c r="M1243" s="14"/>
      <c r="N1243" s="10"/>
    </row>
    <row r="1244" spans="9:14" x14ac:dyDescent="0.2">
      <c r="I1244" s="13"/>
      <c r="J1244" s="14"/>
      <c r="K1244" s="10"/>
      <c r="L1244" s="13"/>
      <c r="M1244" s="14"/>
      <c r="N1244" s="10"/>
    </row>
    <row r="1245" spans="9:14" x14ac:dyDescent="0.2">
      <c r="I1245" s="13"/>
      <c r="J1245" s="14"/>
      <c r="K1245" s="10"/>
      <c r="L1245" s="13"/>
      <c r="M1245" s="14"/>
      <c r="N1245" s="10"/>
    </row>
    <row r="1246" spans="9:14" x14ac:dyDescent="0.2">
      <c r="I1246" s="13"/>
      <c r="J1246" s="14"/>
      <c r="K1246" s="10"/>
      <c r="L1246" s="13"/>
      <c r="M1246" s="14"/>
      <c r="N1246" s="10"/>
    </row>
    <row r="1247" spans="9:14" x14ac:dyDescent="0.2">
      <c r="I1247" s="13"/>
      <c r="J1247" s="14"/>
      <c r="K1247" s="10"/>
      <c r="L1247" s="13"/>
      <c r="M1247" s="14"/>
      <c r="N1247" s="10"/>
    </row>
    <row r="1248" spans="9:14" x14ac:dyDescent="0.2">
      <c r="I1248" s="13"/>
      <c r="J1248" s="14"/>
      <c r="K1248" s="10"/>
      <c r="L1248" s="13"/>
      <c r="M1248" s="14"/>
      <c r="N1248" s="10"/>
    </row>
    <row r="1249" spans="9:14" x14ac:dyDescent="0.2">
      <c r="I1249" s="13"/>
      <c r="J1249" s="14"/>
      <c r="K1249" s="10"/>
      <c r="L1249" s="13"/>
      <c r="M1249" s="14"/>
      <c r="N1249" s="10"/>
    </row>
    <row r="1250" spans="9:14" x14ac:dyDescent="0.2">
      <c r="I1250" s="13"/>
      <c r="J1250" s="14"/>
      <c r="K1250" s="10"/>
      <c r="L1250" s="13"/>
      <c r="M1250" s="14"/>
      <c r="N1250" s="10"/>
    </row>
    <row r="1251" spans="9:14" x14ac:dyDescent="0.2">
      <c r="I1251" s="13"/>
      <c r="J1251" s="14"/>
      <c r="K1251" s="10"/>
      <c r="L1251" s="13"/>
      <c r="M1251" s="14"/>
      <c r="N1251" s="10"/>
    </row>
    <row r="1252" spans="9:14" x14ac:dyDescent="0.2">
      <c r="I1252" s="13"/>
      <c r="J1252" s="14"/>
      <c r="K1252" s="10"/>
      <c r="L1252" s="13"/>
      <c r="M1252" s="14"/>
      <c r="N1252" s="10"/>
    </row>
    <row r="1253" spans="9:14" x14ac:dyDescent="0.2">
      <c r="I1253" s="13"/>
      <c r="J1253" s="14"/>
      <c r="K1253" s="10"/>
      <c r="L1253" s="13"/>
      <c r="M1253" s="14"/>
      <c r="N1253" s="10"/>
    </row>
    <row r="1254" spans="9:14" x14ac:dyDescent="0.2">
      <c r="I1254" s="13"/>
      <c r="J1254" s="14"/>
      <c r="K1254" s="10"/>
      <c r="L1254" s="13"/>
      <c r="M1254" s="14"/>
      <c r="N1254" s="10"/>
    </row>
    <row r="1255" spans="9:14" x14ac:dyDescent="0.2">
      <c r="I1255" s="13"/>
      <c r="J1255" s="14"/>
      <c r="K1255" s="10"/>
      <c r="L1255" s="13"/>
      <c r="M1255" s="14"/>
      <c r="N1255" s="10"/>
    </row>
    <row r="1256" spans="9:14" x14ac:dyDescent="0.2">
      <c r="I1256" s="13"/>
      <c r="J1256" s="14"/>
      <c r="K1256" s="10"/>
      <c r="L1256" s="13"/>
      <c r="M1256" s="14"/>
      <c r="N1256" s="10"/>
    </row>
    <row r="1257" spans="9:14" x14ac:dyDescent="0.2">
      <c r="I1257" s="13"/>
      <c r="J1257" s="14"/>
      <c r="K1257" s="10"/>
      <c r="L1257" s="13"/>
      <c r="M1257" s="14"/>
      <c r="N1257" s="10"/>
    </row>
    <row r="1258" spans="9:14" x14ac:dyDescent="0.2">
      <c r="I1258" s="13"/>
      <c r="J1258" s="14"/>
      <c r="K1258" s="10"/>
      <c r="L1258" s="13"/>
      <c r="M1258" s="14"/>
      <c r="N1258" s="10"/>
    </row>
    <row r="1259" spans="9:14" x14ac:dyDescent="0.2">
      <c r="I1259" s="13"/>
      <c r="J1259" s="14"/>
      <c r="K1259" s="10"/>
      <c r="L1259" s="13"/>
      <c r="M1259" s="14"/>
      <c r="N1259" s="10"/>
    </row>
    <row r="1260" spans="9:14" x14ac:dyDescent="0.2">
      <c r="I1260" s="13"/>
      <c r="J1260" s="14"/>
      <c r="K1260" s="10"/>
      <c r="L1260" s="13"/>
      <c r="M1260" s="14"/>
      <c r="N1260" s="10"/>
    </row>
    <row r="1261" spans="9:14" x14ac:dyDescent="0.2">
      <c r="I1261" s="13"/>
      <c r="J1261" s="14"/>
      <c r="K1261" s="10"/>
      <c r="L1261" s="13"/>
      <c r="M1261" s="14"/>
      <c r="N1261" s="10"/>
    </row>
    <row r="1262" spans="9:14" x14ac:dyDescent="0.2">
      <c r="I1262" s="13"/>
      <c r="J1262" s="14"/>
      <c r="K1262" s="10"/>
      <c r="L1262" s="13"/>
      <c r="M1262" s="14"/>
      <c r="N1262" s="10"/>
    </row>
    <row r="1263" spans="9:14" x14ac:dyDescent="0.2">
      <c r="I1263" s="13"/>
      <c r="J1263" s="14"/>
      <c r="K1263" s="10"/>
      <c r="L1263" s="13"/>
      <c r="M1263" s="14"/>
      <c r="N1263" s="10"/>
    </row>
    <row r="1264" spans="9:14" x14ac:dyDescent="0.2">
      <c r="I1264" s="13"/>
      <c r="J1264" s="14"/>
      <c r="K1264" s="10"/>
      <c r="L1264" s="13"/>
      <c r="M1264" s="14"/>
      <c r="N1264" s="10"/>
    </row>
    <row r="1265" spans="9:14" x14ac:dyDescent="0.2">
      <c r="I1265" s="13"/>
      <c r="J1265" s="14"/>
      <c r="K1265" s="10"/>
      <c r="L1265" s="13"/>
      <c r="M1265" s="14"/>
      <c r="N1265" s="10"/>
    </row>
    <row r="1266" spans="9:14" x14ac:dyDescent="0.2">
      <c r="I1266" s="13"/>
      <c r="J1266" s="14"/>
      <c r="K1266" s="10"/>
      <c r="L1266" s="13"/>
      <c r="M1266" s="14"/>
      <c r="N1266" s="10"/>
    </row>
    <row r="1267" spans="9:14" x14ac:dyDescent="0.2">
      <c r="I1267" s="13"/>
      <c r="J1267" s="14"/>
      <c r="K1267" s="10"/>
      <c r="L1267" s="13"/>
      <c r="M1267" s="14"/>
      <c r="N1267" s="10"/>
    </row>
    <row r="1268" spans="9:14" x14ac:dyDescent="0.2">
      <c r="I1268" s="13"/>
      <c r="J1268" s="14"/>
      <c r="K1268" s="10"/>
      <c r="L1268" s="13"/>
      <c r="M1268" s="14"/>
      <c r="N1268" s="10"/>
    </row>
    <row r="1269" spans="9:14" x14ac:dyDescent="0.2">
      <c r="I1269" s="13"/>
      <c r="J1269" s="14"/>
      <c r="K1269" s="10"/>
      <c r="L1269" s="13"/>
      <c r="M1269" s="14"/>
      <c r="N1269" s="10"/>
    </row>
    <row r="1270" spans="9:14" x14ac:dyDescent="0.2">
      <c r="I1270" s="13"/>
      <c r="J1270" s="14"/>
      <c r="K1270" s="10"/>
      <c r="L1270" s="13"/>
      <c r="M1270" s="14"/>
      <c r="N1270" s="10"/>
    </row>
    <row r="1271" spans="9:14" x14ac:dyDescent="0.2">
      <c r="I1271" s="13"/>
      <c r="J1271" s="14"/>
      <c r="K1271" s="10"/>
      <c r="L1271" s="13"/>
      <c r="M1271" s="14"/>
      <c r="N1271" s="10"/>
    </row>
    <row r="1272" spans="9:14" x14ac:dyDescent="0.2">
      <c r="I1272" s="13"/>
      <c r="J1272" s="14"/>
      <c r="K1272" s="10"/>
      <c r="L1272" s="13"/>
      <c r="M1272" s="14"/>
      <c r="N1272" s="10"/>
    </row>
    <row r="1273" spans="9:14" x14ac:dyDescent="0.2">
      <c r="I1273" s="13"/>
      <c r="J1273" s="14"/>
      <c r="K1273" s="10"/>
      <c r="L1273" s="13"/>
      <c r="M1273" s="14"/>
      <c r="N1273" s="10"/>
    </row>
    <row r="1274" spans="9:14" x14ac:dyDescent="0.2">
      <c r="I1274" s="13"/>
      <c r="J1274" s="14"/>
      <c r="K1274" s="10"/>
      <c r="L1274" s="13"/>
      <c r="M1274" s="14"/>
      <c r="N1274" s="10"/>
    </row>
    <row r="1275" spans="9:14" x14ac:dyDescent="0.2">
      <c r="I1275" s="13"/>
      <c r="J1275" s="14"/>
      <c r="K1275" s="10"/>
      <c r="L1275" s="13"/>
      <c r="M1275" s="14"/>
      <c r="N1275" s="10"/>
    </row>
    <row r="1276" spans="9:14" x14ac:dyDescent="0.2">
      <c r="I1276" s="13"/>
      <c r="J1276" s="14"/>
      <c r="K1276" s="10"/>
      <c r="L1276" s="13"/>
      <c r="M1276" s="14"/>
      <c r="N1276" s="10"/>
    </row>
    <row r="1277" spans="9:14" x14ac:dyDescent="0.2">
      <c r="I1277" s="13"/>
      <c r="J1277" s="14"/>
      <c r="K1277" s="10"/>
      <c r="L1277" s="13"/>
      <c r="M1277" s="14"/>
      <c r="N1277" s="10"/>
    </row>
    <row r="1278" spans="9:14" x14ac:dyDescent="0.2">
      <c r="I1278" s="13"/>
      <c r="J1278" s="14"/>
      <c r="K1278" s="10"/>
      <c r="L1278" s="13"/>
      <c r="M1278" s="14"/>
      <c r="N1278" s="10"/>
    </row>
    <row r="1279" spans="9:14" x14ac:dyDescent="0.2">
      <c r="I1279" s="13"/>
      <c r="J1279" s="14"/>
      <c r="K1279" s="10"/>
      <c r="L1279" s="13"/>
      <c r="M1279" s="14"/>
      <c r="N1279" s="10"/>
    </row>
    <row r="1280" spans="9:14" x14ac:dyDescent="0.2">
      <c r="I1280" s="13"/>
      <c r="J1280" s="14"/>
      <c r="K1280" s="10"/>
      <c r="L1280" s="13"/>
      <c r="M1280" s="14"/>
      <c r="N1280" s="10"/>
    </row>
    <row r="1281" spans="9:14" x14ac:dyDescent="0.2">
      <c r="I1281" s="13"/>
      <c r="J1281" s="14"/>
      <c r="K1281" s="10"/>
      <c r="L1281" s="13"/>
      <c r="M1281" s="14"/>
      <c r="N1281" s="10"/>
    </row>
    <row r="1282" spans="9:14" x14ac:dyDescent="0.2">
      <c r="I1282" s="13"/>
      <c r="J1282" s="14"/>
      <c r="K1282" s="10"/>
      <c r="L1282" s="13"/>
      <c r="M1282" s="14"/>
      <c r="N1282" s="10"/>
    </row>
    <row r="1283" spans="9:14" x14ac:dyDescent="0.2">
      <c r="I1283" s="13"/>
      <c r="J1283" s="14"/>
      <c r="K1283" s="10"/>
      <c r="L1283" s="13"/>
      <c r="M1283" s="14"/>
      <c r="N1283" s="10"/>
    </row>
    <row r="1284" spans="9:14" x14ac:dyDescent="0.2">
      <c r="I1284" s="13"/>
      <c r="J1284" s="14"/>
      <c r="K1284" s="10"/>
      <c r="L1284" s="13"/>
      <c r="M1284" s="14"/>
      <c r="N1284" s="10"/>
    </row>
    <row r="1285" spans="9:14" x14ac:dyDescent="0.2">
      <c r="I1285" s="13"/>
      <c r="J1285" s="14"/>
      <c r="K1285" s="10"/>
      <c r="L1285" s="13"/>
      <c r="M1285" s="14"/>
      <c r="N1285" s="10"/>
    </row>
    <row r="1286" spans="9:14" x14ac:dyDescent="0.2">
      <c r="I1286" s="13"/>
      <c r="J1286" s="14"/>
      <c r="K1286" s="10"/>
      <c r="L1286" s="13"/>
      <c r="M1286" s="14"/>
      <c r="N1286" s="10"/>
    </row>
    <row r="1287" spans="9:14" x14ac:dyDescent="0.2">
      <c r="I1287" s="13"/>
      <c r="J1287" s="14"/>
      <c r="K1287" s="10"/>
      <c r="L1287" s="13"/>
      <c r="M1287" s="14"/>
      <c r="N1287" s="10"/>
    </row>
    <row r="1288" spans="9:14" x14ac:dyDescent="0.2">
      <c r="I1288" s="13"/>
      <c r="J1288" s="14"/>
      <c r="K1288" s="10"/>
      <c r="L1288" s="13"/>
      <c r="M1288" s="14"/>
      <c r="N1288" s="10"/>
    </row>
    <row r="1289" spans="9:14" x14ac:dyDescent="0.2">
      <c r="I1289" s="13"/>
      <c r="J1289" s="14"/>
      <c r="K1289" s="10"/>
      <c r="L1289" s="13"/>
      <c r="M1289" s="14"/>
      <c r="N1289" s="10"/>
    </row>
    <row r="1290" spans="9:14" x14ac:dyDescent="0.2">
      <c r="I1290" s="13"/>
      <c r="J1290" s="14"/>
      <c r="K1290" s="10"/>
      <c r="L1290" s="13"/>
      <c r="M1290" s="14"/>
      <c r="N1290" s="10"/>
    </row>
    <row r="1291" spans="9:14" x14ac:dyDescent="0.2">
      <c r="I1291" s="13"/>
      <c r="J1291" s="14"/>
      <c r="K1291" s="10"/>
      <c r="L1291" s="13"/>
      <c r="M1291" s="14"/>
      <c r="N1291" s="10"/>
    </row>
    <row r="1292" spans="9:14" x14ac:dyDescent="0.2">
      <c r="I1292" s="13"/>
      <c r="J1292" s="14"/>
      <c r="K1292" s="10"/>
      <c r="L1292" s="13"/>
      <c r="M1292" s="14"/>
      <c r="N1292" s="10"/>
    </row>
    <row r="1293" spans="9:14" x14ac:dyDescent="0.2">
      <c r="I1293" s="13"/>
      <c r="J1293" s="14"/>
      <c r="K1293" s="10"/>
      <c r="L1293" s="13"/>
      <c r="M1293" s="14"/>
      <c r="N1293" s="10"/>
    </row>
    <row r="1294" spans="9:14" x14ac:dyDescent="0.2">
      <c r="I1294" s="13"/>
      <c r="J1294" s="14"/>
      <c r="K1294" s="10"/>
      <c r="L1294" s="13"/>
      <c r="M1294" s="14"/>
      <c r="N1294" s="10"/>
    </row>
    <row r="1295" spans="9:14" x14ac:dyDescent="0.2">
      <c r="I1295" s="13"/>
      <c r="J1295" s="14"/>
      <c r="K1295" s="10"/>
      <c r="L1295" s="13"/>
      <c r="M1295" s="14"/>
      <c r="N1295" s="10"/>
    </row>
    <row r="1296" spans="9:14" x14ac:dyDescent="0.2">
      <c r="I1296" s="13"/>
      <c r="J1296" s="14"/>
      <c r="K1296" s="10"/>
      <c r="L1296" s="13"/>
      <c r="M1296" s="14"/>
      <c r="N1296" s="10"/>
    </row>
    <row r="1297" spans="9:14" x14ac:dyDescent="0.2">
      <c r="I1297" s="13"/>
      <c r="J1297" s="14"/>
      <c r="K1297" s="10"/>
      <c r="L1297" s="13"/>
      <c r="M1297" s="14"/>
      <c r="N1297" s="10"/>
    </row>
    <row r="1298" spans="9:14" x14ac:dyDescent="0.2">
      <c r="I1298" s="13"/>
      <c r="J1298" s="14"/>
      <c r="K1298" s="10"/>
      <c r="L1298" s="13"/>
      <c r="M1298" s="14"/>
      <c r="N1298" s="10"/>
    </row>
    <row r="1299" spans="9:14" x14ac:dyDescent="0.2">
      <c r="I1299" s="13"/>
      <c r="J1299" s="14"/>
      <c r="K1299" s="10"/>
      <c r="L1299" s="13"/>
      <c r="M1299" s="14"/>
      <c r="N1299" s="10"/>
    </row>
    <row r="1300" spans="9:14" x14ac:dyDescent="0.2">
      <c r="I1300" s="13"/>
      <c r="J1300" s="14"/>
      <c r="K1300" s="10"/>
      <c r="L1300" s="13"/>
      <c r="M1300" s="14"/>
      <c r="N1300" s="10"/>
    </row>
    <row r="1301" spans="9:14" x14ac:dyDescent="0.2">
      <c r="I1301" s="13"/>
      <c r="J1301" s="14"/>
      <c r="K1301" s="10"/>
      <c r="L1301" s="13"/>
      <c r="M1301" s="14"/>
      <c r="N1301" s="10"/>
    </row>
    <row r="1302" spans="9:14" x14ac:dyDescent="0.2">
      <c r="I1302" s="13"/>
      <c r="J1302" s="14"/>
      <c r="K1302" s="10"/>
      <c r="L1302" s="13"/>
      <c r="M1302" s="14"/>
      <c r="N1302" s="10"/>
    </row>
    <row r="1303" spans="9:14" x14ac:dyDescent="0.2">
      <c r="I1303" s="13"/>
      <c r="J1303" s="14"/>
      <c r="K1303" s="10"/>
      <c r="L1303" s="13"/>
      <c r="M1303" s="14"/>
      <c r="N1303" s="10"/>
    </row>
    <row r="1304" spans="9:14" x14ac:dyDescent="0.2">
      <c r="I1304" s="13"/>
      <c r="J1304" s="14"/>
      <c r="K1304" s="10"/>
      <c r="L1304" s="13"/>
      <c r="M1304" s="14"/>
      <c r="N1304" s="10"/>
    </row>
    <row r="1305" spans="9:14" x14ac:dyDescent="0.2">
      <c r="I1305" s="13"/>
      <c r="J1305" s="14"/>
      <c r="K1305" s="10"/>
      <c r="L1305" s="13"/>
      <c r="M1305" s="14"/>
      <c r="N1305" s="10"/>
    </row>
    <row r="1306" spans="9:14" x14ac:dyDescent="0.2">
      <c r="I1306" s="13"/>
      <c r="J1306" s="14"/>
      <c r="K1306" s="10"/>
      <c r="L1306" s="13"/>
      <c r="M1306" s="14"/>
      <c r="N1306" s="10"/>
    </row>
    <row r="1307" spans="9:14" x14ac:dyDescent="0.2">
      <c r="I1307" s="13"/>
      <c r="J1307" s="14"/>
      <c r="K1307" s="10"/>
      <c r="L1307" s="13"/>
      <c r="M1307" s="14"/>
      <c r="N1307" s="10"/>
    </row>
    <row r="1308" spans="9:14" x14ac:dyDescent="0.2">
      <c r="I1308" s="13"/>
      <c r="J1308" s="14"/>
      <c r="K1308" s="10"/>
      <c r="L1308" s="13"/>
      <c r="M1308" s="14"/>
      <c r="N1308" s="10"/>
    </row>
    <row r="1309" spans="9:14" x14ac:dyDescent="0.2">
      <c r="I1309" s="13"/>
      <c r="J1309" s="14"/>
      <c r="K1309" s="10"/>
      <c r="L1309" s="13"/>
      <c r="M1309" s="14"/>
      <c r="N1309" s="10"/>
    </row>
    <row r="1310" spans="9:14" x14ac:dyDescent="0.2">
      <c r="I1310" s="13"/>
      <c r="J1310" s="14"/>
      <c r="K1310" s="10"/>
      <c r="L1310" s="13"/>
      <c r="M1310" s="14"/>
      <c r="N1310" s="10"/>
    </row>
    <row r="1311" spans="9:14" x14ac:dyDescent="0.2">
      <c r="I1311" s="13"/>
      <c r="J1311" s="14"/>
      <c r="K1311" s="10"/>
      <c r="L1311" s="13"/>
      <c r="M1311" s="14"/>
      <c r="N1311" s="10"/>
    </row>
    <row r="1312" spans="9:14" x14ac:dyDescent="0.2">
      <c r="I1312" s="13"/>
      <c r="J1312" s="14"/>
      <c r="K1312" s="10"/>
      <c r="L1312" s="13"/>
      <c r="M1312" s="14"/>
      <c r="N1312" s="10"/>
    </row>
    <row r="1313" spans="9:14" x14ac:dyDescent="0.2">
      <c r="I1313" s="13"/>
      <c r="J1313" s="14"/>
      <c r="K1313" s="10"/>
      <c r="L1313" s="13"/>
      <c r="M1313" s="14"/>
      <c r="N1313" s="10"/>
    </row>
    <row r="1314" spans="9:14" x14ac:dyDescent="0.2">
      <c r="I1314" s="13"/>
      <c r="J1314" s="14"/>
      <c r="K1314" s="10"/>
      <c r="L1314" s="13"/>
      <c r="M1314" s="14"/>
      <c r="N1314" s="10"/>
    </row>
    <row r="1315" spans="9:14" x14ac:dyDescent="0.2">
      <c r="I1315" s="13"/>
      <c r="J1315" s="14"/>
      <c r="K1315" s="10"/>
      <c r="L1315" s="13"/>
      <c r="M1315" s="14"/>
      <c r="N1315" s="10"/>
    </row>
    <row r="1316" spans="9:14" x14ac:dyDescent="0.2">
      <c r="I1316" s="13"/>
      <c r="J1316" s="14"/>
      <c r="K1316" s="10"/>
      <c r="L1316" s="13"/>
      <c r="M1316" s="14"/>
      <c r="N1316" s="10"/>
    </row>
    <row r="1317" spans="9:14" x14ac:dyDescent="0.2">
      <c r="I1317" s="13"/>
      <c r="J1317" s="14"/>
      <c r="K1317" s="10"/>
      <c r="L1317" s="13"/>
      <c r="M1317" s="14"/>
      <c r="N1317" s="10"/>
    </row>
    <row r="1318" spans="9:14" x14ac:dyDescent="0.2">
      <c r="I1318" s="13"/>
      <c r="J1318" s="14"/>
      <c r="K1318" s="10"/>
      <c r="L1318" s="13"/>
      <c r="M1318" s="14"/>
      <c r="N1318" s="10"/>
    </row>
    <row r="1319" spans="9:14" x14ac:dyDescent="0.2">
      <c r="I1319" s="13"/>
      <c r="J1319" s="14"/>
      <c r="K1319" s="10"/>
      <c r="L1319" s="13"/>
      <c r="M1319" s="14"/>
      <c r="N1319" s="10"/>
    </row>
    <row r="1320" spans="9:14" x14ac:dyDescent="0.2">
      <c r="I1320" s="13"/>
      <c r="J1320" s="14"/>
      <c r="K1320" s="10"/>
      <c r="L1320" s="13"/>
      <c r="M1320" s="14"/>
      <c r="N1320" s="10"/>
    </row>
    <row r="1321" spans="9:14" x14ac:dyDescent="0.2">
      <c r="I1321" s="13"/>
      <c r="J1321" s="14"/>
      <c r="K1321" s="10"/>
      <c r="L1321" s="13"/>
      <c r="M1321" s="14"/>
      <c r="N1321" s="10"/>
    </row>
    <row r="1322" spans="9:14" x14ac:dyDescent="0.2">
      <c r="I1322" s="13"/>
      <c r="J1322" s="14"/>
      <c r="K1322" s="10"/>
      <c r="L1322" s="13"/>
      <c r="M1322" s="14"/>
      <c r="N1322" s="10"/>
    </row>
    <row r="1323" spans="9:14" x14ac:dyDescent="0.2">
      <c r="I1323" s="13"/>
      <c r="J1323" s="14"/>
      <c r="K1323" s="10"/>
      <c r="L1323" s="13"/>
      <c r="M1323" s="14"/>
      <c r="N1323" s="10"/>
    </row>
    <row r="1324" spans="9:14" x14ac:dyDescent="0.2">
      <c r="I1324" s="13"/>
      <c r="J1324" s="14"/>
      <c r="K1324" s="10"/>
      <c r="L1324" s="13"/>
      <c r="M1324" s="14"/>
      <c r="N1324" s="10"/>
    </row>
    <row r="1325" spans="9:14" x14ac:dyDescent="0.2">
      <c r="I1325" s="13"/>
      <c r="J1325" s="14"/>
      <c r="K1325" s="10"/>
      <c r="L1325" s="13"/>
      <c r="M1325" s="14"/>
      <c r="N1325" s="10"/>
    </row>
    <row r="1326" spans="9:14" x14ac:dyDescent="0.2">
      <c r="I1326" s="13"/>
      <c r="J1326" s="14"/>
      <c r="K1326" s="10"/>
      <c r="L1326" s="13"/>
      <c r="M1326" s="14"/>
      <c r="N1326" s="10"/>
    </row>
    <row r="1327" spans="9:14" x14ac:dyDescent="0.2">
      <c r="I1327" s="13"/>
      <c r="J1327" s="14"/>
      <c r="K1327" s="10"/>
      <c r="L1327" s="13"/>
      <c r="M1327" s="14"/>
      <c r="N1327" s="10"/>
    </row>
    <row r="1328" spans="9:14" x14ac:dyDescent="0.2">
      <c r="I1328" s="13"/>
      <c r="J1328" s="14"/>
      <c r="K1328" s="10"/>
      <c r="L1328" s="13"/>
      <c r="M1328" s="14"/>
      <c r="N1328" s="10"/>
    </row>
    <row r="1329" spans="9:14" x14ac:dyDescent="0.2">
      <c r="I1329" s="13"/>
      <c r="J1329" s="14"/>
      <c r="K1329" s="10"/>
      <c r="L1329" s="13"/>
      <c r="M1329" s="14"/>
      <c r="N1329" s="10"/>
    </row>
    <row r="1330" spans="9:14" x14ac:dyDescent="0.2">
      <c r="I1330" s="13"/>
      <c r="J1330" s="14"/>
      <c r="K1330" s="10"/>
      <c r="L1330" s="13"/>
      <c r="M1330" s="14"/>
      <c r="N1330" s="10"/>
    </row>
    <row r="1331" spans="9:14" x14ac:dyDescent="0.2">
      <c r="I1331" s="13"/>
      <c r="J1331" s="14"/>
      <c r="K1331" s="10"/>
      <c r="L1331" s="13"/>
      <c r="M1331" s="14"/>
      <c r="N1331" s="10"/>
    </row>
    <row r="1332" spans="9:14" x14ac:dyDescent="0.2">
      <c r="I1332" s="13"/>
      <c r="J1332" s="14"/>
      <c r="K1332" s="10"/>
      <c r="L1332" s="13"/>
      <c r="M1332" s="14"/>
      <c r="N1332" s="10"/>
    </row>
    <row r="1333" spans="9:14" x14ac:dyDescent="0.2">
      <c r="I1333" s="13"/>
      <c r="J1333" s="14"/>
      <c r="K1333" s="10"/>
      <c r="L1333" s="13"/>
      <c r="M1333" s="14"/>
      <c r="N1333" s="10"/>
    </row>
    <row r="1334" spans="9:14" x14ac:dyDescent="0.2">
      <c r="I1334" s="13"/>
      <c r="J1334" s="14"/>
      <c r="K1334" s="10"/>
      <c r="L1334" s="13"/>
      <c r="M1334" s="14"/>
      <c r="N1334" s="10"/>
    </row>
    <row r="1335" spans="9:14" x14ac:dyDescent="0.2">
      <c r="I1335" s="13"/>
      <c r="J1335" s="14"/>
      <c r="K1335" s="10"/>
      <c r="L1335" s="13"/>
      <c r="M1335" s="14"/>
      <c r="N1335" s="10"/>
    </row>
    <row r="1336" spans="9:14" x14ac:dyDescent="0.2">
      <c r="I1336" s="13"/>
      <c r="J1336" s="14"/>
      <c r="K1336" s="10"/>
      <c r="L1336" s="13"/>
      <c r="M1336" s="14"/>
      <c r="N1336" s="10"/>
    </row>
    <row r="1337" spans="9:14" x14ac:dyDescent="0.2">
      <c r="I1337" s="13"/>
      <c r="J1337" s="14"/>
      <c r="K1337" s="10"/>
      <c r="L1337" s="13"/>
      <c r="M1337" s="14"/>
      <c r="N1337" s="10"/>
    </row>
    <row r="1338" spans="9:14" x14ac:dyDescent="0.2">
      <c r="I1338" s="13"/>
      <c r="J1338" s="14"/>
      <c r="K1338" s="10"/>
      <c r="L1338" s="13"/>
      <c r="M1338" s="14"/>
      <c r="N1338" s="10"/>
    </row>
    <row r="1339" spans="9:14" x14ac:dyDescent="0.2">
      <c r="I1339" s="13"/>
      <c r="J1339" s="14"/>
      <c r="K1339" s="10"/>
      <c r="L1339" s="13"/>
      <c r="M1339" s="14"/>
      <c r="N1339" s="10"/>
    </row>
    <row r="1340" spans="9:14" x14ac:dyDescent="0.2">
      <c r="I1340" s="13"/>
      <c r="J1340" s="14"/>
      <c r="K1340" s="10"/>
      <c r="L1340" s="13"/>
      <c r="M1340" s="14"/>
      <c r="N1340" s="10"/>
    </row>
    <row r="1341" spans="9:14" x14ac:dyDescent="0.2">
      <c r="I1341" s="13"/>
      <c r="J1341" s="14"/>
      <c r="K1341" s="10"/>
      <c r="L1341" s="13"/>
      <c r="M1341" s="14"/>
      <c r="N1341" s="10"/>
    </row>
    <row r="1342" spans="9:14" x14ac:dyDescent="0.2">
      <c r="I1342" s="13"/>
      <c r="J1342" s="14"/>
      <c r="K1342" s="10"/>
      <c r="L1342" s="13"/>
      <c r="M1342" s="14"/>
      <c r="N1342" s="10"/>
    </row>
    <row r="1343" spans="9:14" x14ac:dyDescent="0.2">
      <c r="I1343" s="13"/>
      <c r="J1343" s="14"/>
      <c r="K1343" s="10"/>
      <c r="L1343" s="13"/>
      <c r="M1343" s="14"/>
      <c r="N1343" s="10"/>
    </row>
    <row r="1344" spans="9:14" x14ac:dyDescent="0.2">
      <c r="I1344" s="13"/>
      <c r="J1344" s="14"/>
      <c r="K1344" s="10"/>
      <c r="L1344" s="13"/>
      <c r="M1344" s="14"/>
      <c r="N1344" s="10"/>
    </row>
    <row r="1345" spans="9:14" x14ac:dyDescent="0.2">
      <c r="I1345" s="13"/>
      <c r="J1345" s="14"/>
      <c r="K1345" s="10"/>
      <c r="L1345" s="13"/>
      <c r="M1345" s="14"/>
      <c r="N1345" s="10"/>
    </row>
    <row r="1346" spans="9:14" x14ac:dyDescent="0.2">
      <c r="I1346" s="13"/>
      <c r="J1346" s="14"/>
      <c r="K1346" s="10"/>
      <c r="L1346" s="13"/>
      <c r="M1346" s="14"/>
      <c r="N1346" s="10"/>
    </row>
    <row r="1347" spans="9:14" x14ac:dyDescent="0.2">
      <c r="I1347" s="13"/>
      <c r="J1347" s="14"/>
      <c r="K1347" s="10"/>
      <c r="L1347" s="13"/>
      <c r="M1347" s="14"/>
      <c r="N1347" s="10"/>
    </row>
    <row r="1348" spans="9:14" x14ac:dyDescent="0.2">
      <c r="I1348" s="13"/>
      <c r="J1348" s="14"/>
      <c r="K1348" s="10"/>
      <c r="L1348" s="13"/>
      <c r="M1348" s="14"/>
      <c r="N1348" s="10"/>
    </row>
    <row r="1349" spans="9:14" x14ac:dyDescent="0.2">
      <c r="I1349" s="13"/>
      <c r="J1349" s="14"/>
      <c r="K1349" s="10"/>
      <c r="L1349" s="13"/>
      <c r="M1349" s="14"/>
      <c r="N1349" s="10"/>
    </row>
    <row r="1350" spans="9:14" x14ac:dyDescent="0.2">
      <c r="I1350" s="13"/>
      <c r="J1350" s="14"/>
      <c r="K1350" s="10"/>
      <c r="L1350" s="13"/>
      <c r="M1350" s="14"/>
      <c r="N1350" s="10"/>
    </row>
    <row r="1351" spans="9:14" x14ac:dyDescent="0.2">
      <c r="I1351" s="13"/>
      <c r="J1351" s="14"/>
      <c r="K1351" s="10"/>
      <c r="L1351" s="13"/>
      <c r="M1351" s="14"/>
      <c r="N1351" s="10"/>
    </row>
    <row r="1352" spans="9:14" x14ac:dyDescent="0.2">
      <c r="I1352" s="13"/>
      <c r="J1352" s="14"/>
      <c r="K1352" s="10"/>
      <c r="L1352" s="13"/>
      <c r="M1352" s="14"/>
      <c r="N1352" s="10"/>
    </row>
    <row r="1353" spans="9:14" x14ac:dyDescent="0.2">
      <c r="I1353" s="13"/>
      <c r="J1353" s="14"/>
      <c r="K1353" s="10"/>
      <c r="L1353" s="13"/>
      <c r="M1353" s="14"/>
      <c r="N1353" s="10"/>
    </row>
    <row r="1354" spans="9:14" x14ac:dyDescent="0.2">
      <c r="I1354" s="13"/>
      <c r="J1354" s="14"/>
      <c r="K1354" s="10"/>
      <c r="L1354" s="13"/>
      <c r="M1354" s="14"/>
      <c r="N1354" s="10"/>
    </row>
    <row r="1355" spans="9:14" x14ac:dyDescent="0.2">
      <c r="I1355" s="13"/>
      <c r="J1355" s="14"/>
      <c r="K1355" s="10"/>
      <c r="L1355" s="13"/>
      <c r="M1355" s="14"/>
      <c r="N1355" s="10"/>
    </row>
    <row r="1356" spans="9:14" x14ac:dyDescent="0.2">
      <c r="I1356" s="13"/>
      <c r="J1356" s="14"/>
      <c r="K1356" s="10"/>
      <c r="L1356" s="13"/>
      <c r="M1356" s="14"/>
      <c r="N1356" s="10"/>
    </row>
    <row r="1357" spans="9:14" x14ac:dyDescent="0.2">
      <c r="I1357" s="13"/>
      <c r="J1357" s="14"/>
      <c r="K1357" s="10"/>
      <c r="L1357" s="13"/>
      <c r="M1357" s="14"/>
      <c r="N1357" s="10"/>
    </row>
    <row r="1358" spans="9:14" x14ac:dyDescent="0.2">
      <c r="I1358" s="13"/>
      <c r="J1358" s="14"/>
      <c r="K1358" s="10"/>
      <c r="L1358" s="13"/>
      <c r="M1358" s="14"/>
      <c r="N1358" s="10"/>
    </row>
    <row r="1359" spans="9:14" x14ac:dyDescent="0.2">
      <c r="I1359" s="13"/>
      <c r="J1359" s="14"/>
      <c r="K1359" s="10"/>
      <c r="L1359" s="13"/>
      <c r="M1359" s="14"/>
      <c r="N1359" s="10"/>
    </row>
    <row r="1360" spans="9:14" x14ac:dyDescent="0.2">
      <c r="I1360" s="13"/>
      <c r="J1360" s="14"/>
      <c r="K1360" s="10"/>
      <c r="L1360" s="13"/>
      <c r="M1360" s="14"/>
      <c r="N1360" s="10"/>
    </row>
    <row r="1361" spans="9:14" x14ac:dyDescent="0.2">
      <c r="I1361" s="13"/>
      <c r="J1361" s="14"/>
      <c r="K1361" s="10"/>
      <c r="L1361" s="13"/>
      <c r="M1361" s="14"/>
      <c r="N1361" s="10"/>
    </row>
    <row r="1362" spans="9:14" x14ac:dyDescent="0.2">
      <c r="I1362" s="13"/>
      <c r="J1362" s="14"/>
      <c r="K1362" s="10"/>
      <c r="L1362" s="13"/>
      <c r="M1362" s="14"/>
      <c r="N1362" s="10"/>
    </row>
    <row r="1363" spans="9:14" x14ac:dyDescent="0.2">
      <c r="I1363" s="13"/>
      <c r="J1363" s="14"/>
      <c r="K1363" s="10"/>
      <c r="L1363" s="13"/>
      <c r="M1363" s="14"/>
      <c r="N1363" s="10"/>
    </row>
    <row r="1364" spans="9:14" x14ac:dyDescent="0.2">
      <c r="I1364" s="13"/>
      <c r="J1364" s="14"/>
      <c r="K1364" s="10"/>
      <c r="L1364" s="13"/>
      <c r="M1364" s="14"/>
      <c r="N1364" s="10"/>
    </row>
    <row r="1365" spans="9:14" x14ac:dyDescent="0.2">
      <c r="I1365" s="13"/>
      <c r="J1365" s="14"/>
      <c r="K1365" s="10"/>
      <c r="L1365" s="13"/>
      <c r="M1365" s="14"/>
      <c r="N1365" s="10"/>
    </row>
    <row r="1366" spans="9:14" x14ac:dyDescent="0.2">
      <c r="I1366" s="13"/>
      <c r="J1366" s="14"/>
      <c r="K1366" s="10"/>
      <c r="L1366" s="13"/>
      <c r="M1366" s="14"/>
      <c r="N1366" s="10"/>
    </row>
    <row r="1367" spans="9:14" x14ac:dyDescent="0.2">
      <c r="I1367" s="13"/>
      <c r="J1367" s="14"/>
      <c r="K1367" s="10"/>
      <c r="L1367" s="13"/>
      <c r="M1367" s="14"/>
      <c r="N1367" s="10"/>
    </row>
    <row r="1368" spans="9:14" x14ac:dyDescent="0.2">
      <c r="I1368" s="13"/>
      <c r="J1368" s="14"/>
      <c r="K1368" s="10"/>
      <c r="L1368" s="13"/>
      <c r="M1368" s="14"/>
      <c r="N1368" s="10"/>
    </row>
    <row r="1369" spans="9:14" x14ac:dyDescent="0.2">
      <c r="I1369" s="13"/>
      <c r="J1369" s="14"/>
      <c r="K1369" s="10"/>
      <c r="L1369" s="13"/>
      <c r="M1369" s="14"/>
      <c r="N1369" s="10"/>
    </row>
    <row r="1370" spans="9:14" x14ac:dyDescent="0.2">
      <c r="I1370" s="13"/>
      <c r="J1370" s="14"/>
      <c r="K1370" s="10"/>
      <c r="L1370" s="13"/>
      <c r="M1370" s="14"/>
      <c r="N1370" s="10"/>
    </row>
    <row r="1371" spans="9:14" x14ac:dyDescent="0.2">
      <c r="I1371" s="13"/>
      <c r="J1371" s="14"/>
      <c r="K1371" s="10"/>
      <c r="L1371" s="13"/>
      <c r="M1371" s="14"/>
      <c r="N1371" s="10"/>
    </row>
    <row r="1372" spans="9:14" x14ac:dyDescent="0.2">
      <c r="I1372" s="13"/>
      <c r="J1372" s="14"/>
      <c r="K1372" s="10"/>
      <c r="L1372" s="13"/>
      <c r="M1372" s="14"/>
      <c r="N1372" s="10"/>
    </row>
    <row r="1373" spans="9:14" x14ac:dyDescent="0.2">
      <c r="I1373" s="13"/>
      <c r="J1373" s="14"/>
      <c r="K1373" s="10"/>
      <c r="L1373" s="13"/>
      <c r="M1373" s="14"/>
      <c r="N1373" s="10"/>
    </row>
    <row r="1374" spans="9:14" x14ac:dyDescent="0.2">
      <c r="I1374" s="13"/>
      <c r="J1374" s="14"/>
      <c r="K1374" s="10"/>
      <c r="L1374" s="13"/>
      <c r="M1374" s="14"/>
      <c r="N1374" s="10"/>
    </row>
    <row r="1375" spans="9:14" x14ac:dyDescent="0.2">
      <c r="I1375" s="13"/>
      <c r="J1375" s="14"/>
      <c r="K1375" s="10"/>
      <c r="L1375" s="13"/>
      <c r="M1375" s="14"/>
      <c r="N1375" s="10"/>
    </row>
    <row r="1376" spans="9:14" x14ac:dyDescent="0.2">
      <c r="I1376" s="13"/>
      <c r="J1376" s="14"/>
      <c r="K1376" s="10"/>
      <c r="L1376" s="13"/>
      <c r="M1376" s="14"/>
      <c r="N1376" s="10"/>
    </row>
    <row r="1377" spans="9:14" x14ac:dyDescent="0.2">
      <c r="I1377" s="13"/>
      <c r="J1377" s="14"/>
      <c r="K1377" s="10"/>
      <c r="L1377" s="13"/>
      <c r="M1377" s="14"/>
      <c r="N1377" s="10"/>
    </row>
    <row r="1378" spans="9:14" x14ac:dyDescent="0.2">
      <c r="I1378" s="13"/>
      <c r="J1378" s="14"/>
      <c r="K1378" s="10"/>
      <c r="L1378" s="13"/>
      <c r="M1378" s="14"/>
      <c r="N1378" s="10"/>
    </row>
    <row r="1379" spans="9:14" x14ac:dyDescent="0.2">
      <c r="I1379" s="13"/>
      <c r="J1379" s="14"/>
      <c r="K1379" s="10"/>
      <c r="L1379" s="13"/>
      <c r="M1379" s="14"/>
      <c r="N1379" s="10"/>
    </row>
    <row r="1380" spans="9:14" x14ac:dyDescent="0.2">
      <c r="I1380" s="13"/>
      <c r="J1380" s="14"/>
      <c r="K1380" s="10"/>
      <c r="L1380" s="13"/>
      <c r="M1380" s="14"/>
      <c r="N1380" s="10"/>
    </row>
    <row r="1381" spans="9:14" x14ac:dyDescent="0.2">
      <c r="I1381" s="13"/>
      <c r="J1381" s="14"/>
      <c r="K1381" s="10"/>
      <c r="L1381" s="13"/>
      <c r="M1381" s="14"/>
      <c r="N1381" s="10"/>
    </row>
    <row r="1382" spans="9:14" x14ac:dyDescent="0.2">
      <c r="I1382" s="13"/>
      <c r="J1382" s="14"/>
      <c r="K1382" s="10"/>
      <c r="L1382" s="13"/>
      <c r="M1382" s="14"/>
      <c r="N1382" s="10"/>
    </row>
    <row r="1383" spans="9:14" x14ac:dyDescent="0.2">
      <c r="I1383" s="13"/>
      <c r="J1383" s="14"/>
      <c r="K1383" s="10"/>
      <c r="L1383" s="13"/>
      <c r="M1383" s="14"/>
      <c r="N1383" s="10"/>
    </row>
    <row r="1384" spans="9:14" x14ac:dyDescent="0.2">
      <c r="I1384" s="13"/>
      <c r="J1384" s="14"/>
      <c r="K1384" s="10"/>
      <c r="L1384" s="13"/>
      <c r="M1384" s="14"/>
      <c r="N1384" s="10"/>
    </row>
    <row r="1385" spans="9:14" x14ac:dyDescent="0.2">
      <c r="I1385" s="13"/>
      <c r="J1385" s="14"/>
      <c r="K1385" s="10"/>
      <c r="L1385" s="13"/>
      <c r="M1385" s="14"/>
      <c r="N1385" s="10"/>
    </row>
    <row r="1386" spans="9:14" x14ac:dyDescent="0.2">
      <c r="I1386" s="13"/>
      <c r="J1386" s="14"/>
      <c r="K1386" s="10"/>
      <c r="L1386" s="13"/>
      <c r="M1386" s="14"/>
      <c r="N1386" s="10"/>
    </row>
    <row r="1387" spans="9:14" x14ac:dyDescent="0.2">
      <c r="I1387" s="13"/>
      <c r="J1387" s="14"/>
      <c r="K1387" s="10"/>
      <c r="L1387" s="13"/>
      <c r="M1387" s="14"/>
      <c r="N1387" s="10"/>
    </row>
    <row r="1388" spans="9:14" x14ac:dyDescent="0.2">
      <c r="I1388" s="13"/>
      <c r="J1388" s="14"/>
      <c r="K1388" s="10"/>
      <c r="L1388" s="13"/>
      <c r="M1388" s="14"/>
      <c r="N1388" s="10"/>
    </row>
    <row r="1389" spans="9:14" x14ac:dyDescent="0.2">
      <c r="I1389" s="13"/>
      <c r="J1389" s="14"/>
      <c r="K1389" s="10"/>
      <c r="L1389" s="13"/>
      <c r="M1389" s="14"/>
      <c r="N1389" s="10"/>
    </row>
    <row r="1390" spans="9:14" x14ac:dyDescent="0.2">
      <c r="I1390" s="13"/>
      <c r="J1390" s="14"/>
      <c r="K1390" s="10"/>
      <c r="L1390" s="13"/>
      <c r="M1390" s="14"/>
      <c r="N1390" s="10"/>
    </row>
    <row r="1391" spans="9:14" x14ac:dyDescent="0.2">
      <c r="I1391" s="13"/>
      <c r="J1391" s="14"/>
      <c r="K1391" s="10"/>
      <c r="L1391" s="13"/>
      <c r="M1391" s="14"/>
      <c r="N1391" s="10"/>
    </row>
    <row r="1392" spans="9:14" x14ac:dyDescent="0.2">
      <c r="I1392" s="13"/>
      <c r="J1392" s="14"/>
      <c r="K1392" s="10"/>
      <c r="L1392" s="13"/>
      <c r="M1392" s="14"/>
      <c r="N1392" s="10"/>
    </row>
    <row r="1393" spans="9:14" x14ac:dyDescent="0.2">
      <c r="I1393" s="13"/>
      <c r="J1393" s="14"/>
      <c r="K1393" s="10"/>
      <c r="L1393" s="13"/>
      <c r="M1393" s="14"/>
      <c r="N1393" s="10"/>
    </row>
    <row r="1394" spans="9:14" x14ac:dyDescent="0.2">
      <c r="I1394" s="13"/>
      <c r="J1394" s="14"/>
      <c r="K1394" s="10"/>
      <c r="L1394" s="13"/>
      <c r="M1394" s="14"/>
      <c r="N1394" s="10"/>
    </row>
    <row r="1395" spans="9:14" x14ac:dyDescent="0.2">
      <c r="I1395" s="13"/>
      <c r="J1395" s="14"/>
      <c r="K1395" s="10"/>
      <c r="L1395" s="13"/>
      <c r="M1395" s="14"/>
      <c r="N1395" s="10"/>
    </row>
    <row r="1396" spans="9:14" x14ac:dyDescent="0.2">
      <c r="I1396" s="13"/>
      <c r="J1396" s="14"/>
      <c r="K1396" s="10"/>
      <c r="L1396" s="13"/>
      <c r="M1396" s="14"/>
      <c r="N1396" s="10"/>
    </row>
    <row r="1397" spans="9:14" x14ac:dyDescent="0.2">
      <c r="I1397" s="13"/>
      <c r="J1397" s="14"/>
      <c r="K1397" s="10"/>
      <c r="L1397" s="13"/>
      <c r="M1397" s="14"/>
      <c r="N1397" s="10"/>
    </row>
    <row r="1398" spans="9:14" x14ac:dyDescent="0.2">
      <c r="I1398" s="13"/>
      <c r="J1398" s="14"/>
      <c r="K1398" s="10"/>
      <c r="L1398" s="13"/>
      <c r="M1398" s="14"/>
      <c r="N1398" s="10"/>
    </row>
    <row r="1399" spans="9:14" x14ac:dyDescent="0.2">
      <c r="I1399" s="13"/>
      <c r="J1399" s="14"/>
      <c r="K1399" s="10"/>
      <c r="L1399" s="13"/>
      <c r="M1399" s="14"/>
      <c r="N1399" s="10"/>
    </row>
    <row r="1400" spans="9:14" x14ac:dyDescent="0.2">
      <c r="I1400" s="13"/>
      <c r="J1400" s="14"/>
      <c r="K1400" s="10"/>
      <c r="L1400" s="13"/>
      <c r="M1400" s="14"/>
      <c r="N1400" s="10"/>
    </row>
    <row r="1401" spans="9:14" x14ac:dyDescent="0.2">
      <c r="I1401" s="13"/>
      <c r="J1401" s="14"/>
      <c r="K1401" s="10"/>
      <c r="L1401" s="13"/>
      <c r="M1401" s="14"/>
      <c r="N1401" s="10"/>
    </row>
    <row r="1402" spans="9:14" x14ac:dyDescent="0.2">
      <c r="I1402" s="13"/>
      <c r="J1402" s="14"/>
      <c r="K1402" s="10"/>
      <c r="L1402" s="13"/>
      <c r="M1402" s="14"/>
      <c r="N1402" s="10"/>
    </row>
    <row r="1403" spans="9:14" x14ac:dyDescent="0.2">
      <c r="I1403" s="13"/>
      <c r="J1403" s="14"/>
      <c r="K1403" s="10"/>
      <c r="L1403" s="13"/>
      <c r="M1403" s="14"/>
      <c r="N1403" s="10"/>
    </row>
    <row r="1404" spans="9:14" x14ac:dyDescent="0.2">
      <c r="I1404" s="13"/>
      <c r="J1404" s="14"/>
      <c r="K1404" s="10"/>
      <c r="L1404" s="13"/>
      <c r="M1404" s="14"/>
      <c r="N1404" s="10"/>
    </row>
    <row r="1405" spans="9:14" x14ac:dyDescent="0.2">
      <c r="I1405" s="13"/>
      <c r="J1405" s="14"/>
      <c r="K1405" s="10"/>
      <c r="L1405" s="13"/>
      <c r="M1405" s="14"/>
      <c r="N1405" s="10"/>
    </row>
    <row r="1406" spans="9:14" x14ac:dyDescent="0.2">
      <c r="I1406" s="13"/>
      <c r="J1406" s="14"/>
      <c r="K1406" s="10"/>
      <c r="L1406" s="13"/>
      <c r="M1406" s="14"/>
      <c r="N1406" s="10"/>
    </row>
    <row r="1407" spans="9:14" x14ac:dyDescent="0.2">
      <c r="I1407" s="13"/>
      <c r="J1407" s="14"/>
      <c r="K1407" s="10"/>
      <c r="L1407" s="13"/>
      <c r="M1407" s="14"/>
      <c r="N1407" s="10"/>
    </row>
    <row r="1408" spans="9:14" x14ac:dyDescent="0.2">
      <c r="I1408" s="13"/>
      <c r="J1408" s="14"/>
      <c r="K1408" s="10"/>
      <c r="L1408" s="13"/>
      <c r="M1408" s="14"/>
      <c r="N1408" s="10"/>
    </row>
    <row r="1409" spans="9:14" x14ac:dyDescent="0.2">
      <c r="I1409" s="13"/>
      <c r="J1409" s="14"/>
      <c r="K1409" s="10"/>
      <c r="L1409" s="13"/>
      <c r="M1409" s="14"/>
      <c r="N1409" s="10"/>
    </row>
    <row r="1410" spans="9:14" x14ac:dyDescent="0.2">
      <c r="I1410" s="13"/>
      <c r="J1410" s="14"/>
      <c r="K1410" s="10"/>
      <c r="L1410" s="13"/>
      <c r="M1410" s="14"/>
      <c r="N1410" s="10"/>
    </row>
    <row r="1411" spans="9:14" x14ac:dyDescent="0.2">
      <c r="I1411" s="13"/>
      <c r="J1411" s="14"/>
      <c r="K1411" s="10"/>
      <c r="L1411" s="13"/>
      <c r="M1411" s="14"/>
      <c r="N1411" s="10"/>
    </row>
    <row r="1412" spans="9:14" x14ac:dyDescent="0.2">
      <c r="I1412" s="13"/>
      <c r="J1412" s="14"/>
      <c r="K1412" s="10"/>
      <c r="L1412" s="13"/>
      <c r="M1412" s="14"/>
      <c r="N1412" s="10"/>
    </row>
    <row r="1413" spans="9:14" x14ac:dyDescent="0.2">
      <c r="I1413" s="13"/>
      <c r="J1413" s="14"/>
      <c r="K1413" s="10"/>
      <c r="L1413" s="13"/>
      <c r="M1413" s="14"/>
      <c r="N1413" s="10"/>
    </row>
    <row r="1414" spans="9:14" x14ac:dyDescent="0.2">
      <c r="I1414" s="13"/>
      <c r="J1414" s="14"/>
      <c r="K1414" s="10"/>
      <c r="L1414" s="13"/>
      <c r="M1414" s="14"/>
      <c r="N1414" s="10"/>
    </row>
    <row r="1415" spans="9:14" x14ac:dyDescent="0.2">
      <c r="I1415" s="13"/>
      <c r="J1415" s="14"/>
      <c r="K1415" s="10"/>
      <c r="L1415" s="13"/>
      <c r="M1415" s="14"/>
      <c r="N1415" s="10"/>
    </row>
    <row r="1416" spans="9:14" x14ac:dyDescent="0.2">
      <c r="I1416" s="13"/>
      <c r="J1416" s="14"/>
      <c r="K1416" s="10"/>
      <c r="L1416" s="13"/>
      <c r="M1416" s="14"/>
      <c r="N1416" s="10"/>
    </row>
    <row r="1417" spans="9:14" x14ac:dyDescent="0.2">
      <c r="I1417" s="13"/>
      <c r="J1417" s="14"/>
      <c r="K1417" s="10"/>
      <c r="L1417" s="13"/>
      <c r="M1417" s="14"/>
      <c r="N1417" s="10"/>
    </row>
    <row r="1418" spans="9:14" x14ac:dyDescent="0.2">
      <c r="I1418" s="13"/>
      <c r="J1418" s="14"/>
      <c r="K1418" s="10"/>
      <c r="L1418" s="13"/>
      <c r="M1418" s="14"/>
      <c r="N1418" s="10"/>
    </row>
    <row r="1419" spans="9:14" x14ac:dyDescent="0.2">
      <c r="I1419" s="13"/>
      <c r="J1419" s="14"/>
      <c r="K1419" s="10"/>
      <c r="L1419" s="13"/>
      <c r="M1419" s="14"/>
      <c r="N1419" s="10"/>
    </row>
    <row r="1420" spans="9:14" x14ac:dyDescent="0.2">
      <c r="I1420" s="13"/>
      <c r="J1420" s="14"/>
      <c r="K1420" s="10"/>
      <c r="L1420" s="13"/>
      <c r="M1420" s="14"/>
      <c r="N1420" s="10"/>
    </row>
    <row r="1421" spans="9:14" x14ac:dyDescent="0.2">
      <c r="I1421" s="13"/>
      <c r="J1421" s="14"/>
      <c r="K1421" s="10"/>
      <c r="L1421" s="13"/>
      <c r="M1421" s="14"/>
      <c r="N1421" s="10"/>
    </row>
    <row r="1422" spans="9:14" x14ac:dyDescent="0.2">
      <c r="I1422" s="13"/>
      <c r="J1422" s="14"/>
      <c r="K1422" s="10"/>
      <c r="L1422" s="13"/>
      <c r="M1422" s="14"/>
      <c r="N1422" s="10"/>
    </row>
    <row r="1423" spans="9:14" x14ac:dyDescent="0.2">
      <c r="I1423" s="13"/>
      <c r="J1423" s="14"/>
      <c r="K1423" s="10"/>
      <c r="L1423" s="13"/>
      <c r="M1423" s="14"/>
      <c r="N1423" s="10"/>
    </row>
    <row r="1424" spans="9:14" x14ac:dyDescent="0.2">
      <c r="I1424" s="13"/>
      <c r="J1424" s="14"/>
      <c r="K1424" s="10"/>
      <c r="L1424" s="13"/>
      <c r="M1424" s="14"/>
      <c r="N1424" s="10"/>
    </row>
    <row r="1425" spans="9:14" x14ac:dyDescent="0.2">
      <c r="I1425" s="13"/>
      <c r="J1425" s="14"/>
      <c r="K1425" s="10"/>
      <c r="L1425" s="13"/>
      <c r="M1425" s="14"/>
      <c r="N1425" s="10"/>
    </row>
    <row r="1426" spans="9:14" x14ac:dyDescent="0.2">
      <c r="I1426" s="13"/>
      <c r="J1426" s="14"/>
      <c r="K1426" s="10"/>
      <c r="L1426" s="13"/>
      <c r="M1426" s="14"/>
      <c r="N1426" s="10"/>
    </row>
    <row r="1427" spans="9:14" x14ac:dyDescent="0.2">
      <c r="I1427" s="13"/>
      <c r="J1427" s="14"/>
      <c r="K1427" s="10"/>
      <c r="L1427" s="13"/>
      <c r="M1427" s="14"/>
      <c r="N1427" s="10"/>
    </row>
    <row r="1428" spans="9:14" x14ac:dyDescent="0.2">
      <c r="I1428" s="13"/>
      <c r="J1428" s="14"/>
      <c r="K1428" s="10"/>
      <c r="L1428" s="13"/>
      <c r="M1428" s="14"/>
      <c r="N1428" s="10"/>
    </row>
    <row r="1429" spans="9:14" x14ac:dyDescent="0.2">
      <c r="I1429" s="13"/>
      <c r="J1429" s="14"/>
      <c r="K1429" s="10"/>
      <c r="L1429" s="13"/>
      <c r="M1429" s="14"/>
      <c r="N1429" s="10"/>
    </row>
    <row r="1430" spans="9:14" x14ac:dyDescent="0.2">
      <c r="I1430" s="13"/>
      <c r="J1430" s="14"/>
      <c r="K1430" s="10"/>
      <c r="L1430" s="13"/>
      <c r="M1430" s="14"/>
      <c r="N1430" s="10"/>
    </row>
    <row r="1431" spans="9:14" x14ac:dyDescent="0.2">
      <c r="I1431" s="13"/>
      <c r="J1431" s="14"/>
      <c r="K1431" s="10"/>
      <c r="L1431" s="13"/>
      <c r="M1431" s="14"/>
      <c r="N1431" s="10"/>
    </row>
    <row r="1432" spans="9:14" x14ac:dyDescent="0.2">
      <c r="I1432" s="13"/>
      <c r="J1432" s="14"/>
      <c r="K1432" s="10"/>
      <c r="L1432" s="13"/>
      <c r="M1432" s="14"/>
      <c r="N1432" s="10"/>
    </row>
    <row r="1433" spans="9:14" x14ac:dyDescent="0.2">
      <c r="I1433" s="13"/>
      <c r="J1433" s="14"/>
      <c r="K1433" s="10"/>
      <c r="L1433" s="13"/>
      <c r="M1433" s="14"/>
      <c r="N1433" s="10"/>
    </row>
    <row r="1434" spans="9:14" x14ac:dyDescent="0.2">
      <c r="I1434" s="13"/>
      <c r="J1434" s="14"/>
      <c r="K1434" s="10"/>
      <c r="L1434" s="13"/>
      <c r="M1434" s="14"/>
      <c r="N1434" s="10"/>
    </row>
    <row r="1435" spans="9:14" x14ac:dyDescent="0.2">
      <c r="I1435" s="13"/>
      <c r="J1435" s="14"/>
      <c r="K1435" s="10"/>
      <c r="L1435" s="13"/>
      <c r="M1435" s="14"/>
      <c r="N1435" s="10"/>
    </row>
    <row r="1436" spans="9:14" x14ac:dyDescent="0.2">
      <c r="I1436" s="13"/>
      <c r="J1436" s="14"/>
      <c r="K1436" s="10"/>
      <c r="L1436" s="13"/>
      <c r="M1436" s="14"/>
      <c r="N1436" s="10"/>
    </row>
    <row r="1437" spans="9:14" x14ac:dyDescent="0.2">
      <c r="I1437" s="13"/>
      <c r="J1437" s="14"/>
      <c r="K1437" s="10"/>
      <c r="L1437" s="13"/>
      <c r="M1437" s="14"/>
      <c r="N1437" s="10"/>
    </row>
    <row r="1438" spans="9:14" x14ac:dyDescent="0.2">
      <c r="I1438" s="13"/>
      <c r="J1438" s="14"/>
      <c r="K1438" s="10"/>
      <c r="L1438" s="13"/>
      <c r="M1438" s="14"/>
      <c r="N1438" s="10"/>
    </row>
    <row r="1439" spans="9:14" x14ac:dyDescent="0.2">
      <c r="I1439" s="13"/>
      <c r="J1439" s="14"/>
      <c r="K1439" s="10"/>
      <c r="L1439" s="13"/>
      <c r="M1439" s="14"/>
      <c r="N1439" s="10"/>
    </row>
    <row r="1440" spans="9:14" x14ac:dyDescent="0.2">
      <c r="I1440" s="13"/>
      <c r="J1440" s="14"/>
      <c r="K1440" s="10"/>
      <c r="L1440" s="13"/>
      <c r="M1440" s="14"/>
      <c r="N1440" s="10"/>
    </row>
    <row r="1441" spans="9:14" x14ac:dyDescent="0.2">
      <c r="I1441" s="13"/>
      <c r="J1441" s="14"/>
      <c r="K1441" s="10"/>
      <c r="L1441" s="13"/>
      <c r="M1441" s="14"/>
      <c r="N1441" s="10"/>
    </row>
    <row r="1442" spans="9:14" x14ac:dyDescent="0.2">
      <c r="I1442" s="13"/>
      <c r="J1442" s="14"/>
      <c r="K1442" s="10"/>
      <c r="L1442" s="13"/>
      <c r="M1442" s="14"/>
      <c r="N1442" s="10"/>
    </row>
    <row r="1443" spans="9:14" x14ac:dyDescent="0.2">
      <c r="I1443" s="13"/>
      <c r="J1443" s="14"/>
      <c r="K1443" s="10"/>
      <c r="L1443" s="13"/>
      <c r="M1443" s="14"/>
      <c r="N1443" s="10"/>
    </row>
    <row r="1444" spans="9:14" x14ac:dyDescent="0.2">
      <c r="I1444" s="13"/>
      <c r="J1444" s="14"/>
      <c r="K1444" s="10"/>
      <c r="L1444" s="13"/>
      <c r="M1444" s="14"/>
      <c r="N1444" s="10"/>
    </row>
    <row r="1445" spans="9:14" x14ac:dyDescent="0.2">
      <c r="I1445" s="13"/>
      <c r="J1445" s="14"/>
      <c r="K1445" s="10"/>
      <c r="L1445" s="13"/>
      <c r="M1445" s="14"/>
      <c r="N1445" s="10"/>
    </row>
    <row r="1446" spans="9:14" x14ac:dyDescent="0.2">
      <c r="I1446" s="13"/>
      <c r="J1446" s="14"/>
      <c r="K1446" s="10"/>
      <c r="L1446" s="13"/>
      <c r="M1446" s="14"/>
      <c r="N1446" s="10"/>
    </row>
    <row r="1447" spans="9:14" x14ac:dyDescent="0.2">
      <c r="I1447" s="13"/>
      <c r="J1447" s="14"/>
      <c r="K1447" s="10"/>
      <c r="L1447" s="13"/>
      <c r="M1447" s="14"/>
      <c r="N1447" s="10"/>
    </row>
    <row r="1448" spans="9:14" x14ac:dyDescent="0.2">
      <c r="I1448" s="13"/>
      <c r="J1448" s="14"/>
      <c r="K1448" s="10"/>
      <c r="L1448" s="13"/>
      <c r="M1448" s="14"/>
      <c r="N1448" s="10"/>
    </row>
    <row r="1449" spans="9:14" x14ac:dyDescent="0.2">
      <c r="I1449" s="13"/>
      <c r="J1449" s="14"/>
      <c r="K1449" s="10"/>
      <c r="L1449" s="13"/>
      <c r="M1449" s="14"/>
      <c r="N1449" s="10"/>
    </row>
    <row r="1450" spans="9:14" x14ac:dyDescent="0.2">
      <c r="I1450" s="13"/>
      <c r="J1450" s="14"/>
      <c r="K1450" s="10"/>
      <c r="L1450" s="13"/>
      <c r="M1450" s="14"/>
      <c r="N1450" s="10"/>
    </row>
    <row r="1451" spans="9:14" x14ac:dyDescent="0.2">
      <c r="I1451" s="13"/>
      <c r="J1451" s="14"/>
      <c r="K1451" s="10"/>
      <c r="L1451" s="13"/>
      <c r="M1451" s="14"/>
      <c r="N1451" s="10"/>
    </row>
    <row r="1452" spans="9:14" x14ac:dyDescent="0.2">
      <c r="I1452" s="13"/>
      <c r="J1452" s="14"/>
      <c r="K1452" s="10"/>
      <c r="L1452" s="13"/>
      <c r="M1452" s="14"/>
      <c r="N1452" s="10"/>
    </row>
    <row r="1453" spans="9:14" x14ac:dyDescent="0.2">
      <c r="I1453" s="13"/>
      <c r="J1453" s="14"/>
      <c r="K1453" s="10"/>
      <c r="L1453" s="13"/>
      <c r="M1453" s="14"/>
      <c r="N1453" s="10"/>
    </row>
    <row r="1454" spans="9:14" x14ac:dyDescent="0.2">
      <c r="I1454" s="13"/>
      <c r="J1454" s="14"/>
      <c r="K1454" s="10"/>
      <c r="L1454" s="13"/>
      <c r="M1454" s="14"/>
      <c r="N1454" s="10"/>
    </row>
    <row r="1455" spans="9:14" x14ac:dyDescent="0.2">
      <c r="I1455" s="13"/>
      <c r="J1455" s="14"/>
      <c r="K1455" s="10"/>
      <c r="L1455" s="13"/>
      <c r="M1455" s="14"/>
      <c r="N1455" s="10"/>
    </row>
    <row r="1456" spans="9:14" x14ac:dyDescent="0.2">
      <c r="I1456" s="13"/>
      <c r="J1456" s="14"/>
      <c r="K1456" s="10"/>
      <c r="L1456" s="13"/>
      <c r="M1456" s="14"/>
      <c r="N1456" s="10"/>
    </row>
    <row r="1457" spans="9:14" x14ac:dyDescent="0.2">
      <c r="I1457" s="13"/>
      <c r="J1457" s="14"/>
      <c r="K1457" s="10"/>
      <c r="L1457" s="13"/>
      <c r="M1457" s="14"/>
      <c r="N1457" s="10"/>
    </row>
    <row r="1458" spans="9:14" x14ac:dyDescent="0.2">
      <c r="I1458" s="13"/>
      <c r="J1458" s="14"/>
      <c r="K1458" s="10"/>
      <c r="L1458" s="13"/>
      <c r="M1458" s="14"/>
      <c r="N1458" s="10"/>
    </row>
    <row r="1459" spans="9:14" x14ac:dyDescent="0.2">
      <c r="I1459" s="13"/>
      <c r="J1459" s="14"/>
      <c r="K1459" s="10"/>
      <c r="L1459" s="13"/>
      <c r="M1459" s="14"/>
      <c r="N1459" s="10"/>
    </row>
    <row r="1460" spans="9:14" x14ac:dyDescent="0.2">
      <c r="I1460" s="13"/>
      <c r="J1460" s="14"/>
      <c r="K1460" s="10"/>
      <c r="L1460" s="13"/>
      <c r="M1460" s="14"/>
      <c r="N1460" s="10"/>
    </row>
    <row r="1461" spans="9:14" x14ac:dyDescent="0.2">
      <c r="I1461" s="13"/>
      <c r="J1461" s="14"/>
      <c r="K1461" s="10"/>
      <c r="L1461" s="13"/>
      <c r="M1461" s="14"/>
      <c r="N1461" s="10"/>
    </row>
    <row r="1462" spans="9:14" x14ac:dyDescent="0.2">
      <c r="I1462" s="13"/>
      <c r="J1462" s="14"/>
      <c r="K1462" s="10"/>
      <c r="L1462" s="13"/>
      <c r="M1462" s="14"/>
      <c r="N1462" s="10"/>
    </row>
    <row r="1463" spans="9:14" x14ac:dyDescent="0.2">
      <c r="I1463" s="13"/>
      <c r="J1463" s="14"/>
      <c r="K1463" s="10"/>
      <c r="L1463" s="13"/>
      <c r="M1463" s="14"/>
      <c r="N1463" s="10"/>
    </row>
    <row r="1464" spans="9:14" x14ac:dyDescent="0.2">
      <c r="I1464" s="13"/>
      <c r="J1464" s="14"/>
      <c r="K1464" s="10"/>
      <c r="L1464" s="13"/>
      <c r="M1464" s="14"/>
      <c r="N1464" s="10"/>
    </row>
    <row r="1465" spans="9:14" x14ac:dyDescent="0.2">
      <c r="I1465" s="13"/>
      <c r="J1465" s="14"/>
      <c r="K1465" s="10"/>
      <c r="L1465" s="13"/>
      <c r="M1465" s="14"/>
      <c r="N1465" s="10"/>
    </row>
    <row r="1466" spans="9:14" x14ac:dyDescent="0.2">
      <c r="I1466" s="13"/>
      <c r="J1466" s="14"/>
      <c r="K1466" s="10"/>
      <c r="L1466" s="13"/>
      <c r="M1466" s="14"/>
      <c r="N1466" s="10"/>
    </row>
    <row r="1467" spans="9:14" x14ac:dyDescent="0.2">
      <c r="I1467" s="13"/>
      <c r="J1467" s="14"/>
      <c r="K1467" s="10"/>
      <c r="L1467" s="13"/>
      <c r="M1467" s="14"/>
      <c r="N1467" s="10"/>
    </row>
    <row r="1468" spans="9:14" x14ac:dyDescent="0.2">
      <c r="I1468" s="13"/>
      <c r="J1468" s="14"/>
      <c r="K1468" s="10"/>
      <c r="L1468" s="13"/>
      <c r="M1468" s="14"/>
      <c r="N1468" s="10"/>
    </row>
    <row r="1469" spans="9:14" x14ac:dyDescent="0.2">
      <c r="I1469" s="13"/>
      <c r="J1469" s="14"/>
      <c r="K1469" s="10"/>
      <c r="L1469" s="13"/>
      <c r="M1469" s="14"/>
      <c r="N1469" s="10"/>
    </row>
    <row r="1470" spans="9:14" x14ac:dyDescent="0.2">
      <c r="I1470" s="13"/>
      <c r="J1470" s="14"/>
      <c r="K1470" s="10"/>
      <c r="L1470" s="13"/>
      <c r="M1470" s="14"/>
      <c r="N1470" s="10"/>
    </row>
    <row r="1471" spans="9:14" x14ac:dyDescent="0.2">
      <c r="I1471" s="13"/>
      <c r="J1471" s="14"/>
      <c r="K1471" s="10"/>
      <c r="L1471" s="13"/>
      <c r="M1471" s="14"/>
      <c r="N1471" s="10"/>
    </row>
    <row r="1472" spans="9:14" x14ac:dyDescent="0.2">
      <c r="I1472" s="13"/>
      <c r="J1472" s="14"/>
      <c r="K1472" s="10"/>
      <c r="L1472" s="13"/>
      <c r="M1472" s="14"/>
      <c r="N1472" s="10"/>
    </row>
    <row r="1473" spans="9:14" x14ac:dyDescent="0.2">
      <c r="I1473" s="13"/>
      <c r="J1473" s="14"/>
      <c r="K1473" s="10"/>
      <c r="L1473" s="13"/>
      <c r="M1473" s="14"/>
      <c r="N1473" s="10"/>
    </row>
    <row r="1474" spans="9:14" x14ac:dyDescent="0.2">
      <c r="I1474" s="13"/>
      <c r="J1474" s="14"/>
      <c r="K1474" s="10"/>
      <c r="L1474" s="13"/>
      <c r="M1474" s="14"/>
      <c r="N1474" s="10"/>
    </row>
    <row r="1475" spans="9:14" x14ac:dyDescent="0.2">
      <c r="I1475" s="13"/>
      <c r="J1475" s="14"/>
      <c r="K1475" s="10"/>
      <c r="L1475" s="13"/>
      <c r="M1475" s="14"/>
      <c r="N1475" s="10"/>
    </row>
    <row r="1476" spans="9:14" x14ac:dyDescent="0.2">
      <c r="I1476" s="13"/>
      <c r="J1476" s="14"/>
      <c r="K1476" s="10"/>
      <c r="L1476" s="13"/>
      <c r="M1476" s="14"/>
      <c r="N1476" s="10"/>
    </row>
    <row r="1477" spans="9:14" x14ac:dyDescent="0.2">
      <c r="I1477" s="13"/>
      <c r="J1477" s="14"/>
      <c r="K1477" s="10"/>
      <c r="L1477" s="13"/>
      <c r="M1477" s="14"/>
      <c r="N1477" s="10"/>
    </row>
    <row r="1478" spans="9:14" x14ac:dyDescent="0.2">
      <c r="I1478" s="13"/>
      <c r="J1478" s="14"/>
      <c r="K1478" s="10"/>
      <c r="L1478" s="13"/>
      <c r="M1478" s="14"/>
      <c r="N1478" s="10"/>
    </row>
    <row r="1479" spans="9:14" x14ac:dyDescent="0.2">
      <c r="I1479" s="13"/>
      <c r="J1479" s="14"/>
      <c r="K1479" s="10"/>
      <c r="L1479" s="13"/>
      <c r="M1479" s="14"/>
      <c r="N1479" s="10"/>
    </row>
    <row r="1480" spans="9:14" x14ac:dyDescent="0.2">
      <c r="I1480" s="13"/>
      <c r="J1480" s="14"/>
      <c r="K1480" s="10"/>
      <c r="L1480" s="13"/>
      <c r="M1480" s="14"/>
      <c r="N1480" s="10"/>
    </row>
    <row r="1481" spans="9:14" x14ac:dyDescent="0.2">
      <c r="I1481" s="13"/>
      <c r="J1481" s="14"/>
      <c r="K1481" s="10"/>
      <c r="L1481" s="13"/>
      <c r="M1481" s="14"/>
      <c r="N1481" s="10"/>
    </row>
    <row r="1482" spans="9:14" x14ac:dyDescent="0.2">
      <c r="I1482" s="13"/>
      <c r="J1482" s="14"/>
      <c r="K1482" s="10"/>
      <c r="L1482" s="13"/>
      <c r="M1482" s="14"/>
      <c r="N1482" s="10"/>
    </row>
    <row r="1483" spans="9:14" x14ac:dyDescent="0.2">
      <c r="I1483" s="13"/>
      <c r="J1483" s="14"/>
      <c r="K1483" s="10"/>
      <c r="L1483" s="13"/>
      <c r="M1483" s="14"/>
      <c r="N1483" s="10"/>
    </row>
    <row r="1484" spans="9:14" x14ac:dyDescent="0.2">
      <c r="I1484" s="13"/>
      <c r="J1484" s="14"/>
      <c r="K1484" s="10"/>
      <c r="L1484" s="13"/>
      <c r="M1484" s="14"/>
      <c r="N1484" s="10"/>
    </row>
    <row r="1485" spans="9:14" x14ac:dyDescent="0.2">
      <c r="I1485" s="13"/>
      <c r="J1485" s="14"/>
      <c r="K1485" s="10"/>
      <c r="L1485" s="13"/>
      <c r="M1485" s="14"/>
      <c r="N1485" s="10"/>
    </row>
    <row r="1486" spans="9:14" x14ac:dyDescent="0.2">
      <c r="I1486" s="13"/>
      <c r="J1486" s="14"/>
      <c r="K1486" s="10"/>
      <c r="L1486" s="13"/>
      <c r="M1486" s="14"/>
      <c r="N1486" s="10"/>
    </row>
    <row r="1487" spans="9:14" x14ac:dyDescent="0.2">
      <c r="I1487" s="13"/>
      <c r="J1487" s="14"/>
      <c r="K1487" s="10"/>
      <c r="L1487" s="13"/>
      <c r="M1487" s="14"/>
      <c r="N1487" s="10"/>
    </row>
    <row r="1488" spans="9:14" x14ac:dyDescent="0.2">
      <c r="I1488" s="13"/>
      <c r="J1488" s="14"/>
      <c r="K1488" s="10"/>
      <c r="L1488" s="13"/>
      <c r="M1488" s="14"/>
      <c r="N1488" s="10"/>
    </row>
    <row r="1489" spans="9:14" x14ac:dyDescent="0.2">
      <c r="I1489" s="13"/>
      <c r="J1489" s="14"/>
      <c r="K1489" s="10"/>
      <c r="L1489" s="13"/>
      <c r="M1489" s="14"/>
      <c r="N1489" s="10"/>
    </row>
    <row r="1490" spans="9:14" x14ac:dyDescent="0.2">
      <c r="I1490" s="13"/>
      <c r="J1490" s="14"/>
      <c r="K1490" s="10"/>
      <c r="L1490" s="13"/>
      <c r="M1490" s="14"/>
      <c r="N1490" s="10"/>
    </row>
    <row r="1491" spans="9:14" x14ac:dyDescent="0.2">
      <c r="I1491" s="13"/>
      <c r="J1491" s="14"/>
      <c r="K1491" s="10"/>
      <c r="L1491" s="13"/>
      <c r="M1491" s="14"/>
      <c r="N1491" s="10"/>
    </row>
    <row r="1492" spans="9:14" x14ac:dyDescent="0.2">
      <c r="I1492" s="13"/>
      <c r="J1492" s="14"/>
      <c r="K1492" s="10"/>
      <c r="L1492" s="13"/>
      <c r="M1492" s="14"/>
      <c r="N1492" s="10"/>
    </row>
    <row r="1493" spans="9:14" x14ac:dyDescent="0.2">
      <c r="I1493" s="13"/>
      <c r="J1493" s="14"/>
      <c r="K1493" s="10"/>
      <c r="L1493" s="13"/>
      <c r="M1493" s="14"/>
      <c r="N1493" s="10"/>
    </row>
    <row r="1494" spans="9:14" x14ac:dyDescent="0.2">
      <c r="I1494" s="13"/>
      <c r="J1494" s="14"/>
      <c r="K1494" s="10"/>
      <c r="L1494" s="13"/>
      <c r="M1494" s="14"/>
      <c r="N1494" s="10"/>
    </row>
    <row r="1495" spans="9:14" x14ac:dyDescent="0.2">
      <c r="I1495" s="13"/>
      <c r="J1495" s="14"/>
      <c r="K1495" s="10"/>
      <c r="L1495" s="13"/>
      <c r="M1495" s="14"/>
      <c r="N1495" s="10"/>
    </row>
    <row r="1496" spans="9:14" x14ac:dyDescent="0.2">
      <c r="I1496" s="13"/>
      <c r="J1496" s="14"/>
      <c r="K1496" s="10"/>
      <c r="L1496" s="13"/>
      <c r="M1496" s="14"/>
      <c r="N1496" s="10"/>
    </row>
    <row r="1497" spans="9:14" x14ac:dyDescent="0.2">
      <c r="I1497" s="13"/>
      <c r="J1497" s="14"/>
      <c r="K1497" s="10"/>
      <c r="L1497" s="13"/>
      <c r="M1497" s="14"/>
      <c r="N1497" s="10"/>
    </row>
    <row r="1498" spans="9:14" x14ac:dyDescent="0.2">
      <c r="I1498" s="13"/>
      <c r="J1498" s="14"/>
      <c r="K1498" s="10"/>
      <c r="L1498" s="13"/>
      <c r="M1498" s="14"/>
      <c r="N1498" s="10"/>
    </row>
    <row r="1499" spans="9:14" x14ac:dyDescent="0.2">
      <c r="I1499" s="13"/>
      <c r="J1499" s="14"/>
      <c r="K1499" s="10"/>
      <c r="L1499" s="13"/>
      <c r="M1499" s="14"/>
      <c r="N1499" s="10"/>
    </row>
    <row r="1500" spans="9:14" x14ac:dyDescent="0.2">
      <c r="I1500" s="13"/>
      <c r="J1500" s="14"/>
      <c r="K1500" s="10"/>
      <c r="L1500" s="13"/>
      <c r="M1500" s="14"/>
      <c r="N1500" s="10"/>
    </row>
    <row r="1501" spans="9:14" x14ac:dyDescent="0.2">
      <c r="I1501" s="13"/>
      <c r="J1501" s="14"/>
      <c r="K1501" s="10"/>
      <c r="L1501" s="13"/>
      <c r="M1501" s="14"/>
      <c r="N1501" s="10"/>
    </row>
    <row r="1502" spans="9:14" x14ac:dyDescent="0.2">
      <c r="I1502" s="13"/>
      <c r="J1502" s="14"/>
      <c r="K1502" s="10"/>
      <c r="L1502" s="13"/>
      <c r="M1502" s="14"/>
      <c r="N1502" s="10"/>
    </row>
    <row r="1503" spans="9:14" x14ac:dyDescent="0.2">
      <c r="I1503" s="13"/>
      <c r="J1503" s="14"/>
      <c r="K1503" s="10"/>
      <c r="L1503" s="13"/>
      <c r="M1503" s="14"/>
      <c r="N1503" s="10"/>
    </row>
    <row r="1504" spans="9:14" x14ac:dyDescent="0.2">
      <c r="I1504" s="13"/>
      <c r="J1504" s="14"/>
      <c r="K1504" s="10"/>
      <c r="L1504" s="13"/>
      <c r="M1504" s="14"/>
      <c r="N1504" s="10"/>
    </row>
    <row r="1505" spans="9:14" x14ac:dyDescent="0.2">
      <c r="I1505" s="13"/>
      <c r="J1505" s="14"/>
      <c r="K1505" s="10"/>
      <c r="L1505" s="13"/>
      <c r="M1505" s="14"/>
      <c r="N1505" s="10"/>
    </row>
    <row r="1506" spans="9:14" x14ac:dyDescent="0.2">
      <c r="I1506" s="13"/>
      <c r="J1506" s="14"/>
      <c r="K1506" s="10"/>
      <c r="L1506" s="13"/>
      <c r="M1506" s="14"/>
      <c r="N1506" s="10"/>
    </row>
    <row r="1507" spans="9:14" x14ac:dyDescent="0.2">
      <c r="I1507" s="13"/>
      <c r="J1507" s="14"/>
      <c r="K1507" s="10"/>
      <c r="L1507" s="13"/>
      <c r="M1507" s="14"/>
      <c r="N1507" s="10"/>
    </row>
    <row r="1508" spans="9:14" x14ac:dyDescent="0.2">
      <c r="I1508" s="13"/>
      <c r="J1508" s="14"/>
      <c r="K1508" s="10"/>
      <c r="L1508" s="13"/>
      <c r="M1508" s="14"/>
      <c r="N1508" s="10"/>
    </row>
    <row r="1509" spans="9:14" x14ac:dyDescent="0.2">
      <c r="I1509" s="13"/>
      <c r="J1509" s="14"/>
      <c r="K1509" s="10"/>
      <c r="L1509" s="13"/>
      <c r="M1509" s="14"/>
      <c r="N1509" s="10"/>
    </row>
    <row r="1510" spans="9:14" x14ac:dyDescent="0.2">
      <c r="I1510" s="13"/>
      <c r="J1510" s="14"/>
      <c r="K1510" s="10"/>
      <c r="L1510" s="13"/>
      <c r="M1510" s="14"/>
      <c r="N1510" s="10"/>
    </row>
    <row r="1511" spans="9:14" x14ac:dyDescent="0.2">
      <c r="I1511" s="13"/>
      <c r="J1511" s="14"/>
      <c r="K1511" s="10"/>
      <c r="L1511" s="13"/>
      <c r="M1511" s="14"/>
      <c r="N1511" s="10"/>
    </row>
    <row r="1512" spans="9:14" x14ac:dyDescent="0.2">
      <c r="I1512" s="13"/>
      <c r="J1512" s="14"/>
      <c r="K1512" s="10"/>
      <c r="L1512" s="13"/>
      <c r="M1512" s="14"/>
      <c r="N1512" s="10"/>
    </row>
    <row r="1513" spans="9:14" x14ac:dyDescent="0.2">
      <c r="I1513" s="13"/>
      <c r="J1513" s="14"/>
      <c r="K1513" s="10"/>
      <c r="L1513" s="13"/>
      <c r="M1513" s="14"/>
      <c r="N1513" s="10"/>
    </row>
    <row r="1514" spans="9:14" x14ac:dyDescent="0.2">
      <c r="I1514" s="13"/>
      <c r="J1514" s="14"/>
      <c r="K1514" s="10"/>
      <c r="L1514" s="13"/>
      <c r="M1514" s="14"/>
      <c r="N1514" s="10"/>
    </row>
    <row r="1515" spans="9:14" x14ac:dyDescent="0.2">
      <c r="I1515" s="13"/>
      <c r="J1515" s="14"/>
      <c r="K1515" s="10"/>
      <c r="L1515" s="13"/>
      <c r="M1515" s="14"/>
      <c r="N1515" s="10"/>
    </row>
    <row r="1516" spans="9:14" x14ac:dyDescent="0.2">
      <c r="I1516" s="13"/>
      <c r="J1516" s="14"/>
      <c r="K1516" s="10"/>
      <c r="L1516" s="13"/>
      <c r="M1516" s="14"/>
      <c r="N1516" s="10"/>
    </row>
    <row r="1517" spans="9:14" x14ac:dyDescent="0.2">
      <c r="I1517" s="13"/>
      <c r="J1517" s="14"/>
      <c r="K1517" s="10"/>
      <c r="L1517" s="13"/>
      <c r="M1517" s="14"/>
      <c r="N1517" s="10"/>
    </row>
    <row r="1518" spans="9:14" x14ac:dyDescent="0.2">
      <c r="I1518" s="13"/>
      <c r="J1518" s="14"/>
      <c r="K1518" s="10"/>
      <c r="L1518" s="13"/>
      <c r="M1518" s="14"/>
      <c r="N1518" s="10"/>
    </row>
    <row r="1519" spans="9:14" x14ac:dyDescent="0.2">
      <c r="I1519" s="13"/>
      <c r="J1519" s="14"/>
      <c r="K1519" s="10"/>
      <c r="L1519" s="13"/>
      <c r="M1519" s="14"/>
      <c r="N1519" s="10"/>
    </row>
    <row r="1520" spans="9:14" x14ac:dyDescent="0.2">
      <c r="I1520" s="13"/>
      <c r="J1520" s="14"/>
      <c r="K1520" s="10"/>
      <c r="L1520" s="13"/>
      <c r="M1520" s="14"/>
      <c r="N1520" s="10"/>
    </row>
    <row r="1521" spans="9:14" x14ac:dyDescent="0.2">
      <c r="I1521" s="13"/>
      <c r="J1521" s="14"/>
      <c r="K1521" s="10"/>
      <c r="L1521" s="13"/>
      <c r="M1521" s="14"/>
      <c r="N1521" s="10"/>
    </row>
    <row r="1522" spans="9:14" x14ac:dyDescent="0.2">
      <c r="I1522" s="13"/>
      <c r="J1522" s="14"/>
      <c r="K1522" s="10"/>
      <c r="L1522" s="13"/>
      <c r="M1522" s="14"/>
      <c r="N1522" s="10"/>
    </row>
    <row r="1523" spans="9:14" x14ac:dyDescent="0.2">
      <c r="I1523" s="13"/>
      <c r="J1523" s="14"/>
      <c r="K1523" s="10"/>
      <c r="L1523" s="13"/>
      <c r="M1523" s="14"/>
      <c r="N1523" s="10"/>
    </row>
    <row r="1524" spans="9:14" x14ac:dyDescent="0.2">
      <c r="I1524" s="13"/>
      <c r="J1524" s="14"/>
      <c r="K1524" s="10"/>
      <c r="L1524" s="13"/>
      <c r="M1524" s="14"/>
      <c r="N1524" s="10"/>
    </row>
    <row r="1525" spans="9:14" x14ac:dyDescent="0.2">
      <c r="I1525" s="13"/>
      <c r="J1525" s="14"/>
      <c r="K1525" s="10"/>
      <c r="L1525" s="13"/>
      <c r="M1525" s="14"/>
      <c r="N1525" s="10"/>
    </row>
    <row r="1526" spans="9:14" x14ac:dyDescent="0.2">
      <c r="I1526" s="13"/>
      <c r="J1526" s="14"/>
      <c r="K1526" s="10"/>
      <c r="L1526" s="13"/>
      <c r="M1526" s="14"/>
      <c r="N1526" s="10"/>
    </row>
    <row r="1527" spans="9:14" x14ac:dyDescent="0.2">
      <c r="I1527" s="13"/>
      <c r="J1527" s="14"/>
      <c r="K1527" s="10"/>
      <c r="L1527" s="13"/>
      <c r="M1527" s="14"/>
      <c r="N1527" s="10"/>
    </row>
    <row r="1528" spans="9:14" x14ac:dyDescent="0.2">
      <c r="I1528" s="13"/>
      <c r="J1528" s="14"/>
      <c r="K1528" s="10"/>
      <c r="L1528" s="13"/>
      <c r="M1528" s="14"/>
      <c r="N1528" s="10"/>
    </row>
    <row r="1529" spans="9:14" x14ac:dyDescent="0.2">
      <c r="I1529" s="13"/>
      <c r="J1529" s="14"/>
      <c r="K1529" s="10"/>
      <c r="L1529" s="13"/>
      <c r="M1529" s="14"/>
      <c r="N1529" s="10"/>
    </row>
    <row r="1530" spans="9:14" x14ac:dyDescent="0.2">
      <c r="I1530" s="13"/>
      <c r="J1530" s="14"/>
      <c r="K1530" s="10"/>
      <c r="L1530" s="13"/>
      <c r="M1530" s="14"/>
      <c r="N1530" s="10"/>
    </row>
    <row r="1531" spans="9:14" x14ac:dyDescent="0.2">
      <c r="I1531" s="13"/>
      <c r="J1531" s="14"/>
      <c r="K1531" s="10"/>
      <c r="L1531" s="13"/>
      <c r="M1531" s="14"/>
      <c r="N1531" s="10"/>
    </row>
    <row r="1532" spans="9:14" x14ac:dyDescent="0.2">
      <c r="I1532" s="13"/>
      <c r="J1532" s="14"/>
      <c r="K1532" s="10"/>
    </row>
    <row r="1533" spans="9:14" x14ac:dyDescent="0.2">
      <c r="I1533" s="13"/>
      <c r="J1533" s="14"/>
      <c r="K1533" s="10"/>
    </row>
    <row r="1534" spans="9:14" x14ac:dyDescent="0.2">
      <c r="I1534" s="13"/>
      <c r="J1534" s="14"/>
      <c r="K1534" s="10"/>
    </row>
    <row r="1535" spans="9:14" x14ac:dyDescent="0.2">
      <c r="I1535" s="13"/>
      <c r="J1535" s="14"/>
      <c r="K1535" s="10"/>
    </row>
    <row r="1536" spans="9:14" x14ac:dyDescent="0.2">
      <c r="I1536" s="13"/>
      <c r="J1536" s="14"/>
      <c r="K1536" s="10"/>
    </row>
    <row r="1537" spans="9:11" x14ac:dyDescent="0.2">
      <c r="I1537" s="13"/>
      <c r="J1537" s="14"/>
      <c r="K1537" s="10"/>
    </row>
    <row r="1538" spans="9:11" x14ac:dyDescent="0.2">
      <c r="I1538" s="13"/>
      <c r="J1538" s="14"/>
      <c r="K1538" s="10"/>
    </row>
    <row r="1539" spans="9:11" x14ac:dyDescent="0.2">
      <c r="I1539" s="13"/>
      <c r="J1539" s="14"/>
      <c r="K1539" s="10"/>
    </row>
    <row r="1540" spans="9:11" x14ac:dyDescent="0.2">
      <c r="I1540" s="13"/>
      <c r="J1540" s="14"/>
      <c r="K1540" s="10"/>
    </row>
    <row r="1541" spans="9:11" x14ac:dyDescent="0.2">
      <c r="I1541" s="13"/>
      <c r="J1541" s="14"/>
      <c r="K1541" s="10"/>
    </row>
    <row r="1542" spans="9:11" x14ac:dyDescent="0.2">
      <c r="I1542" s="13"/>
      <c r="J1542" s="14"/>
      <c r="K1542" s="10"/>
    </row>
    <row r="1543" spans="9:11" x14ac:dyDescent="0.2">
      <c r="I1543" s="13"/>
      <c r="J1543" s="14"/>
      <c r="K1543" s="10"/>
    </row>
    <row r="1544" spans="9:11" x14ac:dyDescent="0.2">
      <c r="I1544" s="13"/>
      <c r="J1544" s="14"/>
      <c r="K1544" s="10"/>
    </row>
    <row r="1545" spans="9:11" x14ac:dyDescent="0.2">
      <c r="I1545" s="13"/>
      <c r="J1545" s="14"/>
      <c r="K1545" s="10"/>
    </row>
    <row r="1546" spans="9:11" x14ac:dyDescent="0.2">
      <c r="I1546" s="13"/>
      <c r="J1546" s="14"/>
      <c r="K1546" s="10"/>
    </row>
    <row r="1547" spans="9:11" x14ac:dyDescent="0.2">
      <c r="I1547" s="13"/>
      <c r="J1547" s="14"/>
      <c r="K1547" s="10"/>
    </row>
    <row r="1548" spans="9:11" x14ac:dyDescent="0.2">
      <c r="I1548" s="13"/>
      <c r="J1548" s="14"/>
      <c r="K1548" s="10"/>
    </row>
    <row r="1549" spans="9:11" x14ac:dyDescent="0.2">
      <c r="I1549" s="13"/>
      <c r="J1549" s="14"/>
      <c r="K1549" s="10"/>
    </row>
    <row r="1550" spans="9:11" x14ac:dyDescent="0.2">
      <c r="I1550" s="13"/>
      <c r="J1550" s="14"/>
      <c r="K1550" s="10"/>
    </row>
    <row r="1551" spans="9:11" x14ac:dyDescent="0.2">
      <c r="I1551" s="13"/>
      <c r="J1551" s="14"/>
      <c r="K1551" s="10"/>
    </row>
    <row r="1552" spans="9:11" x14ac:dyDescent="0.2">
      <c r="I1552" s="13"/>
      <c r="J1552" s="14"/>
      <c r="K1552" s="10"/>
    </row>
    <row r="1553" spans="9:11" x14ac:dyDescent="0.2">
      <c r="I1553" s="13"/>
      <c r="J1553" s="14"/>
      <c r="K1553" s="10"/>
    </row>
    <row r="1554" spans="9:11" x14ac:dyDescent="0.2">
      <c r="I1554" s="13"/>
      <c r="J1554" s="14"/>
      <c r="K1554" s="10"/>
    </row>
    <row r="1555" spans="9:11" x14ac:dyDescent="0.2">
      <c r="I1555" s="13"/>
      <c r="J1555" s="14"/>
      <c r="K1555" s="10"/>
    </row>
    <row r="1556" spans="9:11" x14ac:dyDescent="0.2">
      <c r="I1556" s="13"/>
      <c r="J1556" s="14"/>
      <c r="K1556" s="10"/>
    </row>
    <row r="1557" spans="9:11" x14ac:dyDescent="0.2">
      <c r="I1557" s="13"/>
      <c r="J1557" s="14"/>
      <c r="K1557" s="10"/>
    </row>
    <row r="1558" spans="9:11" x14ac:dyDescent="0.2">
      <c r="I1558" s="13"/>
      <c r="J1558" s="14"/>
      <c r="K1558" s="10"/>
    </row>
    <row r="1559" spans="9:11" x14ac:dyDescent="0.2">
      <c r="I1559" s="13"/>
      <c r="J1559" s="14"/>
      <c r="K1559" s="10"/>
    </row>
    <row r="1560" spans="9:11" x14ac:dyDescent="0.2">
      <c r="I1560" s="13"/>
      <c r="J1560" s="14"/>
      <c r="K1560" s="10"/>
    </row>
    <row r="1561" spans="9:11" x14ac:dyDescent="0.2">
      <c r="I1561" s="13"/>
      <c r="J1561" s="14"/>
      <c r="K1561" s="10"/>
    </row>
    <row r="1562" spans="9:11" x14ac:dyDescent="0.2">
      <c r="I1562" s="13"/>
      <c r="J1562" s="14"/>
      <c r="K1562" s="10"/>
    </row>
    <row r="1563" spans="9:11" x14ac:dyDescent="0.2">
      <c r="I1563" s="13"/>
      <c r="J1563" s="14"/>
      <c r="K1563" s="10"/>
    </row>
    <row r="1564" spans="9:11" x14ac:dyDescent="0.2">
      <c r="I1564" s="13"/>
      <c r="J1564" s="14"/>
      <c r="K1564" s="10"/>
    </row>
    <row r="1565" spans="9:11" x14ac:dyDescent="0.2">
      <c r="I1565" s="13"/>
      <c r="J1565" s="14"/>
      <c r="K1565" s="10"/>
    </row>
    <row r="1566" spans="9:11" x14ac:dyDescent="0.2">
      <c r="I1566" s="13"/>
      <c r="J1566" s="14"/>
      <c r="K1566" s="10"/>
    </row>
    <row r="1567" spans="9:11" x14ac:dyDescent="0.2">
      <c r="I1567" s="13"/>
      <c r="J1567" s="14"/>
      <c r="K1567" s="10"/>
    </row>
    <row r="1568" spans="9:11" x14ac:dyDescent="0.2">
      <c r="I1568" s="13"/>
      <c r="J1568" s="14"/>
      <c r="K1568" s="10"/>
    </row>
    <row r="1569" spans="9:11" x14ac:dyDescent="0.2">
      <c r="I1569" s="13"/>
      <c r="J1569" s="14"/>
      <c r="K1569" s="10"/>
    </row>
    <row r="1570" spans="9:11" x14ac:dyDescent="0.2">
      <c r="I1570" s="13"/>
      <c r="J1570" s="14"/>
      <c r="K1570" s="10"/>
    </row>
    <row r="1571" spans="9:11" x14ac:dyDescent="0.2">
      <c r="I1571" s="13"/>
      <c r="J1571" s="14"/>
      <c r="K1571" s="10"/>
    </row>
    <row r="1572" spans="9:11" x14ac:dyDescent="0.2">
      <c r="I1572" s="13"/>
      <c r="J1572" s="14"/>
      <c r="K1572" s="10"/>
    </row>
    <row r="1573" spans="9:11" x14ac:dyDescent="0.2">
      <c r="I1573" s="13"/>
      <c r="J1573" s="14"/>
      <c r="K1573" s="10"/>
    </row>
    <row r="1574" spans="9:11" x14ac:dyDescent="0.2">
      <c r="I1574" s="13"/>
      <c r="J1574" s="14"/>
      <c r="K1574" s="10"/>
    </row>
    <row r="1575" spans="9:11" x14ac:dyDescent="0.2">
      <c r="I1575" s="13"/>
      <c r="J1575" s="14"/>
      <c r="K1575" s="10"/>
    </row>
    <row r="1576" spans="9:11" x14ac:dyDescent="0.2">
      <c r="I1576" s="13"/>
      <c r="J1576" s="14"/>
      <c r="K1576" s="10"/>
    </row>
    <row r="1577" spans="9:11" x14ac:dyDescent="0.2">
      <c r="I1577" s="13"/>
      <c r="J1577" s="14"/>
      <c r="K1577" s="10"/>
    </row>
    <row r="1578" spans="9:11" x14ac:dyDescent="0.2">
      <c r="I1578" s="13"/>
      <c r="J1578" s="14"/>
      <c r="K1578" s="10"/>
    </row>
    <row r="1579" spans="9:11" x14ac:dyDescent="0.2">
      <c r="I1579" s="13"/>
      <c r="J1579" s="14"/>
      <c r="K1579" s="10"/>
    </row>
    <row r="1580" spans="9:11" x14ac:dyDescent="0.2">
      <c r="I1580" s="13"/>
      <c r="J1580" s="14"/>
      <c r="K1580" s="10"/>
    </row>
    <row r="1581" spans="9:11" x14ac:dyDescent="0.2">
      <c r="I1581" s="13"/>
      <c r="J1581" s="14"/>
      <c r="K1581" s="10"/>
    </row>
    <row r="1582" spans="9:11" x14ac:dyDescent="0.2">
      <c r="I1582" s="13"/>
      <c r="J1582" s="14"/>
      <c r="K1582" s="10"/>
    </row>
    <row r="1583" spans="9:11" x14ac:dyDescent="0.2">
      <c r="I1583" s="13"/>
      <c r="J1583" s="14"/>
      <c r="K1583" s="10"/>
    </row>
    <row r="1584" spans="9:11" x14ac:dyDescent="0.2">
      <c r="I1584" s="13"/>
      <c r="J1584" s="14"/>
      <c r="K1584" s="10"/>
    </row>
    <row r="1585" spans="9:11" x14ac:dyDescent="0.2">
      <c r="I1585" s="13"/>
      <c r="J1585" s="14"/>
      <c r="K1585" s="10"/>
    </row>
    <row r="1586" spans="9:11" x14ac:dyDescent="0.2">
      <c r="I1586" s="13"/>
      <c r="J1586" s="14"/>
      <c r="K1586" s="10"/>
    </row>
    <row r="1587" spans="9:11" x14ac:dyDescent="0.2">
      <c r="I1587" s="13"/>
      <c r="J1587" s="14"/>
      <c r="K1587" s="10"/>
    </row>
    <row r="1588" spans="9:11" x14ac:dyDescent="0.2">
      <c r="I1588" s="13"/>
      <c r="J1588" s="14"/>
      <c r="K1588" s="10"/>
    </row>
    <row r="1589" spans="9:11" x14ac:dyDescent="0.2">
      <c r="I1589" s="13"/>
      <c r="J1589" s="14"/>
      <c r="K1589" s="10"/>
    </row>
    <row r="1590" spans="9:11" x14ac:dyDescent="0.2">
      <c r="I1590" s="13"/>
      <c r="J1590" s="14"/>
      <c r="K1590" s="10"/>
    </row>
    <row r="1591" spans="9:11" x14ac:dyDescent="0.2">
      <c r="I1591" s="13"/>
      <c r="J1591" s="14"/>
      <c r="K1591" s="10"/>
    </row>
    <row r="1592" spans="9:11" x14ac:dyDescent="0.2">
      <c r="I1592" s="13"/>
      <c r="J1592" s="14"/>
      <c r="K1592" s="10"/>
    </row>
    <row r="1593" spans="9:11" x14ac:dyDescent="0.2">
      <c r="I1593" s="13"/>
      <c r="J1593" s="14"/>
      <c r="K1593" s="10"/>
    </row>
    <row r="1594" spans="9:11" x14ac:dyDescent="0.2">
      <c r="I1594" s="13"/>
      <c r="J1594" s="14"/>
      <c r="K1594" s="10"/>
    </row>
    <row r="1595" spans="9:11" x14ac:dyDescent="0.2">
      <c r="I1595" s="13"/>
      <c r="J1595" s="14"/>
      <c r="K1595" s="10"/>
    </row>
    <row r="1596" spans="9:11" x14ac:dyDescent="0.2">
      <c r="I1596" s="13"/>
      <c r="J1596" s="14"/>
      <c r="K1596" s="10"/>
    </row>
    <row r="1597" spans="9:11" x14ac:dyDescent="0.2">
      <c r="I1597" s="13"/>
      <c r="J1597" s="14"/>
      <c r="K1597" s="10"/>
    </row>
    <row r="1598" spans="9:11" x14ac:dyDescent="0.2">
      <c r="I1598" s="13"/>
      <c r="J1598" s="14"/>
      <c r="K1598" s="10"/>
    </row>
    <row r="1599" spans="9:11" x14ac:dyDescent="0.2">
      <c r="I1599" s="13"/>
      <c r="J1599" s="14"/>
      <c r="K1599" s="10"/>
    </row>
    <row r="1600" spans="9:11" x14ac:dyDescent="0.2">
      <c r="I1600" s="13"/>
      <c r="J1600" s="14"/>
      <c r="K1600" s="10"/>
    </row>
    <row r="1601" spans="9:11" x14ac:dyDescent="0.2">
      <c r="I1601" s="13"/>
      <c r="J1601" s="14"/>
      <c r="K1601" s="10"/>
    </row>
    <row r="1602" spans="9:11" x14ac:dyDescent="0.2">
      <c r="I1602" s="13"/>
      <c r="J1602" s="14"/>
      <c r="K1602" s="10"/>
    </row>
    <row r="1603" spans="9:11" x14ac:dyDescent="0.2">
      <c r="I1603" s="13"/>
      <c r="J1603" s="14"/>
      <c r="K1603" s="10"/>
    </row>
    <row r="1604" spans="9:11" x14ac:dyDescent="0.2">
      <c r="I1604" s="13"/>
      <c r="J1604" s="14"/>
      <c r="K1604" s="10"/>
    </row>
    <row r="1605" spans="9:11" x14ac:dyDescent="0.2">
      <c r="I1605" s="13"/>
      <c r="J1605" s="14"/>
      <c r="K1605" s="10"/>
    </row>
    <row r="1606" spans="9:11" x14ac:dyDescent="0.2">
      <c r="I1606" s="13"/>
      <c r="J1606" s="14"/>
      <c r="K1606" s="10"/>
    </row>
    <row r="1607" spans="9:11" x14ac:dyDescent="0.2">
      <c r="I1607" s="13"/>
      <c r="J1607" s="14"/>
      <c r="K1607" s="10"/>
    </row>
    <row r="1608" spans="9:11" x14ac:dyDescent="0.2">
      <c r="I1608" s="13"/>
      <c r="J1608" s="14"/>
      <c r="K1608" s="10"/>
    </row>
    <row r="1609" spans="9:11" x14ac:dyDescent="0.2">
      <c r="I1609" s="13"/>
      <c r="J1609" s="14"/>
      <c r="K1609" s="10"/>
    </row>
    <row r="1610" spans="9:11" x14ac:dyDescent="0.2">
      <c r="I1610" s="13"/>
      <c r="J1610" s="14"/>
      <c r="K1610" s="10"/>
    </row>
    <row r="1611" spans="9:11" x14ac:dyDescent="0.2">
      <c r="I1611" s="13"/>
      <c r="J1611" s="14"/>
      <c r="K1611" s="10"/>
    </row>
    <row r="1612" spans="9:11" x14ac:dyDescent="0.2">
      <c r="I1612" s="13"/>
      <c r="J1612" s="14"/>
      <c r="K1612" s="10"/>
    </row>
    <row r="1613" spans="9:11" x14ac:dyDescent="0.2">
      <c r="I1613" s="13"/>
      <c r="J1613" s="14"/>
      <c r="K1613" s="10"/>
    </row>
    <row r="1614" spans="9:11" x14ac:dyDescent="0.2">
      <c r="I1614" s="13"/>
      <c r="J1614" s="14"/>
      <c r="K1614" s="10"/>
    </row>
    <row r="1615" spans="9:11" x14ac:dyDescent="0.2">
      <c r="I1615" s="13"/>
      <c r="J1615" s="14"/>
      <c r="K1615" s="10"/>
    </row>
    <row r="1616" spans="9:11" x14ac:dyDescent="0.2">
      <c r="I1616" s="13"/>
      <c r="J1616" s="14"/>
      <c r="K1616" s="10"/>
    </row>
    <row r="1617" spans="9:11" x14ac:dyDescent="0.2">
      <c r="I1617" s="13"/>
      <c r="J1617" s="14"/>
      <c r="K1617" s="10"/>
    </row>
    <row r="1618" spans="9:11" x14ac:dyDescent="0.2">
      <c r="I1618" s="13"/>
      <c r="J1618" s="14"/>
      <c r="K1618" s="10"/>
    </row>
    <row r="1619" spans="9:11" x14ac:dyDescent="0.2">
      <c r="I1619" s="13"/>
      <c r="J1619" s="14"/>
      <c r="K1619" s="10"/>
    </row>
    <row r="1620" spans="9:11" x14ac:dyDescent="0.2">
      <c r="I1620" s="13"/>
      <c r="J1620" s="14"/>
      <c r="K1620" s="10"/>
    </row>
    <row r="1621" spans="9:11" x14ac:dyDescent="0.2">
      <c r="I1621" s="13"/>
      <c r="J1621" s="14"/>
      <c r="K1621" s="10"/>
    </row>
    <row r="1622" spans="9:11" x14ac:dyDescent="0.2">
      <c r="I1622" s="13"/>
      <c r="J1622" s="14"/>
      <c r="K1622" s="10"/>
    </row>
    <row r="1623" spans="9:11" x14ac:dyDescent="0.2">
      <c r="I1623" s="13"/>
      <c r="J1623" s="14"/>
      <c r="K1623" s="10"/>
    </row>
    <row r="1624" spans="9:11" x14ac:dyDescent="0.2">
      <c r="I1624" s="13"/>
      <c r="J1624" s="14"/>
      <c r="K1624" s="10"/>
    </row>
    <row r="1625" spans="9:11" x14ac:dyDescent="0.2">
      <c r="I1625" s="13"/>
      <c r="J1625" s="14"/>
      <c r="K1625" s="10"/>
    </row>
    <row r="1626" spans="9:11" x14ac:dyDescent="0.2">
      <c r="I1626" s="13"/>
      <c r="J1626" s="14"/>
      <c r="K1626" s="10"/>
    </row>
    <row r="1627" spans="9:11" x14ac:dyDescent="0.2">
      <c r="I1627" s="13"/>
      <c r="J1627" s="14"/>
      <c r="K1627" s="10"/>
    </row>
    <row r="1628" spans="9:11" x14ac:dyDescent="0.2">
      <c r="I1628" s="13"/>
      <c r="J1628" s="14"/>
      <c r="K1628" s="10"/>
    </row>
    <row r="1629" spans="9:11" x14ac:dyDescent="0.2">
      <c r="I1629" s="13"/>
      <c r="J1629" s="14"/>
      <c r="K1629" s="10"/>
    </row>
    <row r="1630" spans="9:11" x14ac:dyDescent="0.2">
      <c r="I1630" s="13"/>
      <c r="J1630" s="14"/>
      <c r="K1630" s="10"/>
    </row>
    <row r="1631" spans="9:11" x14ac:dyDescent="0.2">
      <c r="I1631" s="13"/>
      <c r="J1631" s="14"/>
      <c r="K1631" s="10"/>
    </row>
    <row r="1632" spans="9:11" x14ac:dyDescent="0.2">
      <c r="I1632" s="13"/>
      <c r="J1632" s="14"/>
      <c r="K1632" s="10"/>
    </row>
    <row r="1633" spans="9:11" x14ac:dyDescent="0.2">
      <c r="I1633" s="13"/>
      <c r="J1633" s="14"/>
      <c r="K1633" s="10"/>
    </row>
    <row r="1634" spans="9:11" x14ac:dyDescent="0.2">
      <c r="I1634" s="13"/>
      <c r="J1634" s="14"/>
      <c r="K1634" s="10"/>
    </row>
    <row r="1635" spans="9:11" x14ac:dyDescent="0.2">
      <c r="I1635" s="13"/>
      <c r="J1635" s="14"/>
      <c r="K1635" s="10"/>
    </row>
    <row r="1636" spans="9:11" x14ac:dyDescent="0.2">
      <c r="I1636" s="13"/>
      <c r="J1636" s="14"/>
      <c r="K1636" s="10"/>
    </row>
    <row r="1637" spans="9:11" x14ac:dyDescent="0.2">
      <c r="I1637" s="13"/>
      <c r="J1637" s="14"/>
      <c r="K1637" s="10"/>
    </row>
    <row r="1638" spans="9:11" x14ac:dyDescent="0.2">
      <c r="I1638" s="13"/>
      <c r="J1638" s="14"/>
      <c r="K1638" s="10"/>
    </row>
    <row r="1639" spans="9:11" x14ac:dyDescent="0.2">
      <c r="I1639" s="13"/>
      <c r="J1639" s="14"/>
      <c r="K1639" s="10"/>
    </row>
    <row r="1640" spans="9:11" x14ac:dyDescent="0.2">
      <c r="I1640" s="13"/>
      <c r="J1640" s="14"/>
      <c r="K1640" s="10"/>
    </row>
    <row r="1641" spans="9:11" x14ac:dyDescent="0.2">
      <c r="I1641" s="13"/>
      <c r="J1641" s="14"/>
      <c r="K1641" s="10"/>
    </row>
    <row r="1642" spans="9:11" x14ac:dyDescent="0.2">
      <c r="I1642" s="13"/>
      <c r="J1642" s="14"/>
      <c r="K1642" s="10"/>
    </row>
    <row r="1643" spans="9:11" x14ac:dyDescent="0.2">
      <c r="I1643" s="13"/>
      <c r="J1643" s="14"/>
      <c r="K1643" s="10"/>
    </row>
    <row r="1644" spans="9:11" x14ac:dyDescent="0.2">
      <c r="I1644" s="13"/>
      <c r="J1644" s="14"/>
      <c r="K1644" s="10"/>
    </row>
    <row r="1645" spans="9:11" x14ac:dyDescent="0.2">
      <c r="I1645" s="13"/>
      <c r="J1645" s="14"/>
      <c r="K1645" s="10"/>
    </row>
    <row r="1646" spans="9:11" x14ac:dyDescent="0.2">
      <c r="I1646" s="13"/>
      <c r="J1646" s="14"/>
      <c r="K1646" s="10"/>
    </row>
    <row r="1647" spans="9:11" x14ac:dyDescent="0.2">
      <c r="I1647" s="13"/>
      <c r="J1647" s="14"/>
      <c r="K1647" s="10"/>
    </row>
    <row r="1648" spans="9:11" x14ac:dyDescent="0.2">
      <c r="I1648" s="13"/>
      <c r="J1648" s="14"/>
      <c r="K1648" s="10"/>
    </row>
    <row r="1649" spans="9:11" x14ac:dyDescent="0.2">
      <c r="I1649" s="13"/>
      <c r="J1649" s="14"/>
      <c r="K1649" s="10"/>
    </row>
    <row r="1650" spans="9:11" x14ac:dyDescent="0.2">
      <c r="I1650" s="13"/>
      <c r="J1650" s="14"/>
      <c r="K1650" s="10"/>
    </row>
    <row r="1651" spans="9:11" x14ac:dyDescent="0.2">
      <c r="I1651" s="13"/>
      <c r="J1651" s="14"/>
      <c r="K1651" s="10"/>
    </row>
    <row r="1652" spans="9:11" x14ac:dyDescent="0.2">
      <c r="I1652" s="13"/>
      <c r="J1652" s="14"/>
      <c r="K1652" s="10"/>
    </row>
    <row r="1653" spans="9:11" x14ac:dyDescent="0.2">
      <c r="I1653" s="13"/>
      <c r="J1653" s="14"/>
      <c r="K1653" s="10"/>
    </row>
    <row r="1654" spans="9:11" x14ac:dyDescent="0.2">
      <c r="I1654" s="13"/>
      <c r="J1654" s="14"/>
      <c r="K1654" s="10"/>
    </row>
    <row r="1655" spans="9:11" x14ac:dyDescent="0.2">
      <c r="I1655" s="13"/>
      <c r="J1655" s="14"/>
      <c r="K1655" s="10"/>
    </row>
    <row r="1656" spans="9:11" x14ac:dyDescent="0.2">
      <c r="I1656" s="13"/>
      <c r="J1656" s="14"/>
      <c r="K1656" s="10"/>
    </row>
    <row r="1657" spans="9:11" x14ac:dyDescent="0.2">
      <c r="I1657" s="13"/>
      <c r="J1657" s="14"/>
      <c r="K1657" s="10"/>
    </row>
    <row r="1658" spans="9:11" x14ac:dyDescent="0.2">
      <c r="I1658" s="13"/>
      <c r="J1658" s="14"/>
      <c r="K1658" s="10"/>
    </row>
    <row r="1659" spans="9:11" x14ac:dyDescent="0.2">
      <c r="I1659" s="13"/>
      <c r="J1659" s="14"/>
      <c r="K1659" s="10"/>
    </row>
    <row r="1660" spans="9:11" x14ac:dyDescent="0.2">
      <c r="I1660" s="13"/>
      <c r="J1660" s="14"/>
      <c r="K1660" s="10"/>
    </row>
    <row r="1661" spans="9:11" x14ac:dyDescent="0.2">
      <c r="I1661" s="13"/>
      <c r="J1661" s="14"/>
      <c r="K1661" s="10"/>
    </row>
    <row r="1662" spans="9:11" x14ac:dyDescent="0.2">
      <c r="I1662" s="13"/>
      <c r="J1662" s="14"/>
      <c r="K1662" s="10"/>
    </row>
    <row r="1663" spans="9:11" x14ac:dyDescent="0.2">
      <c r="I1663" s="13"/>
      <c r="J1663" s="14"/>
      <c r="K1663" s="10"/>
    </row>
    <row r="1664" spans="9:11" x14ac:dyDescent="0.2">
      <c r="I1664" s="13"/>
      <c r="J1664" s="14"/>
      <c r="K1664" s="10"/>
    </row>
    <row r="1665" spans="9:11" x14ac:dyDescent="0.2">
      <c r="I1665" s="13"/>
      <c r="J1665" s="14"/>
      <c r="K1665" s="10"/>
    </row>
    <row r="1666" spans="9:11" x14ac:dyDescent="0.2">
      <c r="I1666" s="13"/>
      <c r="J1666" s="14"/>
      <c r="K1666" s="10"/>
    </row>
    <row r="1667" spans="9:11" x14ac:dyDescent="0.2">
      <c r="I1667" s="13"/>
      <c r="J1667" s="14"/>
      <c r="K1667" s="10"/>
    </row>
    <row r="1668" spans="9:11" x14ac:dyDescent="0.2">
      <c r="I1668" s="13"/>
      <c r="J1668" s="14"/>
      <c r="K1668" s="10"/>
    </row>
    <row r="1669" spans="9:11" x14ac:dyDescent="0.2">
      <c r="I1669" s="13"/>
      <c r="J1669" s="14"/>
      <c r="K1669" s="10"/>
    </row>
    <row r="1670" spans="9:11" x14ac:dyDescent="0.2">
      <c r="I1670" s="13"/>
      <c r="J1670" s="14"/>
      <c r="K1670" s="10"/>
    </row>
    <row r="1671" spans="9:11" x14ac:dyDescent="0.2">
      <c r="I1671" s="13"/>
      <c r="J1671" s="14"/>
      <c r="K1671" s="10"/>
    </row>
    <row r="1672" spans="9:11" x14ac:dyDescent="0.2">
      <c r="I1672" s="13"/>
      <c r="J1672" s="14"/>
      <c r="K1672" s="10"/>
    </row>
    <row r="1673" spans="9:11" x14ac:dyDescent="0.2">
      <c r="I1673" s="13"/>
      <c r="J1673" s="14"/>
      <c r="K1673" s="10"/>
    </row>
    <row r="1674" spans="9:11" x14ac:dyDescent="0.2">
      <c r="I1674" s="13"/>
      <c r="J1674" s="14"/>
      <c r="K1674" s="10"/>
    </row>
    <row r="1675" spans="9:11" x14ac:dyDescent="0.2">
      <c r="I1675" s="13"/>
      <c r="J1675" s="14"/>
      <c r="K1675" s="10"/>
    </row>
    <row r="1676" spans="9:11" x14ac:dyDescent="0.2">
      <c r="I1676" s="13"/>
      <c r="J1676" s="14"/>
      <c r="K1676" s="10"/>
    </row>
    <row r="1677" spans="9:11" x14ac:dyDescent="0.2">
      <c r="I1677" s="13"/>
      <c r="J1677" s="14"/>
      <c r="K1677" s="10"/>
    </row>
    <row r="1678" spans="9:11" x14ac:dyDescent="0.2">
      <c r="I1678" s="13"/>
      <c r="J1678" s="14"/>
      <c r="K1678" s="10"/>
    </row>
    <row r="1679" spans="9:11" x14ac:dyDescent="0.2">
      <c r="I1679" s="13"/>
      <c r="J1679" s="14"/>
      <c r="K1679" s="10"/>
    </row>
    <row r="1680" spans="9:11" x14ac:dyDescent="0.2">
      <c r="I1680" s="13"/>
      <c r="J1680" s="14"/>
      <c r="K1680" s="10"/>
    </row>
    <row r="1681" spans="9:11" x14ac:dyDescent="0.2">
      <c r="I1681" s="13"/>
      <c r="J1681" s="14"/>
      <c r="K1681" s="10"/>
    </row>
    <row r="1682" spans="9:11" x14ac:dyDescent="0.2">
      <c r="I1682" s="13"/>
      <c r="J1682" s="14"/>
      <c r="K1682" s="10"/>
    </row>
    <row r="1683" spans="9:11" x14ac:dyDescent="0.2">
      <c r="I1683" s="13"/>
      <c r="J1683" s="14"/>
      <c r="K1683" s="10"/>
    </row>
    <row r="1684" spans="9:11" x14ac:dyDescent="0.2">
      <c r="I1684" s="13"/>
      <c r="J1684" s="14"/>
      <c r="K1684" s="10"/>
    </row>
    <row r="1685" spans="9:11" x14ac:dyDescent="0.2">
      <c r="I1685" s="13"/>
      <c r="J1685" s="14"/>
      <c r="K1685" s="10"/>
    </row>
    <row r="1686" spans="9:11" x14ac:dyDescent="0.2">
      <c r="I1686" s="13"/>
      <c r="J1686" s="14"/>
      <c r="K1686" s="10"/>
    </row>
    <row r="1687" spans="9:11" x14ac:dyDescent="0.2">
      <c r="I1687" s="13"/>
      <c r="J1687" s="14"/>
      <c r="K1687" s="10"/>
    </row>
    <row r="1688" spans="9:11" x14ac:dyDescent="0.2">
      <c r="I1688" s="13"/>
      <c r="J1688" s="14"/>
      <c r="K1688" s="10"/>
    </row>
    <row r="1689" spans="9:11" x14ac:dyDescent="0.2">
      <c r="I1689" s="13"/>
      <c r="J1689" s="14"/>
      <c r="K1689" s="10"/>
    </row>
    <row r="1690" spans="9:11" x14ac:dyDescent="0.2">
      <c r="I1690" s="13"/>
      <c r="J1690" s="14"/>
      <c r="K1690" s="10"/>
    </row>
    <row r="1691" spans="9:11" x14ac:dyDescent="0.2">
      <c r="I1691" s="13"/>
      <c r="J1691" s="14"/>
      <c r="K1691" s="10"/>
    </row>
    <row r="1692" spans="9:11" x14ac:dyDescent="0.2">
      <c r="I1692" s="13"/>
      <c r="J1692" s="14"/>
      <c r="K1692" s="10"/>
    </row>
    <row r="1693" spans="9:11" x14ac:dyDescent="0.2">
      <c r="I1693" s="13"/>
      <c r="J1693" s="14"/>
      <c r="K1693" s="10"/>
    </row>
    <row r="1694" spans="9:11" x14ac:dyDescent="0.2">
      <c r="I1694" s="13"/>
      <c r="J1694" s="14"/>
      <c r="K1694" s="10"/>
    </row>
    <row r="1695" spans="9:11" x14ac:dyDescent="0.2">
      <c r="I1695" s="13"/>
      <c r="J1695" s="14"/>
      <c r="K1695" s="10"/>
    </row>
    <row r="1696" spans="9:11" x14ac:dyDescent="0.2">
      <c r="I1696" s="13"/>
      <c r="J1696" s="14"/>
      <c r="K1696" s="10"/>
    </row>
    <row r="1697" spans="9:11" x14ac:dyDescent="0.2">
      <c r="I1697" s="13"/>
      <c r="J1697" s="14"/>
      <c r="K1697" s="10"/>
    </row>
    <row r="1698" spans="9:11" x14ac:dyDescent="0.2">
      <c r="I1698" s="13"/>
      <c r="J1698" s="14"/>
      <c r="K1698" s="10"/>
    </row>
    <row r="1699" spans="9:11" x14ac:dyDescent="0.2">
      <c r="I1699" s="13"/>
      <c r="J1699" s="14"/>
      <c r="K1699" s="10"/>
    </row>
    <row r="1700" spans="9:11" x14ac:dyDescent="0.2">
      <c r="I1700" s="13"/>
      <c r="J1700" s="14"/>
      <c r="K1700" s="10"/>
    </row>
    <row r="1701" spans="9:11" x14ac:dyDescent="0.2">
      <c r="I1701" s="13"/>
      <c r="J1701" s="14"/>
      <c r="K1701" s="10"/>
    </row>
    <row r="1702" spans="9:11" x14ac:dyDescent="0.2">
      <c r="I1702" s="13"/>
      <c r="J1702" s="14"/>
      <c r="K1702" s="10"/>
    </row>
    <row r="1703" spans="9:11" x14ac:dyDescent="0.2">
      <c r="I1703" s="13"/>
      <c r="J1703" s="14"/>
      <c r="K1703" s="10"/>
    </row>
    <row r="1704" spans="9:11" x14ac:dyDescent="0.2">
      <c r="I1704" s="13"/>
      <c r="J1704" s="14"/>
      <c r="K1704" s="10"/>
    </row>
    <row r="1705" spans="9:11" x14ac:dyDescent="0.2">
      <c r="I1705" s="13"/>
      <c r="J1705" s="14"/>
      <c r="K1705" s="10"/>
    </row>
    <row r="1706" spans="9:11" x14ac:dyDescent="0.2">
      <c r="I1706" s="13"/>
      <c r="J1706" s="14"/>
      <c r="K1706" s="10"/>
    </row>
    <row r="1707" spans="9:11" x14ac:dyDescent="0.2">
      <c r="I1707" s="13"/>
      <c r="J1707" s="14"/>
      <c r="K1707" s="10"/>
    </row>
    <row r="1708" spans="9:11" x14ac:dyDescent="0.2">
      <c r="I1708" s="13"/>
      <c r="J1708" s="14"/>
      <c r="K1708" s="10"/>
    </row>
    <row r="1709" spans="9:11" x14ac:dyDescent="0.2">
      <c r="I1709" s="13"/>
      <c r="J1709" s="14"/>
      <c r="K1709" s="10"/>
    </row>
    <row r="1710" spans="9:11" x14ac:dyDescent="0.2">
      <c r="I1710" s="13"/>
      <c r="J1710" s="14"/>
      <c r="K1710" s="10"/>
    </row>
    <row r="1711" spans="9:11" x14ac:dyDescent="0.2">
      <c r="I1711" s="13"/>
      <c r="J1711" s="14"/>
      <c r="K1711" s="10"/>
    </row>
    <row r="1712" spans="9:11" x14ac:dyDescent="0.2">
      <c r="I1712" s="13"/>
      <c r="J1712" s="14"/>
      <c r="K1712" s="10"/>
    </row>
    <row r="1713" spans="9:11" x14ac:dyDescent="0.2">
      <c r="I1713" s="13"/>
      <c r="J1713" s="14"/>
      <c r="K1713" s="10"/>
    </row>
    <row r="1714" spans="9:11" x14ac:dyDescent="0.2">
      <c r="I1714" s="13"/>
      <c r="J1714" s="14"/>
      <c r="K1714" s="10"/>
    </row>
    <row r="1715" spans="9:11" x14ac:dyDescent="0.2">
      <c r="I1715" s="13"/>
      <c r="J1715" s="14"/>
      <c r="K1715" s="10"/>
    </row>
    <row r="1716" spans="9:11" x14ac:dyDescent="0.2">
      <c r="I1716" s="13"/>
      <c r="J1716" s="14"/>
      <c r="K1716" s="10"/>
    </row>
    <row r="1717" spans="9:11" x14ac:dyDescent="0.2">
      <c r="I1717" s="13"/>
      <c r="J1717" s="14"/>
      <c r="K1717" s="10"/>
    </row>
    <row r="1718" spans="9:11" x14ac:dyDescent="0.2">
      <c r="I1718" s="13"/>
      <c r="J1718" s="14"/>
      <c r="K1718" s="10"/>
    </row>
    <row r="1719" spans="9:11" x14ac:dyDescent="0.2">
      <c r="I1719" s="13"/>
      <c r="J1719" s="14"/>
      <c r="K1719" s="10"/>
    </row>
    <row r="1720" spans="9:11" x14ac:dyDescent="0.2">
      <c r="I1720" s="13"/>
      <c r="J1720" s="14"/>
      <c r="K1720" s="10"/>
    </row>
    <row r="1721" spans="9:11" x14ac:dyDescent="0.2">
      <c r="I1721" s="13"/>
      <c r="J1721" s="14"/>
      <c r="K1721" s="10"/>
    </row>
    <row r="1722" spans="9:11" x14ac:dyDescent="0.2">
      <c r="I1722" s="13"/>
      <c r="J1722" s="14"/>
      <c r="K1722" s="10"/>
    </row>
    <row r="1723" spans="9:11" x14ac:dyDescent="0.2">
      <c r="I1723" s="13"/>
      <c r="J1723" s="14"/>
      <c r="K1723" s="10"/>
    </row>
    <row r="1724" spans="9:11" x14ac:dyDescent="0.2">
      <c r="I1724" s="13"/>
      <c r="J1724" s="14"/>
      <c r="K1724" s="10"/>
    </row>
    <row r="1725" spans="9:11" x14ac:dyDescent="0.2">
      <c r="I1725" s="13"/>
      <c r="J1725" s="14"/>
      <c r="K1725" s="10"/>
    </row>
    <row r="1726" spans="9:11" x14ac:dyDescent="0.2">
      <c r="I1726" s="13"/>
      <c r="J1726" s="14"/>
      <c r="K1726" s="10"/>
    </row>
    <row r="1727" spans="9:11" x14ac:dyDescent="0.2">
      <c r="I1727" s="13"/>
      <c r="J1727" s="14"/>
      <c r="K1727" s="10"/>
    </row>
    <row r="1728" spans="9:11" x14ac:dyDescent="0.2">
      <c r="I1728" s="13"/>
      <c r="J1728" s="14"/>
      <c r="K1728" s="10"/>
    </row>
    <row r="1729" spans="9:11" x14ac:dyDescent="0.2">
      <c r="I1729" s="13"/>
      <c r="J1729" s="14"/>
      <c r="K1729" s="10"/>
    </row>
    <row r="1730" spans="9:11" x14ac:dyDescent="0.2">
      <c r="I1730" s="13"/>
      <c r="J1730" s="14"/>
      <c r="K1730" s="10"/>
    </row>
    <row r="1731" spans="9:11" x14ac:dyDescent="0.2">
      <c r="I1731" s="13"/>
      <c r="J1731" s="14"/>
      <c r="K1731" s="10"/>
    </row>
    <row r="1732" spans="9:11" x14ac:dyDescent="0.2">
      <c r="I1732" s="13"/>
      <c r="J1732" s="14"/>
      <c r="K1732" s="10"/>
    </row>
    <row r="1733" spans="9:11" x14ac:dyDescent="0.2">
      <c r="I1733" s="13"/>
      <c r="J1733" s="14"/>
      <c r="K1733" s="10"/>
    </row>
    <row r="1734" spans="9:11" x14ac:dyDescent="0.2">
      <c r="I1734" s="13"/>
      <c r="J1734" s="14"/>
      <c r="K1734" s="10"/>
    </row>
    <row r="1735" spans="9:11" x14ac:dyDescent="0.2">
      <c r="I1735" s="13"/>
      <c r="J1735" s="14"/>
      <c r="K1735" s="10"/>
    </row>
    <row r="1736" spans="9:11" x14ac:dyDescent="0.2">
      <c r="I1736" s="13"/>
      <c r="J1736" s="14"/>
      <c r="K1736" s="10"/>
    </row>
    <row r="1737" spans="9:11" x14ac:dyDescent="0.2">
      <c r="I1737" s="13"/>
      <c r="J1737" s="14"/>
      <c r="K1737" s="10"/>
    </row>
    <row r="1738" spans="9:11" x14ac:dyDescent="0.2">
      <c r="I1738" s="13"/>
      <c r="J1738" s="14"/>
      <c r="K1738" s="10"/>
    </row>
    <row r="1739" spans="9:11" x14ac:dyDescent="0.2">
      <c r="I1739" s="13"/>
      <c r="J1739" s="14"/>
      <c r="K1739" s="10"/>
    </row>
    <row r="1740" spans="9:11" x14ac:dyDescent="0.2">
      <c r="I1740" s="13"/>
      <c r="J1740" s="14"/>
      <c r="K1740" s="10"/>
    </row>
    <row r="1741" spans="9:11" x14ac:dyDescent="0.2">
      <c r="I1741" s="13"/>
      <c r="J1741" s="14"/>
      <c r="K1741" s="10"/>
    </row>
    <row r="1742" spans="9:11" x14ac:dyDescent="0.2">
      <c r="I1742" s="13"/>
      <c r="J1742" s="14"/>
      <c r="K1742" s="10"/>
    </row>
    <row r="1743" spans="9:11" x14ac:dyDescent="0.2">
      <c r="I1743" s="13"/>
      <c r="J1743" s="14"/>
      <c r="K1743" s="10"/>
    </row>
    <row r="1744" spans="9:11" x14ac:dyDescent="0.2">
      <c r="I1744" s="13"/>
      <c r="J1744" s="14"/>
      <c r="K1744" s="10"/>
    </row>
    <row r="1745" spans="9:11" x14ac:dyDescent="0.2">
      <c r="I1745" s="13"/>
      <c r="J1745" s="14"/>
      <c r="K1745" s="10"/>
    </row>
    <row r="1746" spans="9:11" x14ac:dyDescent="0.2">
      <c r="I1746" s="13"/>
      <c r="J1746" s="14"/>
      <c r="K1746" s="10"/>
    </row>
    <row r="1747" spans="9:11" x14ac:dyDescent="0.2">
      <c r="I1747" s="13"/>
      <c r="J1747" s="14"/>
      <c r="K1747" s="10"/>
    </row>
    <row r="1748" spans="9:11" x14ac:dyDescent="0.2">
      <c r="I1748" s="13"/>
      <c r="J1748" s="14"/>
      <c r="K1748" s="10"/>
    </row>
    <row r="1749" spans="9:11" x14ac:dyDescent="0.2">
      <c r="I1749" s="13"/>
      <c r="J1749" s="14"/>
      <c r="K1749" s="10"/>
    </row>
    <row r="1750" spans="9:11" x14ac:dyDescent="0.2">
      <c r="I1750" s="13"/>
      <c r="J1750" s="14"/>
      <c r="K1750" s="10"/>
    </row>
    <row r="1751" spans="9:11" x14ac:dyDescent="0.2">
      <c r="I1751" s="13"/>
      <c r="J1751" s="14"/>
      <c r="K1751" s="10"/>
    </row>
    <row r="1752" spans="9:11" x14ac:dyDescent="0.2">
      <c r="I1752" s="13"/>
      <c r="J1752" s="14"/>
      <c r="K1752" s="10"/>
    </row>
    <row r="1753" spans="9:11" x14ac:dyDescent="0.2">
      <c r="I1753" s="13"/>
      <c r="J1753" s="14"/>
      <c r="K1753" s="10"/>
    </row>
    <row r="1754" spans="9:11" x14ac:dyDescent="0.2">
      <c r="I1754" s="13"/>
      <c r="J1754" s="14"/>
      <c r="K1754" s="10"/>
    </row>
    <row r="1755" spans="9:11" x14ac:dyDescent="0.2">
      <c r="I1755" s="13"/>
      <c r="J1755" s="14"/>
      <c r="K1755" s="10"/>
    </row>
    <row r="1756" spans="9:11" x14ac:dyDescent="0.2">
      <c r="I1756" s="13"/>
      <c r="J1756" s="14"/>
      <c r="K1756" s="10"/>
    </row>
    <row r="1757" spans="9:11" x14ac:dyDescent="0.2">
      <c r="I1757" s="13"/>
      <c r="J1757" s="14"/>
      <c r="K1757" s="10"/>
    </row>
    <row r="1758" spans="9:11" x14ac:dyDescent="0.2">
      <c r="I1758" s="13"/>
      <c r="J1758" s="14"/>
      <c r="K1758" s="10"/>
    </row>
    <row r="1759" spans="9:11" x14ac:dyDescent="0.2">
      <c r="I1759" s="13"/>
      <c r="J1759" s="14"/>
      <c r="K1759" s="10"/>
    </row>
    <row r="1760" spans="9:11" x14ac:dyDescent="0.2">
      <c r="I1760" s="13"/>
      <c r="J1760" s="14"/>
      <c r="K1760" s="10"/>
    </row>
    <row r="1761" spans="9:11" x14ac:dyDescent="0.2">
      <c r="I1761" s="13"/>
      <c r="J1761" s="14"/>
      <c r="K1761" s="10"/>
    </row>
    <row r="1762" spans="9:11" x14ac:dyDescent="0.2">
      <c r="I1762" s="13"/>
      <c r="J1762" s="14"/>
      <c r="K1762" s="10"/>
    </row>
    <row r="1763" spans="9:11" x14ac:dyDescent="0.2">
      <c r="I1763" s="13"/>
      <c r="J1763" s="14"/>
      <c r="K1763" s="10"/>
    </row>
    <row r="1764" spans="9:11" x14ac:dyDescent="0.2">
      <c r="I1764" s="13"/>
      <c r="J1764" s="14"/>
      <c r="K1764" s="10"/>
    </row>
    <row r="1765" spans="9:11" x14ac:dyDescent="0.2">
      <c r="I1765" s="13"/>
      <c r="J1765" s="14"/>
      <c r="K1765" s="10"/>
    </row>
    <row r="1766" spans="9:11" x14ac:dyDescent="0.2">
      <c r="I1766" s="13"/>
      <c r="J1766" s="14"/>
      <c r="K1766" s="10"/>
    </row>
    <row r="1767" spans="9:11" x14ac:dyDescent="0.2">
      <c r="I1767" s="13"/>
      <c r="J1767" s="14"/>
      <c r="K1767" s="10"/>
    </row>
    <row r="1768" spans="9:11" x14ac:dyDescent="0.2">
      <c r="I1768" s="13"/>
      <c r="J1768" s="14"/>
      <c r="K1768" s="10"/>
    </row>
    <row r="1769" spans="9:11" x14ac:dyDescent="0.2">
      <c r="I1769" s="13"/>
      <c r="J1769" s="14"/>
      <c r="K1769" s="10"/>
    </row>
    <row r="1770" spans="9:11" x14ac:dyDescent="0.2">
      <c r="I1770" s="13"/>
      <c r="J1770" s="14"/>
      <c r="K1770" s="10"/>
    </row>
    <row r="1771" spans="9:11" x14ac:dyDescent="0.2">
      <c r="I1771" s="13"/>
      <c r="J1771" s="14"/>
      <c r="K1771" s="10"/>
    </row>
    <row r="1772" spans="9:11" x14ac:dyDescent="0.2">
      <c r="I1772" s="13"/>
      <c r="J1772" s="14"/>
      <c r="K1772" s="10"/>
    </row>
    <row r="1773" spans="9:11" x14ac:dyDescent="0.2">
      <c r="I1773" s="13"/>
      <c r="J1773" s="14"/>
      <c r="K1773" s="10"/>
    </row>
    <row r="1774" spans="9:11" x14ac:dyDescent="0.2">
      <c r="I1774" s="13"/>
      <c r="J1774" s="14"/>
      <c r="K1774" s="10"/>
    </row>
    <row r="1775" spans="9:11" x14ac:dyDescent="0.2">
      <c r="I1775" s="13"/>
      <c r="J1775" s="14"/>
      <c r="K1775" s="10"/>
    </row>
    <row r="1776" spans="9:11" x14ac:dyDescent="0.2">
      <c r="I1776" s="13"/>
      <c r="J1776" s="14"/>
      <c r="K1776" s="10"/>
    </row>
    <row r="1777" spans="9:11" x14ac:dyDescent="0.2">
      <c r="I1777" s="13"/>
      <c r="J1777" s="14"/>
      <c r="K1777" s="10"/>
    </row>
    <row r="1778" spans="9:11" x14ac:dyDescent="0.2">
      <c r="I1778" s="13"/>
      <c r="J1778" s="14"/>
      <c r="K1778" s="10"/>
    </row>
    <row r="1779" spans="9:11" x14ac:dyDescent="0.2">
      <c r="I1779" s="13"/>
      <c r="J1779" s="14"/>
      <c r="K1779" s="10"/>
    </row>
    <row r="1780" spans="9:11" x14ac:dyDescent="0.2">
      <c r="I1780" s="13"/>
      <c r="J1780" s="14"/>
      <c r="K1780" s="10"/>
    </row>
    <row r="1781" spans="9:11" x14ac:dyDescent="0.2">
      <c r="I1781" s="13"/>
      <c r="J1781" s="14"/>
      <c r="K1781" s="10"/>
    </row>
    <row r="1782" spans="9:11" x14ac:dyDescent="0.2">
      <c r="I1782" s="13"/>
      <c r="J1782" s="14"/>
      <c r="K1782" s="10"/>
    </row>
    <row r="1783" spans="9:11" x14ac:dyDescent="0.2">
      <c r="I1783" s="13"/>
      <c r="J1783" s="14"/>
      <c r="K1783" s="10"/>
    </row>
    <row r="1784" spans="9:11" x14ac:dyDescent="0.2">
      <c r="I1784" s="13"/>
      <c r="J1784" s="14"/>
      <c r="K1784" s="10"/>
    </row>
    <row r="1785" spans="9:11" x14ac:dyDescent="0.2">
      <c r="I1785" s="13"/>
      <c r="J1785" s="14"/>
      <c r="K1785" s="10"/>
    </row>
    <row r="1786" spans="9:11" x14ac:dyDescent="0.2">
      <c r="I1786" s="13"/>
      <c r="J1786" s="14"/>
      <c r="K1786" s="10"/>
    </row>
    <row r="1787" spans="9:11" x14ac:dyDescent="0.2">
      <c r="I1787" s="13"/>
      <c r="J1787" s="14"/>
      <c r="K1787" s="10"/>
    </row>
    <row r="1788" spans="9:11" x14ac:dyDescent="0.2">
      <c r="I1788" s="13"/>
      <c r="J1788" s="14"/>
      <c r="K1788" s="10"/>
    </row>
    <row r="1789" spans="9:11" x14ac:dyDescent="0.2">
      <c r="I1789" s="13"/>
      <c r="J1789" s="14"/>
      <c r="K1789" s="10"/>
    </row>
    <row r="1790" spans="9:11" x14ac:dyDescent="0.2">
      <c r="I1790" s="13"/>
      <c r="J1790" s="14"/>
      <c r="K1790" s="10"/>
    </row>
    <row r="1791" spans="9:11" x14ac:dyDescent="0.2">
      <c r="I1791" s="13"/>
      <c r="J1791" s="14"/>
      <c r="K1791" s="10"/>
    </row>
    <row r="1792" spans="9:11" x14ac:dyDescent="0.2">
      <c r="I1792" s="13"/>
      <c r="J1792" s="14"/>
      <c r="K1792" s="10"/>
    </row>
    <row r="1793" spans="9:11" x14ac:dyDescent="0.2">
      <c r="I1793" s="13"/>
      <c r="J1793" s="14"/>
      <c r="K1793" s="10"/>
    </row>
    <row r="1794" spans="9:11" x14ac:dyDescent="0.2">
      <c r="I1794" s="13"/>
      <c r="J1794" s="14"/>
      <c r="K1794" s="10"/>
    </row>
    <row r="1795" spans="9:11" x14ac:dyDescent="0.2">
      <c r="I1795" s="13"/>
      <c r="J1795" s="14"/>
      <c r="K1795" s="10"/>
    </row>
    <row r="1796" spans="9:11" x14ac:dyDescent="0.2">
      <c r="I1796" s="13"/>
      <c r="J1796" s="14"/>
      <c r="K1796" s="10"/>
    </row>
    <row r="1797" spans="9:11" x14ac:dyDescent="0.2">
      <c r="I1797" s="13"/>
      <c r="J1797" s="14"/>
      <c r="K1797" s="10"/>
    </row>
    <row r="1798" spans="9:11" x14ac:dyDescent="0.2">
      <c r="I1798" s="13"/>
      <c r="J1798" s="14"/>
      <c r="K1798" s="10"/>
    </row>
    <row r="1799" spans="9:11" x14ac:dyDescent="0.2">
      <c r="I1799" s="13"/>
      <c r="J1799" s="14"/>
      <c r="K1799" s="10"/>
    </row>
    <row r="1800" spans="9:11" x14ac:dyDescent="0.2">
      <c r="I1800" s="13"/>
      <c r="J1800" s="14"/>
      <c r="K1800" s="10"/>
    </row>
    <row r="1801" spans="9:11" x14ac:dyDescent="0.2">
      <c r="I1801" s="13"/>
      <c r="J1801" s="14"/>
      <c r="K1801" s="10"/>
    </row>
    <row r="1802" spans="9:11" x14ac:dyDescent="0.2">
      <c r="I1802" s="13"/>
      <c r="J1802" s="14"/>
      <c r="K1802" s="10"/>
    </row>
    <row r="1803" spans="9:11" x14ac:dyDescent="0.2">
      <c r="I1803" s="13"/>
      <c r="J1803" s="14"/>
      <c r="K1803" s="10"/>
    </row>
    <row r="1804" spans="9:11" x14ac:dyDescent="0.2">
      <c r="I1804" s="13"/>
      <c r="J1804" s="14"/>
      <c r="K1804" s="10"/>
    </row>
    <row r="1805" spans="9:11" x14ac:dyDescent="0.2">
      <c r="I1805" s="13"/>
      <c r="J1805" s="14"/>
      <c r="K1805" s="10"/>
    </row>
    <row r="1806" spans="9:11" x14ac:dyDescent="0.2">
      <c r="I1806" s="13"/>
      <c r="J1806" s="14"/>
      <c r="K1806" s="10"/>
    </row>
    <row r="1807" spans="9:11" x14ac:dyDescent="0.2">
      <c r="I1807" s="13"/>
      <c r="J1807" s="14"/>
      <c r="K1807" s="10"/>
    </row>
    <row r="1808" spans="9:11" x14ac:dyDescent="0.2">
      <c r="I1808" s="13"/>
      <c r="J1808" s="14"/>
      <c r="K1808" s="10"/>
    </row>
    <row r="1809" spans="9:11" x14ac:dyDescent="0.2">
      <c r="I1809" s="13"/>
      <c r="J1809" s="14"/>
      <c r="K1809" s="10"/>
    </row>
    <row r="1810" spans="9:11" x14ac:dyDescent="0.2">
      <c r="I1810" s="13"/>
      <c r="J1810" s="14"/>
      <c r="K1810" s="10"/>
    </row>
    <row r="1811" spans="9:11" x14ac:dyDescent="0.2">
      <c r="I1811" s="13"/>
      <c r="J1811" s="14"/>
      <c r="K1811" s="10"/>
    </row>
    <row r="1812" spans="9:11" x14ac:dyDescent="0.2">
      <c r="I1812" s="13"/>
      <c r="J1812" s="14"/>
      <c r="K1812" s="10"/>
    </row>
    <row r="1813" spans="9:11" x14ac:dyDescent="0.2">
      <c r="I1813" s="13"/>
      <c r="J1813" s="14"/>
      <c r="K1813" s="10"/>
    </row>
    <row r="1814" spans="9:11" x14ac:dyDescent="0.2">
      <c r="I1814" s="13"/>
      <c r="J1814" s="14"/>
      <c r="K1814" s="10"/>
    </row>
    <row r="1815" spans="9:11" x14ac:dyDescent="0.2">
      <c r="I1815" s="13"/>
      <c r="J1815" s="14"/>
      <c r="K1815" s="10"/>
    </row>
    <row r="1816" spans="9:11" x14ac:dyDescent="0.2">
      <c r="I1816" s="13"/>
      <c r="J1816" s="14"/>
      <c r="K1816" s="10"/>
    </row>
    <row r="1817" spans="9:11" x14ac:dyDescent="0.2">
      <c r="I1817" s="13"/>
      <c r="J1817" s="14"/>
      <c r="K1817" s="10"/>
    </row>
    <row r="1818" spans="9:11" x14ac:dyDescent="0.2">
      <c r="I1818" s="13"/>
      <c r="J1818" s="14"/>
      <c r="K1818" s="10"/>
    </row>
    <row r="1819" spans="9:11" x14ac:dyDescent="0.2">
      <c r="I1819" s="13"/>
      <c r="J1819" s="14"/>
      <c r="K1819" s="10"/>
    </row>
    <row r="1820" spans="9:11" x14ac:dyDescent="0.2">
      <c r="I1820" s="13"/>
      <c r="J1820" s="14"/>
      <c r="K1820" s="10"/>
    </row>
    <row r="1821" spans="9:11" x14ac:dyDescent="0.2">
      <c r="I1821" s="13"/>
      <c r="J1821" s="14"/>
      <c r="K1821" s="10"/>
    </row>
    <row r="1822" spans="9:11" x14ac:dyDescent="0.2">
      <c r="I1822" s="13"/>
      <c r="J1822" s="14"/>
      <c r="K1822" s="10"/>
    </row>
    <row r="1823" spans="9:11" x14ac:dyDescent="0.2">
      <c r="I1823" s="13"/>
      <c r="J1823" s="14"/>
      <c r="K1823" s="10"/>
    </row>
    <row r="1824" spans="9:11" x14ac:dyDescent="0.2">
      <c r="I1824" s="13"/>
      <c r="J1824" s="14"/>
      <c r="K1824" s="10"/>
    </row>
    <row r="1825" spans="9:11" x14ac:dyDescent="0.2">
      <c r="I1825" s="13"/>
      <c r="J1825" s="14"/>
      <c r="K1825" s="10"/>
    </row>
    <row r="1826" spans="9:11" x14ac:dyDescent="0.2">
      <c r="I1826" s="13"/>
      <c r="J1826" s="14"/>
      <c r="K1826" s="10"/>
    </row>
    <row r="1827" spans="9:11" x14ac:dyDescent="0.2">
      <c r="I1827" s="13"/>
      <c r="J1827" s="14"/>
      <c r="K1827" s="10"/>
    </row>
    <row r="1828" spans="9:11" x14ac:dyDescent="0.2">
      <c r="I1828" s="13"/>
      <c r="J1828" s="14"/>
      <c r="K1828" s="10"/>
    </row>
    <row r="1829" spans="9:11" x14ac:dyDescent="0.2">
      <c r="I1829" s="13"/>
      <c r="J1829" s="14"/>
      <c r="K1829" s="10"/>
    </row>
    <row r="1830" spans="9:11" x14ac:dyDescent="0.2">
      <c r="I1830" s="13"/>
      <c r="J1830" s="14"/>
      <c r="K1830" s="10"/>
    </row>
    <row r="1831" spans="9:11" x14ac:dyDescent="0.2">
      <c r="I1831" s="13"/>
      <c r="J1831" s="14"/>
      <c r="K1831" s="10"/>
    </row>
    <row r="1832" spans="9:11" x14ac:dyDescent="0.2">
      <c r="I1832" s="13"/>
      <c r="J1832" s="14"/>
      <c r="K1832" s="10"/>
    </row>
    <row r="1833" spans="9:11" x14ac:dyDescent="0.2">
      <c r="I1833" s="13"/>
      <c r="J1833" s="14"/>
      <c r="K1833" s="10"/>
    </row>
    <row r="1834" spans="9:11" x14ac:dyDescent="0.2">
      <c r="I1834" s="13"/>
      <c r="J1834" s="14"/>
      <c r="K1834" s="10"/>
    </row>
    <row r="1835" spans="9:11" x14ac:dyDescent="0.2">
      <c r="I1835" s="13"/>
      <c r="J1835" s="14"/>
      <c r="K1835" s="10"/>
    </row>
    <row r="1836" spans="9:11" x14ac:dyDescent="0.2">
      <c r="I1836" s="13"/>
      <c r="J1836" s="14"/>
      <c r="K1836" s="10"/>
    </row>
    <row r="1837" spans="9:11" x14ac:dyDescent="0.2">
      <c r="I1837" s="13"/>
      <c r="J1837" s="14"/>
      <c r="K1837" s="10"/>
    </row>
    <row r="1838" spans="9:11" x14ac:dyDescent="0.2">
      <c r="I1838" s="13"/>
      <c r="J1838" s="14"/>
      <c r="K1838" s="10"/>
    </row>
    <row r="1839" spans="9:11" x14ac:dyDescent="0.2">
      <c r="I1839" s="13"/>
      <c r="J1839" s="14"/>
      <c r="K1839" s="10"/>
    </row>
    <row r="1840" spans="9:11" x14ac:dyDescent="0.2">
      <c r="I1840" s="13"/>
      <c r="J1840" s="14"/>
      <c r="K1840" s="10"/>
    </row>
    <row r="1841" spans="9:11" x14ac:dyDescent="0.2">
      <c r="I1841" s="13"/>
      <c r="J1841" s="14"/>
      <c r="K1841" s="10"/>
    </row>
    <row r="1842" spans="9:11" x14ac:dyDescent="0.2">
      <c r="I1842" s="13"/>
      <c r="J1842" s="14"/>
      <c r="K1842" s="10"/>
    </row>
    <row r="1843" spans="9:11" x14ac:dyDescent="0.2">
      <c r="I1843" s="13"/>
      <c r="J1843" s="14"/>
      <c r="K1843" s="10"/>
    </row>
    <row r="1844" spans="9:11" x14ac:dyDescent="0.2">
      <c r="I1844" s="13"/>
      <c r="J1844" s="14"/>
      <c r="K1844" s="10"/>
    </row>
    <row r="1845" spans="9:11" x14ac:dyDescent="0.2">
      <c r="I1845" s="13"/>
      <c r="J1845" s="14"/>
      <c r="K1845" s="10"/>
    </row>
    <row r="1846" spans="9:11" x14ac:dyDescent="0.2">
      <c r="I1846" s="13"/>
      <c r="J1846" s="14"/>
      <c r="K1846" s="10"/>
    </row>
    <row r="1847" spans="9:11" x14ac:dyDescent="0.2">
      <c r="I1847" s="13"/>
      <c r="J1847" s="14"/>
      <c r="K1847" s="10"/>
    </row>
    <row r="1848" spans="9:11" x14ac:dyDescent="0.2">
      <c r="I1848" s="13"/>
      <c r="J1848" s="14"/>
      <c r="K1848" s="10"/>
    </row>
    <row r="1849" spans="9:11" x14ac:dyDescent="0.2">
      <c r="I1849" s="13"/>
      <c r="J1849" s="14"/>
      <c r="K1849" s="10"/>
    </row>
    <row r="1850" spans="9:11" x14ac:dyDescent="0.2">
      <c r="I1850" s="13"/>
      <c r="J1850" s="14"/>
      <c r="K1850" s="10"/>
    </row>
    <row r="1851" spans="9:11" x14ac:dyDescent="0.2">
      <c r="I1851" s="13"/>
      <c r="J1851" s="14"/>
      <c r="K1851" s="10"/>
    </row>
    <row r="1852" spans="9:11" x14ac:dyDescent="0.2">
      <c r="I1852" s="13"/>
      <c r="J1852" s="14"/>
      <c r="K1852" s="10"/>
    </row>
    <row r="1853" spans="9:11" x14ac:dyDescent="0.2">
      <c r="I1853" s="13"/>
      <c r="J1853" s="14"/>
      <c r="K1853" s="10"/>
    </row>
    <row r="1854" spans="9:11" x14ac:dyDescent="0.2">
      <c r="I1854" s="13"/>
      <c r="J1854" s="14"/>
      <c r="K1854" s="10"/>
    </row>
    <row r="1855" spans="9:11" x14ac:dyDescent="0.2">
      <c r="I1855" s="13"/>
      <c r="J1855" s="14"/>
      <c r="K1855" s="10"/>
    </row>
    <row r="1856" spans="9:11" x14ac:dyDescent="0.2">
      <c r="I1856" s="13"/>
      <c r="J1856" s="14"/>
      <c r="K1856" s="10"/>
    </row>
    <row r="1857" spans="9:11" x14ac:dyDescent="0.2">
      <c r="I1857" s="13"/>
      <c r="J1857" s="14"/>
      <c r="K1857" s="10"/>
    </row>
    <row r="1858" spans="9:11" x14ac:dyDescent="0.2">
      <c r="I1858" s="13"/>
      <c r="J1858" s="14"/>
      <c r="K1858" s="10"/>
    </row>
    <row r="1859" spans="9:11" x14ac:dyDescent="0.2">
      <c r="I1859" s="13"/>
      <c r="J1859" s="14"/>
      <c r="K1859" s="10"/>
    </row>
    <row r="1860" spans="9:11" x14ac:dyDescent="0.2">
      <c r="I1860" s="13"/>
      <c r="J1860" s="14"/>
      <c r="K1860" s="10"/>
    </row>
    <row r="1861" spans="9:11" x14ac:dyDescent="0.2">
      <c r="I1861" s="13"/>
      <c r="J1861" s="14"/>
      <c r="K1861" s="10"/>
    </row>
    <row r="1862" spans="9:11" x14ac:dyDescent="0.2">
      <c r="I1862" s="13"/>
      <c r="J1862" s="14"/>
      <c r="K1862" s="10"/>
    </row>
    <row r="1863" spans="9:11" x14ac:dyDescent="0.2">
      <c r="I1863" s="13"/>
      <c r="J1863" s="14"/>
      <c r="K1863" s="10"/>
    </row>
    <row r="1864" spans="9:11" x14ac:dyDescent="0.2">
      <c r="I1864" s="13"/>
      <c r="J1864" s="14"/>
      <c r="K1864" s="10"/>
    </row>
    <row r="1865" spans="9:11" x14ac:dyDescent="0.2">
      <c r="I1865" s="13"/>
      <c r="J1865" s="14"/>
      <c r="K1865" s="10"/>
    </row>
    <row r="1866" spans="9:11" x14ac:dyDescent="0.2">
      <c r="I1866" s="13"/>
      <c r="J1866" s="14"/>
      <c r="K1866" s="10"/>
    </row>
    <row r="1867" spans="9:11" x14ac:dyDescent="0.2">
      <c r="I1867" s="13"/>
      <c r="J1867" s="14"/>
      <c r="K1867" s="10"/>
    </row>
    <row r="1868" spans="9:11" x14ac:dyDescent="0.2">
      <c r="I1868" s="13"/>
      <c r="J1868" s="14"/>
      <c r="K1868" s="10"/>
    </row>
    <row r="1869" spans="9:11" x14ac:dyDescent="0.2">
      <c r="I1869" s="13"/>
      <c r="J1869" s="14"/>
      <c r="K1869" s="10"/>
    </row>
    <row r="1870" spans="9:11" x14ac:dyDescent="0.2">
      <c r="I1870" s="13"/>
      <c r="J1870" s="14"/>
      <c r="K1870" s="10"/>
    </row>
    <row r="1871" spans="9:11" x14ac:dyDescent="0.2">
      <c r="I1871" s="13"/>
      <c r="J1871" s="14"/>
      <c r="K1871" s="10"/>
    </row>
    <row r="1872" spans="9:11" x14ac:dyDescent="0.2">
      <c r="I1872" s="13"/>
      <c r="J1872" s="14"/>
      <c r="K1872" s="10"/>
    </row>
    <row r="1873" spans="9:11" x14ac:dyDescent="0.2">
      <c r="I1873" s="13"/>
      <c r="J1873" s="14"/>
      <c r="K1873" s="10"/>
    </row>
    <row r="1874" spans="9:11" x14ac:dyDescent="0.2">
      <c r="I1874" s="13"/>
      <c r="J1874" s="14"/>
      <c r="K1874" s="10"/>
    </row>
    <row r="1875" spans="9:11" x14ac:dyDescent="0.2">
      <c r="I1875" s="13"/>
      <c r="J1875" s="14"/>
      <c r="K1875" s="10"/>
    </row>
    <row r="1876" spans="9:11" x14ac:dyDescent="0.2">
      <c r="I1876" s="13"/>
      <c r="J1876" s="14"/>
      <c r="K1876" s="10"/>
    </row>
    <row r="1877" spans="9:11" x14ac:dyDescent="0.2">
      <c r="I1877" s="13"/>
      <c r="J1877" s="14"/>
      <c r="K1877" s="10"/>
    </row>
    <row r="1878" spans="9:11" x14ac:dyDescent="0.2">
      <c r="I1878" s="13"/>
      <c r="J1878" s="14"/>
      <c r="K1878" s="10"/>
    </row>
    <row r="1879" spans="9:11" x14ac:dyDescent="0.2">
      <c r="I1879" s="13"/>
      <c r="J1879" s="14"/>
      <c r="K1879" s="10"/>
    </row>
    <row r="1880" spans="9:11" x14ac:dyDescent="0.2">
      <c r="I1880" s="13"/>
      <c r="J1880" s="14"/>
      <c r="K1880" s="10"/>
    </row>
    <row r="1881" spans="9:11" x14ac:dyDescent="0.2">
      <c r="I1881" s="13"/>
      <c r="J1881" s="14"/>
      <c r="K1881" s="10"/>
    </row>
    <row r="1882" spans="9:11" x14ac:dyDescent="0.2">
      <c r="I1882" s="13"/>
      <c r="J1882" s="14"/>
      <c r="K1882" s="10"/>
    </row>
    <row r="1883" spans="9:11" x14ac:dyDescent="0.2">
      <c r="I1883" s="13"/>
      <c r="J1883" s="14"/>
      <c r="K1883" s="10"/>
    </row>
    <row r="1884" spans="9:11" x14ac:dyDescent="0.2">
      <c r="I1884" s="13"/>
      <c r="J1884" s="14"/>
      <c r="K1884" s="10"/>
    </row>
    <row r="1885" spans="9:11" x14ac:dyDescent="0.2">
      <c r="I1885" s="13"/>
      <c r="J1885" s="14"/>
      <c r="K1885" s="10"/>
    </row>
    <row r="1886" spans="9:11" x14ac:dyDescent="0.2">
      <c r="I1886" s="13"/>
      <c r="J1886" s="14"/>
      <c r="K1886" s="10"/>
    </row>
    <row r="1887" spans="9:11" x14ac:dyDescent="0.2">
      <c r="I1887" s="13"/>
      <c r="J1887" s="14"/>
      <c r="K1887" s="10"/>
    </row>
    <row r="1888" spans="9:11" x14ac:dyDescent="0.2">
      <c r="I1888" s="13"/>
      <c r="J1888" s="14"/>
      <c r="K1888" s="10"/>
    </row>
    <row r="1889" spans="9:11" x14ac:dyDescent="0.2">
      <c r="I1889" s="13"/>
      <c r="J1889" s="14"/>
      <c r="K1889" s="10"/>
    </row>
    <row r="1890" spans="9:11" x14ac:dyDescent="0.2">
      <c r="I1890" s="13"/>
      <c r="J1890" s="14"/>
      <c r="K1890" s="10"/>
    </row>
    <row r="1891" spans="9:11" x14ac:dyDescent="0.2">
      <c r="I1891" s="13"/>
      <c r="J1891" s="14"/>
      <c r="K1891" s="10"/>
    </row>
    <row r="1892" spans="9:11" x14ac:dyDescent="0.2">
      <c r="I1892" s="13"/>
      <c r="J1892" s="14"/>
      <c r="K1892" s="10"/>
    </row>
    <row r="1893" spans="9:11" x14ac:dyDescent="0.2">
      <c r="I1893" s="13"/>
      <c r="J1893" s="14"/>
      <c r="K1893" s="10"/>
    </row>
    <row r="1894" spans="9:11" x14ac:dyDescent="0.2">
      <c r="I1894" s="13"/>
      <c r="J1894" s="14"/>
      <c r="K1894" s="10"/>
    </row>
    <row r="1895" spans="9:11" x14ac:dyDescent="0.2">
      <c r="I1895" s="13"/>
      <c r="J1895" s="14"/>
      <c r="K1895" s="10"/>
    </row>
    <row r="1896" spans="9:11" x14ac:dyDescent="0.2">
      <c r="I1896" s="13"/>
      <c r="J1896" s="14"/>
      <c r="K1896" s="10"/>
    </row>
    <row r="1897" spans="9:11" x14ac:dyDescent="0.2">
      <c r="I1897" s="13"/>
      <c r="J1897" s="14"/>
      <c r="K1897" s="10"/>
    </row>
    <row r="1898" spans="9:11" x14ac:dyDescent="0.2">
      <c r="I1898" s="13"/>
      <c r="J1898" s="14"/>
      <c r="K1898" s="10"/>
    </row>
    <row r="1899" spans="9:11" x14ac:dyDescent="0.2">
      <c r="I1899" s="13"/>
      <c r="J1899" s="14"/>
      <c r="K1899" s="10"/>
    </row>
    <row r="1900" spans="9:11" x14ac:dyDescent="0.2">
      <c r="I1900" s="13"/>
      <c r="J1900" s="14"/>
      <c r="K1900" s="10"/>
    </row>
    <row r="1901" spans="9:11" x14ac:dyDescent="0.2">
      <c r="I1901" s="13"/>
      <c r="J1901" s="14"/>
      <c r="K1901" s="10"/>
    </row>
    <row r="1902" spans="9:11" x14ac:dyDescent="0.2">
      <c r="I1902" s="13"/>
      <c r="J1902" s="14"/>
      <c r="K1902" s="10"/>
    </row>
    <row r="1903" spans="9:11" x14ac:dyDescent="0.2">
      <c r="I1903" s="13"/>
      <c r="J1903" s="14"/>
      <c r="K1903" s="10"/>
    </row>
    <row r="1904" spans="9:11" x14ac:dyDescent="0.2">
      <c r="I1904" s="13"/>
      <c r="J1904" s="14"/>
      <c r="K1904" s="10"/>
    </row>
    <row r="1905" spans="9:11" x14ac:dyDescent="0.2">
      <c r="I1905" s="13"/>
      <c r="J1905" s="14"/>
      <c r="K1905" s="10"/>
    </row>
    <row r="1906" spans="9:11" x14ac:dyDescent="0.2">
      <c r="I1906" s="13"/>
      <c r="J1906" s="14"/>
      <c r="K1906" s="10"/>
    </row>
    <row r="1907" spans="9:11" x14ac:dyDescent="0.2">
      <c r="I1907" s="13"/>
      <c r="J1907" s="14"/>
      <c r="K1907" s="10"/>
    </row>
    <row r="1908" spans="9:11" x14ac:dyDescent="0.2">
      <c r="I1908" s="13"/>
      <c r="J1908" s="14"/>
      <c r="K1908" s="10"/>
    </row>
    <row r="1909" spans="9:11" x14ac:dyDescent="0.2">
      <c r="I1909" s="13"/>
      <c r="J1909" s="14"/>
      <c r="K1909" s="10"/>
    </row>
    <row r="1910" spans="9:11" x14ac:dyDescent="0.2">
      <c r="I1910" s="13"/>
      <c r="J1910" s="14"/>
      <c r="K1910" s="10"/>
    </row>
    <row r="1911" spans="9:11" x14ac:dyDescent="0.2">
      <c r="I1911" s="13"/>
      <c r="J1911" s="14"/>
      <c r="K1911" s="10"/>
    </row>
    <row r="1912" spans="9:11" x14ac:dyDescent="0.2">
      <c r="I1912" s="13"/>
      <c r="J1912" s="14"/>
      <c r="K1912" s="10"/>
    </row>
    <row r="1913" spans="9:11" x14ac:dyDescent="0.2">
      <c r="I1913" s="13"/>
      <c r="J1913" s="14"/>
      <c r="K1913" s="10"/>
    </row>
    <row r="1914" spans="9:11" x14ac:dyDescent="0.2">
      <c r="I1914" s="13"/>
      <c r="J1914" s="14"/>
      <c r="K1914" s="10"/>
    </row>
    <row r="1915" spans="9:11" x14ac:dyDescent="0.2">
      <c r="I1915" s="13"/>
      <c r="J1915" s="14"/>
      <c r="K1915" s="10"/>
    </row>
    <row r="1916" spans="9:11" x14ac:dyDescent="0.2">
      <c r="I1916" s="13"/>
      <c r="J1916" s="14"/>
      <c r="K1916" s="10"/>
    </row>
    <row r="1917" spans="9:11" x14ac:dyDescent="0.2">
      <c r="I1917" s="13"/>
      <c r="J1917" s="14"/>
      <c r="K1917" s="10"/>
    </row>
    <row r="1918" spans="9:11" x14ac:dyDescent="0.2">
      <c r="I1918" s="13"/>
      <c r="J1918" s="14"/>
      <c r="K1918" s="10"/>
    </row>
    <row r="1919" spans="9:11" x14ac:dyDescent="0.2">
      <c r="I1919" s="13"/>
      <c r="J1919" s="14"/>
      <c r="K1919" s="10"/>
    </row>
    <row r="1920" spans="9:11" x14ac:dyDescent="0.2">
      <c r="I1920" s="13"/>
      <c r="J1920" s="14"/>
      <c r="K1920" s="10"/>
    </row>
    <row r="1921" spans="9:11" x14ac:dyDescent="0.2">
      <c r="I1921" s="13"/>
      <c r="J1921" s="14"/>
      <c r="K1921" s="10"/>
    </row>
    <row r="1922" spans="9:11" x14ac:dyDescent="0.2">
      <c r="I1922" s="13"/>
      <c r="J1922" s="14"/>
      <c r="K1922" s="10"/>
    </row>
    <row r="1923" spans="9:11" x14ac:dyDescent="0.2">
      <c r="I1923" s="13"/>
      <c r="J1923" s="14"/>
      <c r="K1923" s="10"/>
    </row>
    <row r="1924" spans="9:11" x14ac:dyDescent="0.2">
      <c r="I1924" s="13"/>
      <c r="J1924" s="14"/>
      <c r="K1924" s="10"/>
    </row>
    <row r="1925" spans="9:11" x14ac:dyDescent="0.2">
      <c r="I1925" s="13"/>
      <c r="J1925" s="14"/>
      <c r="K1925" s="10"/>
    </row>
    <row r="1926" spans="9:11" x14ac:dyDescent="0.2">
      <c r="I1926" s="13"/>
      <c r="J1926" s="14"/>
      <c r="K1926" s="10"/>
    </row>
    <row r="1927" spans="9:11" x14ac:dyDescent="0.2">
      <c r="I1927" s="13"/>
      <c r="J1927" s="14"/>
      <c r="K1927" s="10"/>
    </row>
    <row r="1928" spans="9:11" x14ac:dyDescent="0.2">
      <c r="I1928" s="13"/>
      <c r="J1928" s="14"/>
      <c r="K1928" s="10"/>
    </row>
    <row r="1929" spans="9:11" x14ac:dyDescent="0.2">
      <c r="I1929" s="13"/>
      <c r="J1929" s="14"/>
      <c r="K1929" s="10"/>
    </row>
    <row r="1930" spans="9:11" x14ac:dyDescent="0.2">
      <c r="I1930" s="13"/>
      <c r="J1930" s="14"/>
      <c r="K1930" s="10"/>
    </row>
    <row r="1931" spans="9:11" x14ac:dyDescent="0.2">
      <c r="I1931" s="13"/>
      <c r="J1931" s="14"/>
      <c r="K1931" s="10"/>
    </row>
    <row r="1932" spans="9:11" x14ac:dyDescent="0.2">
      <c r="I1932" s="13"/>
      <c r="J1932" s="14"/>
      <c r="K1932" s="10"/>
    </row>
    <row r="1933" spans="9:11" x14ac:dyDescent="0.2">
      <c r="I1933" s="13"/>
      <c r="J1933" s="14"/>
      <c r="K1933" s="10"/>
    </row>
    <row r="1934" spans="9:11" x14ac:dyDescent="0.2">
      <c r="I1934" s="13"/>
      <c r="J1934" s="14"/>
      <c r="K1934" s="10"/>
    </row>
    <row r="1935" spans="9:11" x14ac:dyDescent="0.2">
      <c r="I1935" s="13"/>
      <c r="J1935" s="14"/>
      <c r="K1935" s="10"/>
    </row>
    <row r="1936" spans="9:11" x14ac:dyDescent="0.2">
      <c r="I1936" s="13"/>
      <c r="J1936" s="14"/>
      <c r="K1936" s="10"/>
    </row>
    <row r="1937" spans="9:11" x14ac:dyDescent="0.2">
      <c r="I1937" s="13"/>
      <c r="J1937" s="14"/>
      <c r="K1937" s="10"/>
    </row>
    <row r="1938" spans="9:11" x14ac:dyDescent="0.2">
      <c r="I1938" s="13"/>
      <c r="J1938" s="14"/>
      <c r="K1938" s="10"/>
    </row>
    <row r="1939" spans="9:11" x14ac:dyDescent="0.2">
      <c r="I1939" s="13"/>
      <c r="J1939" s="14"/>
      <c r="K1939" s="10"/>
    </row>
    <row r="1940" spans="9:11" x14ac:dyDescent="0.2">
      <c r="I1940" s="13"/>
      <c r="J1940" s="14"/>
      <c r="K1940" s="10"/>
    </row>
    <row r="1941" spans="9:11" x14ac:dyDescent="0.2">
      <c r="I1941" s="13"/>
      <c r="J1941" s="14"/>
      <c r="K1941" s="10"/>
    </row>
    <row r="1942" spans="9:11" x14ac:dyDescent="0.2">
      <c r="I1942" s="13"/>
      <c r="J1942" s="14"/>
      <c r="K1942" s="10"/>
    </row>
    <row r="1943" spans="9:11" x14ac:dyDescent="0.2">
      <c r="I1943" s="13"/>
      <c r="J1943" s="14"/>
      <c r="K1943" s="10"/>
    </row>
    <row r="1944" spans="9:11" x14ac:dyDescent="0.2">
      <c r="I1944" s="13"/>
      <c r="J1944" s="14"/>
      <c r="K1944" s="10"/>
    </row>
    <row r="1945" spans="9:11" x14ac:dyDescent="0.2">
      <c r="I1945" s="13"/>
      <c r="J1945" s="14"/>
      <c r="K1945" s="10"/>
    </row>
    <row r="1946" spans="9:11" x14ac:dyDescent="0.2">
      <c r="I1946" s="13"/>
      <c r="J1946" s="14"/>
      <c r="K1946" s="10"/>
    </row>
    <row r="1947" spans="9:11" x14ac:dyDescent="0.2">
      <c r="I1947" s="13"/>
      <c r="J1947" s="14"/>
      <c r="K1947" s="10"/>
    </row>
    <row r="1948" spans="9:11" x14ac:dyDescent="0.2">
      <c r="I1948" s="13"/>
      <c r="J1948" s="14"/>
      <c r="K1948" s="10"/>
    </row>
    <row r="1949" spans="9:11" x14ac:dyDescent="0.2">
      <c r="I1949" s="13"/>
      <c r="J1949" s="14"/>
      <c r="K1949" s="10"/>
    </row>
    <row r="1950" spans="9:11" x14ac:dyDescent="0.2">
      <c r="I1950" s="13"/>
      <c r="J1950" s="14"/>
      <c r="K1950" s="10"/>
    </row>
    <row r="1951" spans="9:11" x14ac:dyDescent="0.2">
      <c r="I1951" s="13"/>
      <c r="J1951" s="14"/>
      <c r="K1951" s="10"/>
    </row>
    <row r="1952" spans="9:11" x14ac:dyDescent="0.2">
      <c r="I1952" s="13"/>
      <c r="J1952" s="14"/>
      <c r="K1952" s="10"/>
    </row>
    <row r="1953" spans="9:11" x14ac:dyDescent="0.2">
      <c r="I1953" s="13"/>
      <c r="J1953" s="14"/>
      <c r="K1953" s="10"/>
    </row>
    <row r="1954" spans="9:11" x14ac:dyDescent="0.2">
      <c r="I1954" s="13"/>
      <c r="J1954" s="14"/>
      <c r="K1954" s="10"/>
    </row>
    <row r="1955" spans="9:11" x14ac:dyDescent="0.2">
      <c r="I1955" s="13"/>
      <c r="J1955" s="14"/>
      <c r="K1955" s="10"/>
    </row>
    <row r="1956" spans="9:11" x14ac:dyDescent="0.2">
      <c r="I1956" s="13"/>
      <c r="J1956" s="14"/>
      <c r="K1956" s="10"/>
    </row>
    <row r="1957" spans="9:11" x14ac:dyDescent="0.2">
      <c r="I1957" s="13"/>
      <c r="J1957" s="14"/>
      <c r="K1957" s="10"/>
    </row>
    <row r="1958" spans="9:11" x14ac:dyDescent="0.2">
      <c r="I1958" s="13"/>
      <c r="J1958" s="14"/>
      <c r="K1958" s="10"/>
    </row>
    <row r="1959" spans="9:11" x14ac:dyDescent="0.2">
      <c r="I1959" s="13"/>
      <c r="J1959" s="14"/>
      <c r="K1959" s="10"/>
    </row>
    <row r="1960" spans="9:11" x14ac:dyDescent="0.2">
      <c r="I1960" s="13"/>
      <c r="J1960" s="14"/>
      <c r="K1960" s="10"/>
    </row>
    <row r="1961" spans="9:11" x14ac:dyDescent="0.2">
      <c r="I1961" s="13"/>
      <c r="J1961" s="14"/>
      <c r="K1961" s="10"/>
    </row>
    <row r="1962" spans="9:11" x14ac:dyDescent="0.2">
      <c r="I1962" s="13"/>
      <c r="J1962" s="14"/>
      <c r="K1962" s="10"/>
    </row>
    <row r="1963" spans="9:11" x14ac:dyDescent="0.2">
      <c r="I1963" s="13"/>
      <c r="J1963" s="14"/>
      <c r="K1963" s="10"/>
    </row>
    <row r="1964" spans="9:11" x14ac:dyDescent="0.2">
      <c r="I1964" s="13"/>
      <c r="J1964" s="14"/>
      <c r="K1964" s="10"/>
    </row>
    <row r="1965" spans="9:11" x14ac:dyDescent="0.2">
      <c r="I1965" s="13"/>
      <c r="J1965" s="14"/>
      <c r="K1965" s="10"/>
    </row>
    <row r="1966" spans="9:11" x14ac:dyDescent="0.2">
      <c r="I1966" s="13"/>
      <c r="J1966" s="14"/>
      <c r="K1966" s="10"/>
    </row>
    <row r="1967" spans="9:11" x14ac:dyDescent="0.2">
      <c r="I1967" s="13"/>
      <c r="J1967" s="14"/>
      <c r="K1967" s="10"/>
    </row>
    <row r="1968" spans="9:11" x14ac:dyDescent="0.2">
      <c r="I1968" s="13"/>
      <c r="J1968" s="14"/>
      <c r="K1968" s="10"/>
    </row>
    <row r="1969" spans="9:11" x14ac:dyDescent="0.2">
      <c r="I1969" s="13"/>
      <c r="J1969" s="14"/>
      <c r="K1969" s="10"/>
    </row>
    <row r="1970" spans="9:11" x14ac:dyDescent="0.2">
      <c r="I1970" s="13"/>
      <c r="J1970" s="14"/>
      <c r="K1970" s="10"/>
    </row>
    <row r="1971" spans="9:11" x14ac:dyDescent="0.2">
      <c r="I1971" s="13"/>
      <c r="J1971" s="14"/>
      <c r="K1971" s="10"/>
    </row>
    <row r="1972" spans="9:11" x14ac:dyDescent="0.2">
      <c r="I1972" s="13"/>
      <c r="J1972" s="14"/>
      <c r="K1972" s="10"/>
    </row>
    <row r="1973" spans="9:11" x14ac:dyDescent="0.2">
      <c r="I1973" s="13"/>
      <c r="J1973" s="14"/>
      <c r="K1973" s="10"/>
    </row>
    <row r="1974" spans="9:11" x14ac:dyDescent="0.2">
      <c r="I1974" s="13"/>
      <c r="J1974" s="14"/>
      <c r="K1974" s="10"/>
    </row>
    <row r="1975" spans="9:11" x14ac:dyDescent="0.2">
      <c r="I1975" s="13"/>
      <c r="J1975" s="14"/>
      <c r="K1975" s="10"/>
    </row>
    <row r="1976" spans="9:11" x14ac:dyDescent="0.2">
      <c r="I1976" s="13"/>
      <c r="J1976" s="14"/>
      <c r="K1976" s="10"/>
    </row>
    <row r="1977" spans="9:11" x14ac:dyDescent="0.2">
      <c r="I1977" s="13"/>
      <c r="J1977" s="14"/>
      <c r="K1977" s="10"/>
    </row>
    <row r="1978" spans="9:11" x14ac:dyDescent="0.2">
      <c r="I1978" s="13"/>
      <c r="J1978" s="14"/>
      <c r="K1978" s="10"/>
    </row>
    <row r="1979" spans="9:11" x14ac:dyDescent="0.2">
      <c r="I1979" s="13"/>
      <c r="J1979" s="14"/>
      <c r="K1979" s="10"/>
    </row>
    <row r="1980" spans="9:11" x14ac:dyDescent="0.2">
      <c r="I1980" s="13"/>
      <c r="J1980" s="14"/>
      <c r="K1980" s="10"/>
    </row>
    <row r="1981" spans="9:11" x14ac:dyDescent="0.2">
      <c r="I1981" s="13"/>
      <c r="J1981" s="14"/>
      <c r="K1981" s="10"/>
    </row>
    <row r="1982" spans="9:11" x14ac:dyDescent="0.2">
      <c r="I1982" s="13"/>
      <c r="J1982" s="14"/>
      <c r="K1982" s="10"/>
    </row>
    <row r="1983" spans="9:11" x14ac:dyDescent="0.2">
      <c r="I1983" s="13"/>
      <c r="J1983" s="14"/>
      <c r="K1983" s="10"/>
    </row>
    <row r="1984" spans="9:11" x14ac:dyDescent="0.2">
      <c r="I1984" s="13"/>
      <c r="J1984" s="14"/>
      <c r="K1984" s="10"/>
    </row>
    <row r="1985" spans="9:11" x14ac:dyDescent="0.2">
      <c r="I1985" s="13"/>
      <c r="J1985" s="14"/>
      <c r="K1985" s="10"/>
    </row>
    <row r="1986" spans="9:11" x14ac:dyDescent="0.2">
      <c r="I1986" s="13"/>
      <c r="J1986" s="14"/>
      <c r="K1986" s="10"/>
    </row>
    <row r="1987" spans="9:11" x14ac:dyDescent="0.2">
      <c r="I1987" s="13"/>
      <c r="J1987" s="14"/>
      <c r="K1987" s="10"/>
    </row>
    <row r="1988" spans="9:11" x14ac:dyDescent="0.2">
      <c r="I1988" s="13"/>
      <c r="J1988" s="14"/>
      <c r="K1988" s="10"/>
    </row>
    <row r="1989" spans="9:11" x14ac:dyDescent="0.2">
      <c r="I1989" s="13"/>
      <c r="J1989" s="14"/>
      <c r="K1989" s="10"/>
    </row>
    <row r="1990" spans="9:11" x14ac:dyDescent="0.2">
      <c r="I1990" s="13"/>
      <c r="J1990" s="14"/>
      <c r="K1990" s="10"/>
    </row>
    <row r="1991" spans="9:11" x14ac:dyDescent="0.2">
      <c r="I1991" s="13"/>
      <c r="J1991" s="14"/>
      <c r="K1991" s="10"/>
    </row>
    <row r="1992" spans="9:11" x14ac:dyDescent="0.2">
      <c r="I1992" s="13"/>
      <c r="J1992" s="14"/>
      <c r="K1992" s="10"/>
    </row>
    <row r="1993" spans="9:11" x14ac:dyDescent="0.2">
      <c r="I1993" s="13"/>
      <c r="J1993" s="14"/>
      <c r="K1993" s="10"/>
    </row>
    <row r="1994" spans="9:11" x14ac:dyDescent="0.2">
      <c r="I1994" s="13"/>
      <c r="J1994" s="14"/>
      <c r="K1994" s="10"/>
    </row>
    <row r="1995" spans="9:11" x14ac:dyDescent="0.2">
      <c r="I1995" s="13"/>
      <c r="J1995" s="14"/>
      <c r="K1995" s="10"/>
    </row>
    <row r="1996" spans="9:11" x14ac:dyDescent="0.2">
      <c r="I1996" s="13"/>
      <c r="J1996" s="14"/>
      <c r="K1996" s="10"/>
    </row>
    <row r="1997" spans="9:11" x14ac:dyDescent="0.2">
      <c r="I1997" s="13"/>
      <c r="J1997" s="14"/>
      <c r="K1997" s="10"/>
    </row>
    <row r="1998" spans="9:11" x14ac:dyDescent="0.2">
      <c r="I1998" s="13"/>
      <c r="J1998" s="14"/>
      <c r="K1998" s="10"/>
    </row>
    <row r="1999" spans="9:11" x14ac:dyDescent="0.2">
      <c r="I1999" s="13"/>
      <c r="J1999" s="14"/>
      <c r="K1999" s="10"/>
    </row>
    <row r="2000" spans="9:11" x14ac:dyDescent="0.2">
      <c r="I2000" s="13"/>
      <c r="J2000" s="14"/>
      <c r="K2000" s="10"/>
    </row>
    <row r="2001" spans="9:11" x14ac:dyDescent="0.2">
      <c r="I2001" s="13"/>
      <c r="J2001" s="14"/>
      <c r="K2001" s="10"/>
    </row>
    <row r="2002" spans="9:11" x14ac:dyDescent="0.2">
      <c r="I2002" s="13"/>
      <c r="J2002" s="14"/>
      <c r="K2002" s="10"/>
    </row>
    <row r="2003" spans="9:11" x14ac:dyDescent="0.2">
      <c r="I2003" s="13"/>
      <c r="J2003" s="14"/>
      <c r="K2003" s="10"/>
    </row>
    <row r="2004" spans="9:11" x14ac:dyDescent="0.2">
      <c r="I2004" s="13"/>
      <c r="J2004" s="14"/>
      <c r="K2004" s="10"/>
    </row>
    <row r="2005" spans="9:11" x14ac:dyDescent="0.2">
      <c r="I2005" s="13"/>
      <c r="J2005" s="14"/>
      <c r="K2005" s="10"/>
    </row>
    <row r="2006" spans="9:11" x14ac:dyDescent="0.2">
      <c r="I2006" s="13"/>
      <c r="J2006" s="14"/>
      <c r="K2006" s="10"/>
    </row>
    <row r="2007" spans="9:11" x14ac:dyDescent="0.2">
      <c r="I2007" s="13"/>
      <c r="J2007" s="14"/>
      <c r="K2007" s="10"/>
    </row>
    <row r="2008" spans="9:11" x14ac:dyDescent="0.2">
      <c r="I2008" s="13"/>
      <c r="J2008" s="14"/>
      <c r="K2008" s="10"/>
    </row>
    <row r="2009" spans="9:11" x14ac:dyDescent="0.2">
      <c r="I2009" s="13"/>
      <c r="J2009" s="14"/>
      <c r="K2009" s="10"/>
    </row>
    <row r="2010" spans="9:11" x14ac:dyDescent="0.2">
      <c r="I2010" s="13"/>
      <c r="J2010" s="14"/>
      <c r="K2010" s="10"/>
    </row>
    <row r="2011" spans="9:11" x14ac:dyDescent="0.2">
      <c r="I2011" s="13"/>
      <c r="J2011" s="14"/>
      <c r="K2011" s="10"/>
    </row>
    <row r="2012" spans="9:11" x14ac:dyDescent="0.2">
      <c r="I2012" s="13"/>
      <c r="J2012" s="14"/>
      <c r="K2012" s="10"/>
    </row>
    <row r="2013" spans="9:11" x14ac:dyDescent="0.2">
      <c r="I2013" s="13"/>
      <c r="J2013" s="14"/>
      <c r="K2013" s="10"/>
    </row>
    <row r="2014" spans="9:11" x14ac:dyDescent="0.2">
      <c r="I2014" s="13"/>
      <c r="J2014" s="14"/>
      <c r="K2014" s="10"/>
    </row>
    <row r="2015" spans="9:11" x14ac:dyDescent="0.2">
      <c r="I2015" s="13"/>
      <c r="J2015" s="14"/>
      <c r="K2015" s="10"/>
    </row>
    <row r="2016" spans="9:11" x14ac:dyDescent="0.2">
      <c r="I2016" s="13"/>
      <c r="J2016" s="14"/>
      <c r="K2016" s="10"/>
    </row>
    <row r="2017" spans="9:11" x14ac:dyDescent="0.2">
      <c r="I2017" s="13"/>
      <c r="J2017" s="14"/>
      <c r="K2017" s="10"/>
    </row>
    <row r="2018" spans="9:11" x14ac:dyDescent="0.2">
      <c r="I2018" s="13"/>
      <c r="J2018" s="14"/>
      <c r="K2018" s="10"/>
    </row>
    <row r="2019" spans="9:11" x14ac:dyDescent="0.2">
      <c r="I2019" s="13"/>
      <c r="J2019" s="14"/>
      <c r="K2019" s="10"/>
    </row>
    <row r="2020" spans="9:11" x14ac:dyDescent="0.2">
      <c r="I2020" s="13"/>
      <c r="J2020" s="14"/>
      <c r="K2020" s="10"/>
    </row>
    <row r="2021" spans="9:11" x14ac:dyDescent="0.2">
      <c r="I2021" s="13"/>
      <c r="J2021" s="14"/>
      <c r="K2021" s="10"/>
    </row>
    <row r="2022" spans="9:11" x14ac:dyDescent="0.2">
      <c r="I2022" s="13"/>
      <c r="J2022" s="14"/>
      <c r="K2022" s="10"/>
    </row>
    <row r="2023" spans="9:11" x14ac:dyDescent="0.2">
      <c r="I2023" s="13"/>
      <c r="J2023" s="14"/>
      <c r="K2023" s="10"/>
    </row>
    <row r="2024" spans="9:11" x14ac:dyDescent="0.2">
      <c r="I2024" s="13"/>
      <c r="J2024" s="14"/>
      <c r="K2024" s="10"/>
    </row>
    <row r="2025" spans="9:11" x14ac:dyDescent="0.2">
      <c r="I2025" s="13"/>
      <c r="J2025" s="14"/>
      <c r="K2025" s="10"/>
    </row>
    <row r="2026" spans="9:11" x14ac:dyDescent="0.2">
      <c r="I2026" s="13"/>
      <c r="J2026" s="14"/>
      <c r="K2026" s="10"/>
    </row>
    <row r="2027" spans="9:11" x14ac:dyDescent="0.2">
      <c r="I2027" s="13"/>
      <c r="J2027" s="14"/>
      <c r="K2027" s="10"/>
    </row>
    <row r="2028" spans="9:11" x14ac:dyDescent="0.2">
      <c r="I2028" s="13"/>
      <c r="J2028" s="14"/>
      <c r="K2028" s="10"/>
    </row>
    <row r="2029" spans="9:11" x14ac:dyDescent="0.2">
      <c r="I2029" s="13"/>
      <c r="J2029" s="14"/>
      <c r="K2029" s="10"/>
    </row>
    <row r="2030" spans="9:11" x14ac:dyDescent="0.2">
      <c r="I2030" s="13"/>
      <c r="J2030" s="14"/>
      <c r="K2030" s="10"/>
    </row>
    <row r="2031" spans="9:11" x14ac:dyDescent="0.2">
      <c r="I2031" s="13"/>
      <c r="J2031" s="14"/>
      <c r="K2031" s="10"/>
    </row>
    <row r="2032" spans="9:11" x14ac:dyDescent="0.2">
      <c r="I2032" s="13"/>
      <c r="J2032" s="14"/>
      <c r="K2032" s="10"/>
    </row>
    <row r="2033" spans="9:11" x14ac:dyDescent="0.2">
      <c r="I2033" s="13"/>
      <c r="J2033" s="14"/>
      <c r="K2033" s="10"/>
    </row>
    <row r="2034" spans="9:11" x14ac:dyDescent="0.2">
      <c r="I2034" s="13"/>
      <c r="J2034" s="14"/>
      <c r="K2034" s="10"/>
    </row>
    <row r="2035" spans="9:11" x14ac:dyDescent="0.2">
      <c r="I2035" s="13"/>
      <c r="J2035" s="14"/>
      <c r="K2035" s="10"/>
    </row>
    <row r="2036" spans="9:11" x14ac:dyDescent="0.2">
      <c r="I2036" s="13"/>
      <c r="J2036" s="14"/>
      <c r="K2036" s="10"/>
    </row>
    <row r="2037" spans="9:11" x14ac:dyDescent="0.2">
      <c r="I2037" s="13"/>
      <c r="J2037" s="14"/>
      <c r="K2037" s="10"/>
    </row>
    <row r="2038" spans="9:11" x14ac:dyDescent="0.2">
      <c r="I2038" s="13"/>
      <c r="J2038" s="14"/>
      <c r="K2038" s="10"/>
    </row>
    <row r="2039" spans="9:11" x14ac:dyDescent="0.2">
      <c r="I2039" s="13"/>
      <c r="J2039" s="14"/>
      <c r="K2039" s="10"/>
    </row>
    <row r="2040" spans="9:11" x14ac:dyDescent="0.2">
      <c r="I2040" s="13"/>
      <c r="J2040" s="14"/>
      <c r="K2040" s="10"/>
    </row>
    <row r="2041" spans="9:11" x14ac:dyDescent="0.2">
      <c r="I2041" s="13"/>
      <c r="J2041" s="14"/>
      <c r="K2041" s="10"/>
    </row>
    <row r="2042" spans="9:11" x14ac:dyDescent="0.2">
      <c r="I2042" s="13"/>
      <c r="J2042" s="14"/>
      <c r="K2042" s="10"/>
    </row>
    <row r="2043" spans="9:11" x14ac:dyDescent="0.2">
      <c r="I2043" s="13"/>
      <c r="J2043" s="14"/>
      <c r="K2043" s="10"/>
    </row>
    <row r="2044" spans="9:11" x14ac:dyDescent="0.2">
      <c r="I2044" s="13"/>
      <c r="J2044" s="14"/>
      <c r="K2044" s="10"/>
    </row>
    <row r="2045" spans="9:11" x14ac:dyDescent="0.2">
      <c r="I2045" s="13"/>
      <c r="J2045" s="14"/>
      <c r="K2045" s="10"/>
    </row>
    <row r="2046" spans="9:11" x14ac:dyDescent="0.2">
      <c r="I2046" s="13"/>
      <c r="J2046" s="14"/>
      <c r="K2046" s="10"/>
    </row>
    <row r="2047" spans="9:11" x14ac:dyDescent="0.2">
      <c r="I2047" s="13"/>
      <c r="J2047" s="14"/>
      <c r="K2047" s="10"/>
    </row>
    <row r="2048" spans="9:11" x14ac:dyDescent="0.2">
      <c r="I2048" s="13"/>
      <c r="J2048" s="14"/>
      <c r="K2048" s="10"/>
    </row>
    <row r="2049" spans="9:11" x14ac:dyDescent="0.2">
      <c r="I2049" s="13"/>
      <c r="J2049" s="14"/>
      <c r="K2049" s="10"/>
    </row>
    <row r="2050" spans="9:11" x14ac:dyDescent="0.2">
      <c r="I2050" s="13"/>
      <c r="J2050" s="14"/>
      <c r="K2050" s="10"/>
    </row>
    <row r="2051" spans="9:11" x14ac:dyDescent="0.2">
      <c r="I2051" s="13"/>
      <c r="J2051" s="14"/>
      <c r="K2051" s="10"/>
    </row>
    <row r="2052" spans="9:11" x14ac:dyDescent="0.2">
      <c r="I2052" s="13"/>
      <c r="J2052" s="14"/>
      <c r="K2052" s="10"/>
    </row>
    <row r="2053" spans="9:11" x14ac:dyDescent="0.2">
      <c r="I2053" s="13"/>
      <c r="J2053" s="14"/>
      <c r="K2053" s="10"/>
    </row>
    <row r="2054" spans="9:11" x14ac:dyDescent="0.2">
      <c r="I2054" s="13"/>
      <c r="J2054" s="14"/>
      <c r="K2054" s="10"/>
    </row>
    <row r="2055" spans="9:11" x14ac:dyDescent="0.2">
      <c r="I2055" s="13"/>
      <c r="J2055" s="14"/>
      <c r="K2055" s="10"/>
    </row>
    <row r="2056" spans="9:11" x14ac:dyDescent="0.2">
      <c r="I2056" s="13"/>
      <c r="J2056" s="14"/>
      <c r="K2056" s="10"/>
    </row>
    <row r="2057" spans="9:11" x14ac:dyDescent="0.2">
      <c r="I2057" s="13"/>
      <c r="J2057" s="14"/>
      <c r="K2057" s="10"/>
    </row>
    <row r="2058" spans="9:11" x14ac:dyDescent="0.2">
      <c r="I2058" s="13"/>
      <c r="J2058" s="14"/>
      <c r="K2058" s="10"/>
    </row>
    <row r="2059" spans="9:11" x14ac:dyDescent="0.2">
      <c r="I2059" s="13"/>
      <c r="J2059" s="14"/>
      <c r="K2059" s="10"/>
    </row>
    <row r="2060" spans="9:11" x14ac:dyDescent="0.2">
      <c r="I2060" s="13"/>
      <c r="J2060" s="14"/>
      <c r="K2060" s="10"/>
    </row>
    <row r="2061" spans="9:11" x14ac:dyDescent="0.2">
      <c r="I2061" s="13"/>
      <c r="J2061" s="14"/>
      <c r="K2061" s="10"/>
    </row>
    <row r="2062" spans="9:11" x14ac:dyDescent="0.2">
      <c r="I2062" s="13"/>
      <c r="J2062" s="14"/>
      <c r="K2062" s="10"/>
    </row>
    <row r="2063" spans="9:11" x14ac:dyDescent="0.2">
      <c r="I2063" s="13"/>
      <c r="J2063" s="14"/>
      <c r="K2063" s="10"/>
    </row>
    <row r="2064" spans="9:11" x14ac:dyDescent="0.2">
      <c r="I2064" s="13"/>
      <c r="J2064" s="14"/>
      <c r="K2064" s="10"/>
    </row>
    <row r="2065" spans="9:11" x14ac:dyDescent="0.2">
      <c r="I2065" s="13"/>
      <c r="J2065" s="14"/>
      <c r="K2065" s="10"/>
    </row>
    <row r="2066" spans="9:11" x14ac:dyDescent="0.2">
      <c r="I2066" s="13"/>
      <c r="J2066" s="14"/>
      <c r="K2066" s="10"/>
    </row>
    <row r="2067" spans="9:11" x14ac:dyDescent="0.2">
      <c r="I2067" s="13"/>
      <c r="J2067" s="14"/>
      <c r="K2067" s="10"/>
    </row>
    <row r="2068" spans="9:11" x14ac:dyDescent="0.2">
      <c r="I2068" s="13"/>
      <c r="J2068" s="14"/>
      <c r="K2068" s="10"/>
    </row>
    <row r="2069" spans="9:11" x14ac:dyDescent="0.2">
      <c r="I2069" s="13"/>
      <c r="J2069" s="14"/>
      <c r="K2069" s="10"/>
    </row>
    <row r="2070" spans="9:11" x14ac:dyDescent="0.2">
      <c r="I2070" s="13"/>
      <c r="J2070" s="14"/>
      <c r="K2070" s="10"/>
    </row>
    <row r="2071" spans="9:11" x14ac:dyDescent="0.2">
      <c r="I2071" s="13"/>
      <c r="J2071" s="14"/>
      <c r="K2071" s="10"/>
    </row>
    <row r="2072" spans="9:11" x14ac:dyDescent="0.2">
      <c r="I2072" s="13"/>
      <c r="J2072" s="14"/>
      <c r="K2072" s="10"/>
    </row>
    <row r="2073" spans="9:11" x14ac:dyDescent="0.2">
      <c r="I2073" s="13"/>
      <c r="J2073" s="14"/>
      <c r="K2073" s="10"/>
    </row>
    <row r="2074" spans="9:11" x14ac:dyDescent="0.2">
      <c r="I2074" s="13"/>
      <c r="J2074" s="14"/>
      <c r="K2074" s="10"/>
    </row>
    <row r="2075" spans="9:11" x14ac:dyDescent="0.2">
      <c r="I2075" s="13"/>
      <c r="J2075" s="14"/>
      <c r="K2075" s="10"/>
    </row>
    <row r="2076" spans="9:11" x14ac:dyDescent="0.2">
      <c r="I2076" s="13"/>
      <c r="J2076" s="14"/>
      <c r="K2076" s="10"/>
    </row>
    <row r="2077" spans="9:11" x14ac:dyDescent="0.2">
      <c r="I2077" s="13"/>
      <c r="J2077" s="14"/>
      <c r="K2077" s="10"/>
    </row>
    <row r="2078" spans="9:11" x14ac:dyDescent="0.2">
      <c r="I2078" s="13"/>
      <c r="J2078" s="14"/>
      <c r="K2078" s="10"/>
    </row>
    <row r="2079" spans="9:11" x14ac:dyDescent="0.2">
      <c r="I2079" s="13"/>
      <c r="J2079" s="14"/>
      <c r="K2079" s="10"/>
    </row>
    <row r="2080" spans="9:11" x14ac:dyDescent="0.2">
      <c r="I2080" s="13"/>
      <c r="J2080" s="14"/>
      <c r="K2080" s="10"/>
    </row>
    <row r="2081" spans="9:11" x14ac:dyDescent="0.2">
      <c r="I2081" s="13"/>
      <c r="J2081" s="14"/>
      <c r="K2081" s="10"/>
    </row>
    <row r="2082" spans="9:11" x14ac:dyDescent="0.2">
      <c r="I2082" s="13"/>
      <c r="J2082" s="14"/>
      <c r="K2082" s="10"/>
    </row>
    <row r="2083" spans="9:11" x14ac:dyDescent="0.2">
      <c r="I2083" s="13"/>
      <c r="J2083" s="14"/>
      <c r="K2083" s="10"/>
    </row>
    <row r="2084" spans="9:11" x14ac:dyDescent="0.2">
      <c r="I2084" s="13"/>
      <c r="J2084" s="14"/>
      <c r="K2084" s="10"/>
    </row>
    <row r="2085" spans="9:11" x14ac:dyDescent="0.2">
      <c r="I2085" s="13"/>
      <c r="J2085" s="14"/>
      <c r="K2085" s="10"/>
    </row>
    <row r="2086" spans="9:11" x14ac:dyDescent="0.2">
      <c r="I2086" s="13"/>
      <c r="J2086" s="14"/>
      <c r="K2086" s="10"/>
    </row>
    <row r="2087" spans="9:11" x14ac:dyDescent="0.2">
      <c r="I2087" s="13"/>
      <c r="J2087" s="14"/>
      <c r="K2087" s="10"/>
    </row>
    <row r="2088" spans="9:11" x14ac:dyDescent="0.2">
      <c r="I2088" s="13"/>
      <c r="J2088" s="14"/>
      <c r="K2088" s="10"/>
    </row>
    <row r="2089" spans="9:11" x14ac:dyDescent="0.2">
      <c r="I2089" s="13"/>
      <c r="J2089" s="14"/>
      <c r="K2089" s="10"/>
    </row>
    <row r="2090" spans="9:11" x14ac:dyDescent="0.2">
      <c r="I2090" s="13"/>
      <c r="J2090" s="14"/>
      <c r="K2090" s="10"/>
    </row>
    <row r="2091" spans="9:11" x14ac:dyDescent="0.2">
      <c r="I2091" s="13"/>
      <c r="J2091" s="14"/>
      <c r="K2091" s="10"/>
    </row>
    <row r="2092" spans="9:11" x14ac:dyDescent="0.2">
      <c r="I2092" s="13"/>
      <c r="J2092" s="14"/>
      <c r="K2092" s="10"/>
    </row>
    <row r="2093" spans="9:11" x14ac:dyDescent="0.2">
      <c r="I2093" s="13"/>
      <c r="J2093" s="14"/>
      <c r="K2093" s="10"/>
    </row>
    <row r="2094" spans="9:11" x14ac:dyDescent="0.2">
      <c r="I2094" s="13"/>
      <c r="J2094" s="14"/>
      <c r="K2094" s="10"/>
    </row>
    <row r="2095" spans="9:11" x14ac:dyDescent="0.2">
      <c r="I2095" s="13"/>
      <c r="J2095" s="14"/>
      <c r="K2095" s="10"/>
    </row>
    <row r="2096" spans="9:11" x14ac:dyDescent="0.2">
      <c r="I2096" s="13"/>
      <c r="J2096" s="14"/>
      <c r="K2096" s="10"/>
    </row>
    <row r="2097" spans="9:11" x14ac:dyDescent="0.2">
      <c r="I2097" s="13"/>
      <c r="J2097" s="14"/>
      <c r="K2097" s="10"/>
    </row>
    <row r="2098" spans="9:11" x14ac:dyDescent="0.2">
      <c r="I2098" s="13"/>
      <c r="J2098" s="14"/>
      <c r="K2098" s="10"/>
    </row>
    <row r="2099" spans="9:11" x14ac:dyDescent="0.2">
      <c r="I2099" s="13"/>
      <c r="J2099" s="14"/>
      <c r="K2099" s="10"/>
    </row>
    <row r="2100" spans="9:11" x14ac:dyDescent="0.2">
      <c r="I2100" s="13"/>
      <c r="J2100" s="14"/>
      <c r="K2100" s="10"/>
    </row>
    <row r="2101" spans="9:11" x14ac:dyDescent="0.2">
      <c r="I2101" s="13"/>
      <c r="J2101" s="14"/>
      <c r="K2101" s="10"/>
    </row>
    <row r="2102" spans="9:11" x14ac:dyDescent="0.2">
      <c r="I2102" s="13"/>
      <c r="J2102" s="14"/>
      <c r="K2102" s="10"/>
    </row>
    <row r="2103" spans="9:11" x14ac:dyDescent="0.2">
      <c r="I2103" s="13"/>
      <c r="J2103" s="14"/>
      <c r="K2103" s="10"/>
    </row>
    <row r="2104" spans="9:11" x14ac:dyDescent="0.2">
      <c r="I2104" s="13"/>
      <c r="J2104" s="14"/>
      <c r="K2104" s="10"/>
    </row>
    <row r="2105" spans="9:11" x14ac:dyDescent="0.2">
      <c r="I2105" s="13"/>
      <c r="J2105" s="14"/>
      <c r="K2105" s="10"/>
    </row>
    <row r="2106" spans="9:11" x14ac:dyDescent="0.2">
      <c r="I2106" s="13"/>
      <c r="J2106" s="14"/>
      <c r="K2106" s="10"/>
    </row>
    <row r="2107" spans="9:11" x14ac:dyDescent="0.2">
      <c r="I2107" s="13"/>
      <c r="J2107" s="14"/>
      <c r="K2107" s="10"/>
    </row>
    <row r="2108" spans="9:11" x14ac:dyDescent="0.2">
      <c r="I2108" s="13"/>
      <c r="J2108" s="14"/>
      <c r="K2108" s="10"/>
    </row>
    <row r="2109" spans="9:11" x14ac:dyDescent="0.2">
      <c r="I2109" s="13"/>
      <c r="J2109" s="14"/>
      <c r="K2109" s="10"/>
    </row>
    <row r="2110" spans="9:11" x14ac:dyDescent="0.2">
      <c r="I2110" s="13"/>
      <c r="J2110" s="14"/>
      <c r="K2110" s="10"/>
    </row>
    <row r="2111" spans="9:11" x14ac:dyDescent="0.2">
      <c r="I2111" s="13"/>
      <c r="J2111" s="14"/>
      <c r="K2111" s="10"/>
    </row>
    <row r="2112" spans="9:11" x14ac:dyDescent="0.2">
      <c r="I2112" s="13"/>
      <c r="J2112" s="14"/>
      <c r="K2112" s="10"/>
    </row>
    <row r="2113" spans="9:11" x14ac:dyDescent="0.2">
      <c r="I2113" s="13"/>
      <c r="J2113" s="14"/>
      <c r="K2113" s="10"/>
    </row>
    <row r="2114" spans="9:11" x14ac:dyDescent="0.2">
      <c r="I2114" s="13"/>
      <c r="J2114" s="14"/>
      <c r="K2114" s="10"/>
    </row>
    <row r="2115" spans="9:11" x14ac:dyDescent="0.2">
      <c r="I2115" s="13"/>
      <c r="J2115" s="14"/>
      <c r="K2115" s="10"/>
    </row>
    <row r="2116" spans="9:11" x14ac:dyDescent="0.2">
      <c r="I2116" s="13"/>
      <c r="J2116" s="14"/>
      <c r="K2116" s="10"/>
    </row>
    <row r="2117" spans="9:11" x14ac:dyDescent="0.2">
      <c r="I2117" s="13"/>
      <c r="J2117" s="14"/>
      <c r="K2117" s="10"/>
    </row>
    <row r="2118" spans="9:11" x14ac:dyDescent="0.2">
      <c r="I2118" s="13"/>
      <c r="J2118" s="14"/>
      <c r="K2118" s="10"/>
    </row>
    <row r="2119" spans="9:11" x14ac:dyDescent="0.2">
      <c r="I2119" s="13"/>
      <c r="J2119" s="14"/>
      <c r="K2119" s="10"/>
    </row>
    <row r="2120" spans="9:11" x14ac:dyDescent="0.2">
      <c r="I2120" s="13"/>
      <c r="J2120" s="14"/>
      <c r="K2120" s="10"/>
    </row>
    <row r="2121" spans="9:11" x14ac:dyDescent="0.2">
      <c r="I2121" s="13"/>
      <c r="J2121" s="14"/>
      <c r="K2121" s="10"/>
    </row>
    <row r="2122" spans="9:11" x14ac:dyDescent="0.2">
      <c r="I2122" s="13"/>
      <c r="J2122" s="14"/>
      <c r="K2122" s="10"/>
    </row>
    <row r="2123" spans="9:11" x14ac:dyDescent="0.2">
      <c r="I2123" s="13"/>
      <c r="J2123" s="14"/>
      <c r="K2123" s="10"/>
    </row>
    <row r="2124" spans="9:11" x14ac:dyDescent="0.2">
      <c r="I2124" s="13"/>
      <c r="J2124" s="14"/>
      <c r="K2124" s="10"/>
    </row>
    <row r="2125" spans="9:11" x14ac:dyDescent="0.2">
      <c r="I2125" s="13"/>
      <c r="J2125" s="14"/>
      <c r="K2125" s="10"/>
    </row>
    <row r="2126" spans="9:11" x14ac:dyDescent="0.2">
      <c r="I2126" s="13"/>
      <c r="J2126" s="14"/>
      <c r="K2126" s="10"/>
    </row>
    <row r="2127" spans="9:11" x14ac:dyDescent="0.2">
      <c r="I2127" s="13"/>
      <c r="J2127" s="14"/>
      <c r="K2127" s="10"/>
    </row>
    <row r="2128" spans="9:11" x14ac:dyDescent="0.2">
      <c r="I2128" s="13"/>
      <c r="J2128" s="14"/>
      <c r="K2128" s="10"/>
    </row>
    <row r="2129" spans="9:11" x14ac:dyDescent="0.2">
      <c r="I2129" s="13"/>
      <c r="J2129" s="14"/>
      <c r="K2129" s="10"/>
    </row>
    <row r="2130" spans="9:11" x14ac:dyDescent="0.2">
      <c r="I2130" s="13"/>
      <c r="J2130" s="14"/>
      <c r="K2130" s="10"/>
    </row>
    <row r="2131" spans="9:11" x14ac:dyDescent="0.2">
      <c r="I2131" s="13"/>
      <c r="J2131" s="14"/>
      <c r="K2131" s="10"/>
    </row>
    <row r="2132" spans="9:11" x14ac:dyDescent="0.2">
      <c r="I2132" s="13"/>
      <c r="J2132" s="14"/>
      <c r="K2132" s="10"/>
    </row>
    <row r="2133" spans="9:11" x14ac:dyDescent="0.2">
      <c r="I2133" s="13"/>
      <c r="J2133" s="14"/>
      <c r="K2133" s="10"/>
    </row>
    <row r="2134" spans="9:11" x14ac:dyDescent="0.2">
      <c r="I2134" s="13"/>
      <c r="J2134" s="14"/>
      <c r="K2134" s="10"/>
    </row>
    <row r="2135" spans="9:11" x14ac:dyDescent="0.2">
      <c r="I2135" s="13"/>
      <c r="J2135" s="14"/>
      <c r="K2135" s="10"/>
    </row>
    <row r="2136" spans="9:11" x14ac:dyDescent="0.2">
      <c r="I2136" s="13"/>
      <c r="J2136" s="14"/>
      <c r="K2136" s="10"/>
    </row>
    <row r="2137" spans="9:11" x14ac:dyDescent="0.2">
      <c r="I2137" s="13"/>
      <c r="J2137" s="14"/>
      <c r="K2137" s="10"/>
    </row>
    <row r="2138" spans="9:11" x14ac:dyDescent="0.2">
      <c r="I2138" s="13"/>
      <c r="J2138" s="14"/>
      <c r="K2138" s="10"/>
    </row>
    <row r="2139" spans="9:11" x14ac:dyDescent="0.2">
      <c r="I2139" s="13"/>
      <c r="J2139" s="14"/>
      <c r="K2139" s="10"/>
    </row>
    <row r="2140" spans="9:11" x14ac:dyDescent="0.2">
      <c r="I2140" s="13"/>
      <c r="J2140" s="14"/>
      <c r="K2140" s="10"/>
    </row>
    <row r="2141" spans="9:11" x14ac:dyDescent="0.2">
      <c r="I2141" s="13"/>
      <c r="J2141" s="14"/>
      <c r="K2141" s="10"/>
    </row>
    <row r="2142" spans="9:11" x14ac:dyDescent="0.2">
      <c r="I2142" s="13"/>
      <c r="J2142" s="14"/>
      <c r="K2142" s="10"/>
    </row>
    <row r="2143" spans="9:11" x14ac:dyDescent="0.2">
      <c r="I2143" s="13"/>
      <c r="J2143" s="14"/>
      <c r="K2143" s="10"/>
    </row>
    <row r="2144" spans="9:11" x14ac:dyDescent="0.2">
      <c r="I2144" s="13"/>
      <c r="J2144" s="14"/>
      <c r="K2144" s="10"/>
    </row>
    <row r="2145" spans="9:11" x14ac:dyDescent="0.2">
      <c r="I2145" s="13"/>
      <c r="J2145" s="14"/>
      <c r="K2145" s="10"/>
    </row>
    <row r="2146" spans="9:11" x14ac:dyDescent="0.2">
      <c r="I2146" s="13"/>
      <c r="J2146" s="14"/>
      <c r="K2146" s="10"/>
    </row>
    <row r="2147" spans="9:11" x14ac:dyDescent="0.2">
      <c r="I2147" s="13"/>
      <c r="J2147" s="14"/>
      <c r="K2147" s="10"/>
    </row>
    <row r="2148" spans="9:11" x14ac:dyDescent="0.2">
      <c r="I2148" s="13"/>
      <c r="J2148" s="14"/>
      <c r="K2148" s="10"/>
    </row>
    <row r="2149" spans="9:11" x14ac:dyDescent="0.2">
      <c r="I2149" s="13"/>
      <c r="J2149" s="14"/>
      <c r="K2149" s="10"/>
    </row>
    <row r="2150" spans="9:11" x14ac:dyDescent="0.2">
      <c r="I2150" s="13"/>
      <c r="J2150" s="14"/>
      <c r="K2150" s="10"/>
    </row>
    <row r="2151" spans="9:11" x14ac:dyDescent="0.2">
      <c r="I2151" s="13"/>
      <c r="J2151" s="14"/>
      <c r="K2151" s="10"/>
    </row>
    <row r="2152" spans="9:11" x14ac:dyDescent="0.2">
      <c r="I2152" s="13"/>
      <c r="J2152" s="14"/>
      <c r="K2152" s="10"/>
    </row>
    <row r="2153" spans="9:11" x14ac:dyDescent="0.2">
      <c r="I2153" s="13"/>
      <c r="J2153" s="14"/>
      <c r="K2153" s="10"/>
    </row>
    <row r="2154" spans="9:11" x14ac:dyDescent="0.2">
      <c r="I2154" s="13"/>
      <c r="J2154" s="14"/>
      <c r="K2154" s="10"/>
    </row>
    <row r="2155" spans="9:11" x14ac:dyDescent="0.2">
      <c r="I2155" s="13"/>
      <c r="J2155" s="14"/>
      <c r="K2155" s="10"/>
    </row>
    <row r="2156" spans="9:11" x14ac:dyDescent="0.2">
      <c r="I2156" s="13"/>
      <c r="J2156" s="14"/>
      <c r="K2156" s="10"/>
    </row>
    <row r="2157" spans="9:11" x14ac:dyDescent="0.2">
      <c r="I2157" s="13"/>
      <c r="J2157" s="14"/>
      <c r="K2157" s="10"/>
    </row>
    <row r="2158" spans="9:11" x14ac:dyDescent="0.2">
      <c r="I2158" s="13"/>
      <c r="J2158" s="14"/>
      <c r="K2158" s="10"/>
    </row>
    <row r="2159" spans="9:11" x14ac:dyDescent="0.2">
      <c r="I2159" s="13"/>
      <c r="J2159" s="14"/>
      <c r="K2159" s="10"/>
    </row>
    <row r="2160" spans="9:11" x14ac:dyDescent="0.2">
      <c r="I2160" s="13"/>
      <c r="J2160" s="14"/>
      <c r="K2160" s="10"/>
    </row>
    <row r="2161" spans="9:11" x14ac:dyDescent="0.2">
      <c r="I2161" s="13"/>
      <c r="J2161" s="14"/>
      <c r="K2161" s="10"/>
    </row>
    <row r="2162" spans="9:11" x14ac:dyDescent="0.2">
      <c r="I2162" s="13"/>
      <c r="J2162" s="14"/>
      <c r="K2162" s="10"/>
    </row>
    <row r="2163" spans="9:11" x14ac:dyDescent="0.2">
      <c r="I2163" s="13"/>
      <c r="J2163" s="14"/>
      <c r="K2163" s="10"/>
    </row>
    <row r="2164" spans="9:11" x14ac:dyDescent="0.2">
      <c r="I2164" s="13"/>
      <c r="J2164" s="14"/>
      <c r="K2164" s="10"/>
    </row>
    <row r="2165" spans="9:11" x14ac:dyDescent="0.2">
      <c r="I2165" s="13"/>
      <c r="J2165" s="14"/>
      <c r="K2165" s="10"/>
    </row>
    <row r="2166" spans="9:11" x14ac:dyDescent="0.2">
      <c r="I2166" s="13"/>
      <c r="J2166" s="14"/>
      <c r="K2166" s="10"/>
    </row>
    <row r="2167" spans="9:11" x14ac:dyDescent="0.2">
      <c r="I2167" s="13"/>
      <c r="J2167" s="14"/>
      <c r="K2167" s="10"/>
    </row>
    <row r="2168" spans="9:11" x14ac:dyDescent="0.2">
      <c r="I2168" s="13"/>
      <c r="J2168" s="14"/>
      <c r="K2168" s="10"/>
    </row>
    <row r="2169" spans="9:11" x14ac:dyDescent="0.2">
      <c r="I2169" s="13"/>
      <c r="J2169" s="14"/>
      <c r="K2169" s="10"/>
    </row>
    <row r="2170" spans="9:11" x14ac:dyDescent="0.2">
      <c r="I2170" s="13"/>
      <c r="J2170" s="14"/>
      <c r="K2170" s="10"/>
    </row>
    <row r="2171" spans="9:11" x14ac:dyDescent="0.2">
      <c r="I2171" s="13"/>
      <c r="J2171" s="14"/>
      <c r="K2171" s="10"/>
    </row>
    <row r="2172" spans="9:11" x14ac:dyDescent="0.2">
      <c r="I2172" s="13"/>
      <c r="J2172" s="14"/>
      <c r="K2172" s="10"/>
    </row>
    <row r="2173" spans="9:11" x14ac:dyDescent="0.2">
      <c r="I2173" s="13"/>
      <c r="J2173" s="14"/>
      <c r="K2173" s="10"/>
    </row>
    <row r="2174" spans="9:11" x14ac:dyDescent="0.2">
      <c r="I2174" s="13"/>
      <c r="J2174" s="14"/>
      <c r="K2174" s="10"/>
    </row>
    <row r="2175" spans="9:11" x14ac:dyDescent="0.2">
      <c r="I2175" s="13"/>
      <c r="J2175" s="14"/>
      <c r="K2175" s="10"/>
    </row>
    <row r="2176" spans="9:11" x14ac:dyDescent="0.2">
      <c r="I2176" s="13"/>
      <c r="J2176" s="14"/>
      <c r="K2176" s="10"/>
    </row>
    <row r="2177" spans="9:11" x14ac:dyDescent="0.2">
      <c r="I2177" s="13"/>
      <c r="J2177" s="14"/>
      <c r="K2177" s="10"/>
    </row>
    <row r="2178" spans="9:11" x14ac:dyDescent="0.2">
      <c r="I2178" s="13"/>
      <c r="J2178" s="14"/>
      <c r="K2178" s="10"/>
    </row>
    <row r="2179" spans="9:11" x14ac:dyDescent="0.2">
      <c r="I2179" s="13"/>
      <c r="J2179" s="14"/>
      <c r="K2179" s="10"/>
    </row>
    <row r="2180" spans="9:11" x14ac:dyDescent="0.2">
      <c r="I2180" s="13"/>
      <c r="J2180" s="14"/>
      <c r="K2180" s="10"/>
    </row>
    <row r="2181" spans="9:11" x14ac:dyDescent="0.2">
      <c r="I2181" s="13"/>
      <c r="J2181" s="14"/>
      <c r="K2181" s="10"/>
    </row>
    <row r="2182" spans="9:11" x14ac:dyDescent="0.2">
      <c r="I2182" s="13"/>
      <c r="J2182" s="14"/>
      <c r="K2182" s="10"/>
    </row>
    <row r="2183" spans="9:11" x14ac:dyDescent="0.2">
      <c r="I2183" s="13"/>
      <c r="J2183" s="14"/>
      <c r="K2183" s="10"/>
    </row>
    <row r="2184" spans="9:11" x14ac:dyDescent="0.2">
      <c r="I2184" s="13"/>
      <c r="J2184" s="14"/>
      <c r="K2184" s="10"/>
    </row>
    <row r="2185" spans="9:11" x14ac:dyDescent="0.2">
      <c r="I2185" s="13"/>
      <c r="J2185" s="14"/>
      <c r="K2185" s="10"/>
    </row>
    <row r="2186" spans="9:11" x14ac:dyDescent="0.2">
      <c r="I2186" s="13"/>
      <c r="J2186" s="14"/>
      <c r="K2186" s="10"/>
    </row>
    <row r="2187" spans="9:11" x14ac:dyDescent="0.2">
      <c r="I2187" s="13"/>
      <c r="J2187" s="14"/>
      <c r="K2187" s="10"/>
    </row>
    <row r="2188" spans="9:11" x14ac:dyDescent="0.2">
      <c r="I2188" s="13"/>
      <c r="J2188" s="14"/>
      <c r="K2188" s="10"/>
    </row>
    <row r="2189" spans="9:11" x14ac:dyDescent="0.2">
      <c r="I2189" s="13"/>
      <c r="J2189" s="14"/>
      <c r="K2189" s="10"/>
    </row>
    <row r="2190" spans="9:11" x14ac:dyDescent="0.2">
      <c r="I2190" s="13"/>
      <c r="J2190" s="14"/>
      <c r="K2190" s="10"/>
    </row>
    <row r="2191" spans="9:11" x14ac:dyDescent="0.2">
      <c r="I2191" s="13"/>
      <c r="J2191" s="14"/>
      <c r="K2191" s="10"/>
    </row>
    <row r="2192" spans="9:11" x14ac:dyDescent="0.2">
      <c r="I2192" s="13"/>
      <c r="J2192" s="14"/>
      <c r="K2192" s="10"/>
    </row>
    <row r="2193" spans="9:11" x14ac:dyDescent="0.2">
      <c r="I2193" s="13"/>
      <c r="J2193" s="14"/>
      <c r="K2193" s="10"/>
    </row>
    <row r="2194" spans="9:11" x14ac:dyDescent="0.2">
      <c r="I2194" s="13"/>
      <c r="J2194" s="14"/>
      <c r="K2194" s="10"/>
    </row>
    <row r="2195" spans="9:11" x14ac:dyDescent="0.2">
      <c r="I2195" s="13"/>
      <c r="J2195" s="14"/>
      <c r="K2195" s="10"/>
    </row>
    <row r="2196" spans="9:11" x14ac:dyDescent="0.2">
      <c r="I2196" s="13"/>
      <c r="J2196" s="14"/>
      <c r="K2196" s="10"/>
    </row>
    <row r="2197" spans="9:11" x14ac:dyDescent="0.2">
      <c r="I2197" s="13"/>
      <c r="J2197" s="14"/>
      <c r="K2197" s="10"/>
    </row>
    <row r="2198" spans="9:11" x14ac:dyDescent="0.2">
      <c r="I2198" s="13"/>
      <c r="J2198" s="14"/>
      <c r="K2198" s="10"/>
    </row>
    <row r="2199" spans="9:11" x14ac:dyDescent="0.2">
      <c r="I2199" s="13"/>
      <c r="J2199" s="14"/>
      <c r="K2199" s="10"/>
    </row>
    <row r="2200" spans="9:11" x14ac:dyDescent="0.2">
      <c r="I2200" s="13"/>
      <c r="J2200" s="14"/>
      <c r="K2200" s="10"/>
    </row>
    <row r="2201" spans="9:11" x14ac:dyDescent="0.2">
      <c r="I2201" s="13"/>
      <c r="J2201" s="14"/>
      <c r="K2201" s="10"/>
    </row>
    <row r="2202" spans="9:11" x14ac:dyDescent="0.2">
      <c r="I2202" s="13"/>
      <c r="J2202" s="14"/>
      <c r="K2202" s="10"/>
    </row>
    <row r="2203" spans="9:11" x14ac:dyDescent="0.2">
      <c r="I2203" s="13"/>
      <c r="J2203" s="14"/>
      <c r="K2203" s="10"/>
    </row>
    <row r="2204" spans="9:11" x14ac:dyDescent="0.2">
      <c r="I2204" s="13"/>
      <c r="J2204" s="14"/>
      <c r="K2204" s="10"/>
    </row>
    <row r="2205" spans="9:11" x14ac:dyDescent="0.2">
      <c r="I2205" s="13"/>
      <c r="J2205" s="14"/>
      <c r="K2205" s="10"/>
    </row>
    <row r="2206" spans="9:11" x14ac:dyDescent="0.2">
      <c r="I2206" s="13"/>
      <c r="J2206" s="14"/>
      <c r="K2206" s="10"/>
    </row>
    <row r="2207" spans="9:11" x14ac:dyDescent="0.2">
      <c r="I2207" s="13"/>
      <c r="J2207" s="14"/>
      <c r="K2207" s="10"/>
    </row>
    <row r="2208" spans="9:11" x14ac:dyDescent="0.2">
      <c r="I2208" s="13"/>
      <c r="J2208" s="14"/>
      <c r="K2208" s="10"/>
    </row>
    <row r="2209" spans="9:11" x14ac:dyDescent="0.2">
      <c r="I2209" s="13"/>
      <c r="J2209" s="14"/>
      <c r="K2209" s="10"/>
    </row>
    <row r="2210" spans="9:11" x14ac:dyDescent="0.2">
      <c r="I2210" s="13"/>
      <c r="J2210" s="14"/>
      <c r="K2210" s="10"/>
    </row>
    <row r="2211" spans="9:11" x14ac:dyDescent="0.2">
      <c r="I2211" s="13"/>
      <c r="J2211" s="14"/>
      <c r="K2211" s="10"/>
    </row>
    <row r="2212" spans="9:11" x14ac:dyDescent="0.2">
      <c r="I2212" s="13"/>
      <c r="J2212" s="14"/>
      <c r="K2212" s="10"/>
    </row>
    <row r="2213" spans="9:11" x14ac:dyDescent="0.2">
      <c r="I2213" s="13"/>
      <c r="J2213" s="14"/>
      <c r="K2213" s="10"/>
    </row>
    <row r="2214" spans="9:11" x14ac:dyDescent="0.2">
      <c r="I2214" s="13"/>
      <c r="J2214" s="14"/>
      <c r="K2214" s="10"/>
    </row>
    <row r="2215" spans="9:11" x14ac:dyDescent="0.2">
      <c r="I2215" s="13"/>
      <c r="J2215" s="14"/>
      <c r="K2215" s="10"/>
    </row>
    <row r="2216" spans="9:11" x14ac:dyDescent="0.2">
      <c r="I2216" s="13"/>
      <c r="J2216" s="14"/>
      <c r="K2216" s="10"/>
    </row>
    <row r="2217" spans="9:11" x14ac:dyDescent="0.2">
      <c r="I2217" s="13"/>
      <c r="J2217" s="14"/>
      <c r="K2217" s="10"/>
    </row>
    <row r="2218" spans="9:11" x14ac:dyDescent="0.2">
      <c r="I2218" s="13"/>
      <c r="J2218" s="14"/>
      <c r="K2218" s="10"/>
    </row>
    <row r="2219" spans="9:11" x14ac:dyDescent="0.2">
      <c r="I2219" s="13"/>
      <c r="J2219" s="14"/>
      <c r="K2219" s="10"/>
    </row>
    <row r="2220" spans="9:11" x14ac:dyDescent="0.2">
      <c r="I2220" s="13"/>
      <c r="J2220" s="14"/>
      <c r="K2220" s="10"/>
    </row>
    <row r="2221" spans="9:11" x14ac:dyDescent="0.2">
      <c r="I2221" s="13"/>
      <c r="J2221" s="14"/>
      <c r="K2221" s="10"/>
    </row>
    <row r="2222" spans="9:11" x14ac:dyDescent="0.2">
      <c r="I2222" s="13"/>
      <c r="J2222" s="14"/>
      <c r="K2222" s="10"/>
    </row>
    <row r="2223" spans="9:11" x14ac:dyDescent="0.2">
      <c r="I2223" s="13"/>
      <c r="J2223" s="14"/>
      <c r="K2223" s="10"/>
    </row>
    <row r="2224" spans="9:11" x14ac:dyDescent="0.2">
      <c r="I2224" s="13"/>
      <c r="J2224" s="14"/>
      <c r="K2224" s="10"/>
    </row>
    <row r="2225" spans="9:11" x14ac:dyDescent="0.2">
      <c r="I2225" s="13"/>
      <c r="J2225" s="14"/>
      <c r="K2225" s="10"/>
    </row>
    <row r="2226" spans="9:11" x14ac:dyDescent="0.2">
      <c r="I2226" s="13"/>
      <c r="J2226" s="14"/>
      <c r="K2226" s="10"/>
    </row>
    <row r="2227" spans="9:11" x14ac:dyDescent="0.2">
      <c r="I2227" s="13"/>
      <c r="J2227" s="14"/>
      <c r="K2227" s="10"/>
    </row>
    <row r="2228" spans="9:11" x14ac:dyDescent="0.2">
      <c r="I2228" s="13"/>
      <c r="J2228" s="14"/>
      <c r="K2228" s="10"/>
    </row>
    <row r="2229" spans="9:11" x14ac:dyDescent="0.2">
      <c r="I2229" s="13"/>
      <c r="J2229" s="14"/>
      <c r="K2229" s="10"/>
    </row>
    <row r="2230" spans="9:11" x14ac:dyDescent="0.2">
      <c r="I2230" s="13"/>
      <c r="J2230" s="14"/>
      <c r="K2230" s="10"/>
    </row>
    <row r="2231" spans="9:11" x14ac:dyDescent="0.2">
      <c r="I2231" s="13"/>
      <c r="J2231" s="14"/>
      <c r="K2231" s="10"/>
    </row>
    <row r="2232" spans="9:11" x14ac:dyDescent="0.2">
      <c r="I2232" s="13"/>
      <c r="J2232" s="14"/>
      <c r="K2232" s="10"/>
    </row>
    <row r="2233" spans="9:11" x14ac:dyDescent="0.2">
      <c r="I2233" s="13"/>
      <c r="J2233" s="14"/>
      <c r="K2233" s="10"/>
    </row>
    <row r="2234" spans="9:11" x14ac:dyDescent="0.2">
      <c r="I2234" s="13"/>
      <c r="J2234" s="14"/>
      <c r="K2234" s="10"/>
    </row>
    <row r="2235" spans="9:11" x14ac:dyDescent="0.2">
      <c r="I2235" s="13"/>
      <c r="J2235" s="14"/>
      <c r="K2235" s="10"/>
    </row>
    <row r="2236" spans="9:11" x14ac:dyDescent="0.2">
      <c r="I2236" s="13"/>
      <c r="J2236" s="14"/>
      <c r="K2236" s="10"/>
    </row>
    <row r="2237" spans="9:11" x14ac:dyDescent="0.2">
      <c r="I2237" s="13"/>
      <c r="J2237" s="14"/>
      <c r="K2237" s="10"/>
    </row>
    <row r="2238" spans="9:11" x14ac:dyDescent="0.2">
      <c r="I2238" s="13"/>
      <c r="J2238" s="14"/>
      <c r="K2238" s="10"/>
    </row>
    <row r="2239" spans="9:11" x14ac:dyDescent="0.2">
      <c r="I2239" s="13"/>
      <c r="J2239" s="14"/>
      <c r="K2239" s="10"/>
    </row>
    <row r="2240" spans="9:11" x14ac:dyDescent="0.2">
      <c r="I2240" s="13"/>
      <c r="J2240" s="14"/>
      <c r="K2240" s="10"/>
    </row>
    <row r="2241" spans="9:11" x14ac:dyDescent="0.2">
      <c r="I2241" s="13"/>
      <c r="J2241" s="14"/>
      <c r="K2241" s="10"/>
    </row>
    <row r="2242" spans="9:11" x14ac:dyDescent="0.2">
      <c r="I2242" s="13"/>
      <c r="J2242" s="14"/>
      <c r="K2242" s="10"/>
    </row>
    <row r="2243" spans="9:11" x14ac:dyDescent="0.2">
      <c r="I2243" s="13"/>
      <c r="J2243" s="14"/>
      <c r="K2243" s="10"/>
    </row>
    <row r="2244" spans="9:11" x14ac:dyDescent="0.2">
      <c r="I2244" s="13"/>
      <c r="J2244" s="14"/>
      <c r="K2244" s="10"/>
    </row>
    <row r="2245" spans="9:11" x14ac:dyDescent="0.2">
      <c r="I2245" s="13"/>
      <c r="J2245" s="14"/>
      <c r="K2245" s="10"/>
    </row>
    <row r="2246" spans="9:11" x14ac:dyDescent="0.2">
      <c r="I2246" s="13"/>
      <c r="J2246" s="14"/>
      <c r="K2246" s="10"/>
    </row>
    <row r="2247" spans="9:11" x14ac:dyDescent="0.2">
      <c r="I2247" s="13"/>
      <c r="J2247" s="14"/>
      <c r="K2247" s="10"/>
    </row>
    <row r="2248" spans="9:11" x14ac:dyDescent="0.2">
      <c r="I2248" s="13"/>
      <c r="J2248" s="14"/>
      <c r="K2248" s="10"/>
    </row>
    <row r="2249" spans="9:11" x14ac:dyDescent="0.2">
      <c r="I2249" s="13"/>
      <c r="J2249" s="14"/>
      <c r="K2249" s="10"/>
    </row>
    <row r="2250" spans="9:11" x14ac:dyDescent="0.2">
      <c r="I2250" s="13"/>
      <c r="J2250" s="14"/>
      <c r="K2250" s="10"/>
    </row>
    <row r="2251" spans="9:11" x14ac:dyDescent="0.2">
      <c r="I2251" s="13"/>
      <c r="J2251" s="14"/>
      <c r="K2251" s="10"/>
    </row>
    <row r="2252" spans="9:11" x14ac:dyDescent="0.2">
      <c r="I2252" s="13"/>
      <c r="J2252" s="14"/>
      <c r="K2252" s="10"/>
    </row>
    <row r="2253" spans="9:11" x14ac:dyDescent="0.2">
      <c r="I2253" s="13"/>
      <c r="J2253" s="14"/>
      <c r="K2253" s="10"/>
    </row>
    <row r="2254" spans="9:11" x14ac:dyDescent="0.2">
      <c r="I2254" s="13"/>
      <c r="J2254" s="14"/>
      <c r="K2254" s="10"/>
    </row>
    <row r="2255" spans="9:11" x14ac:dyDescent="0.2">
      <c r="I2255" s="13"/>
      <c r="J2255" s="14"/>
      <c r="K2255" s="10"/>
    </row>
    <row r="2256" spans="9:11" x14ac:dyDescent="0.2">
      <c r="I2256" s="13"/>
      <c r="J2256" s="14"/>
      <c r="K2256" s="10"/>
    </row>
    <row r="2257" spans="9:11" x14ac:dyDescent="0.2">
      <c r="I2257" s="13"/>
      <c r="J2257" s="14"/>
      <c r="K2257" s="10"/>
    </row>
    <row r="2258" spans="9:11" x14ac:dyDescent="0.2">
      <c r="I2258" s="13"/>
      <c r="J2258" s="14"/>
      <c r="K2258" s="10"/>
    </row>
    <row r="2259" spans="9:11" x14ac:dyDescent="0.2">
      <c r="I2259" s="13"/>
      <c r="J2259" s="14"/>
      <c r="K2259" s="10"/>
    </row>
    <row r="2260" spans="9:11" x14ac:dyDescent="0.2">
      <c r="I2260" s="13"/>
      <c r="J2260" s="14"/>
      <c r="K2260" s="10"/>
    </row>
    <row r="2261" spans="9:11" x14ac:dyDescent="0.2">
      <c r="I2261" s="13"/>
      <c r="J2261" s="14"/>
      <c r="K2261" s="10"/>
    </row>
    <row r="2262" spans="9:11" x14ac:dyDescent="0.2">
      <c r="I2262" s="13"/>
      <c r="J2262" s="14"/>
      <c r="K2262" s="10"/>
    </row>
    <row r="2263" spans="9:11" x14ac:dyDescent="0.2">
      <c r="I2263" s="13"/>
      <c r="J2263" s="14"/>
      <c r="K2263" s="10"/>
    </row>
    <row r="2264" spans="9:11" x14ac:dyDescent="0.2">
      <c r="I2264" s="13"/>
      <c r="J2264" s="14"/>
      <c r="K2264" s="10"/>
    </row>
    <row r="2265" spans="9:11" x14ac:dyDescent="0.2">
      <c r="I2265" s="13"/>
      <c r="J2265" s="14"/>
      <c r="K2265" s="10"/>
    </row>
    <row r="2266" spans="9:11" x14ac:dyDescent="0.2">
      <c r="I2266" s="13"/>
      <c r="J2266" s="14"/>
      <c r="K2266" s="10"/>
    </row>
    <row r="2267" spans="9:11" x14ac:dyDescent="0.2">
      <c r="I2267" s="13"/>
      <c r="J2267" s="14"/>
      <c r="K2267" s="10"/>
    </row>
    <row r="2268" spans="9:11" x14ac:dyDescent="0.2">
      <c r="I2268" s="13"/>
      <c r="J2268" s="14"/>
      <c r="K2268" s="10"/>
    </row>
    <row r="2269" spans="9:11" x14ac:dyDescent="0.2">
      <c r="I2269" s="13"/>
      <c r="J2269" s="14"/>
      <c r="K2269" s="10"/>
    </row>
    <row r="2270" spans="9:11" x14ac:dyDescent="0.2">
      <c r="I2270" s="13"/>
      <c r="J2270" s="14"/>
      <c r="K2270" s="10"/>
    </row>
    <row r="2271" spans="9:11" x14ac:dyDescent="0.2">
      <c r="I2271" s="13"/>
      <c r="J2271" s="14"/>
      <c r="K2271" s="10"/>
    </row>
    <row r="2272" spans="9:11" x14ac:dyDescent="0.2">
      <c r="I2272" s="13"/>
      <c r="J2272" s="14"/>
      <c r="K2272" s="10"/>
    </row>
    <row r="2273" spans="9:11" x14ac:dyDescent="0.2">
      <c r="I2273" s="13"/>
      <c r="J2273" s="14"/>
      <c r="K2273" s="10"/>
    </row>
    <row r="2274" spans="9:11" x14ac:dyDescent="0.2">
      <c r="I2274" s="13"/>
      <c r="J2274" s="14"/>
      <c r="K2274" s="10"/>
    </row>
    <row r="2275" spans="9:11" x14ac:dyDescent="0.2">
      <c r="I2275" s="13"/>
      <c r="J2275" s="14"/>
      <c r="K2275" s="10"/>
    </row>
    <row r="2276" spans="9:11" x14ac:dyDescent="0.2">
      <c r="I2276" s="13"/>
      <c r="J2276" s="14"/>
      <c r="K2276" s="10"/>
    </row>
    <row r="2277" spans="9:11" x14ac:dyDescent="0.2">
      <c r="I2277" s="13"/>
      <c r="J2277" s="14"/>
      <c r="K2277" s="10"/>
    </row>
    <row r="2278" spans="9:11" x14ac:dyDescent="0.2">
      <c r="I2278" s="13"/>
      <c r="J2278" s="14"/>
      <c r="K2278" s="10"/>
    </row>
    <row r="2279" spans="9:11" x14ac:dyDescent="0.2">
      <c r="I2279" s="13"/>
      <c r="J2279" s="14"/>
      <c r="K2279" s="10"/>
    </row>
    <row r="2280" spans="9:11" x14ac:dyDescent="0.2">
      <c r="I2280" s="13"/>
      <c r="J2280" s="14"/>
      <c r="K2280" s="10"/>
    </row>
    <row r="2281" spans="9:11" x14ac:dyDescent="0.2">
      <c r="I2281" s="13"/>
      <c r="J2281" s="14"/>
      <c r="K2281" s="10"/>
    </row>
    <row r="2282" spans="9:11" x14ac:dyDescent="0.2">
      <c r="I2282" s="13"/>
      <c r="J2282" s="14"/>
      <c r="K2282" s="10"/>
    </row>
    <row r="2283" spans="9:11" x14ac:dyDescent="0.2">
      <c r="I2283" s="13"/>
      <c r="J2283" s="14"/>
      <c r="K2283" s="10"/>
    </row>
    <row r="2284" spans="9:11" x14ac:dyDescent="0.2">
      <c r="I2284" s="13"/>
      <c r="J2284" s="14"/>
      <c r="K2284" s="10"/>
    </row>
    <row r="2285" spans="9:11" x14ac:dyDescent="0.2">
      <c r="I2285" s="13"/>
      <c r="J2285" s="14"/>
      <c r="K2285" s="10"/>
    </row>
    <row r="2286" spans="9:11" x14ac:dyDescent="0.2">
      <c r="I2286" s="13"/>
      <c r="J2286" s="14"/>
      <c r="K2286" s="10"/>
    </row>
    <row r="2287" spans="9:11" x14ac:dyDescent="0.2">
      <c r="I2287" s="13"/>
      <c r="J2287" s="14"/>
      <c r="K2287" s="10"/>
    </row>
    <row r="2288" spans="9:11" x14ac:dyDescent="0.2">
      <c r="I2288" s="13"/>
      <c r="J2288" s="14"/>
      <c r="K2288" s="10"/>
    </row>
    <row r="2289" spans="9:11" x14ac:dyDescent="0.2">
      <c r="I2289" s="13"/>
      <c r="J2289" s="14"/>
      <c r="K2289" s="10"/>
    </row>
    <row r="2290" spans="9:11" x14ac:dyDescent="0.2">
      <c r="I2290" s="13"/>
      <c r="J2290" s="14"/>
      <c r="K2290" s="10"/>
    </row>
    <row r="2291" spans="9:11" x14ac:dyDescent="0.2">
      <c r="I2291" s="13"/>
      <c r="J2291" s="14"/>
      <c r="K2291" s="10"/>
    </row>
    <row r="2292" spans="9:11" x14ac:dyDescent="0.2">
      <c r="I2292" s="13"/>
      <c r="J2292" s="14"/>
      <c r="K2292" s="10"/>
    </row>
    <row r="2293" spans="9:11" x14ac:dyDescent="0.2">
      <c r="I2293" s="13"/>
      <c r="J2293" s="14"/>
      <c r="K2293" s="10"/>
    </row>
    <row r="2294" spans="9:11" x14ac:dyDescent="0.2">
      <c r="I2294" s="13"/>
      <c r="J2294" s="14"/>
      <c r="K2294" s="10"/>
    </row>
    <row r="2295" spans="9:11" x14ac:dyDescent="0.2">
      <c r="I2295" s="13"/>
      <c r="J2295" s="14"/>
      <c r="K2295" s="10"/>
    </row>
    <row r="2296" spans="9:11" x14ac:dyDescent="0.2">
      <c r="I2296" s="13"/>
      <c r="J2296" s="14"/>
      <c r="K2296" s="10"/>
    </row>
    <row r="2297" spans="9:11" x14ac:dyDescent="0.2">
      <c r="I2297" s="13"/>
      <c r="J2297" s="14"/>
      <c r="K2297" s="10"/>
    </row>
    <row r="2298" spans="9:11" x14ac:dyDescent="0.2">
      <c r="I2298" s="13"/>
      <c r="J2298" s="14"/>
      <c r="K2298" s="10"/>
    </row>
    <row r="2299" spans="9:11" x14ac:dyDescent="0.2">
      <c r="I2299" s="13"/>
      <c r="J2299" s="14"/>
      <c r="K2299" s="10"/>
    </row>
    <row r="2300" spans="9:11" x14ac:dyDescent="0.2">
      <c r="I2300" s="13"/>
      <c r="J2300" s="14"/>
      <c r="K2300" s="10"/>
    </row>
    <row r="2301" spans="9:11" x14ac:dyDescent="0.2">
      <c r="I2301" s="13"/>
      <c r="J2301" s="14"/>
      <c r="K2301" s="10"/>
    </row>
    <row r="2302" spans="9:11" x14ac:dyDescent="0.2">
      <c r="I2302" s="13"/>
      <c r="J2302" s="14"/>
      <c r="K2302" s="10"/>
    </row>
    <row r="2303" spans="9:11" x14ac:dyDescent="0.2">
      <c r="I2303" s="13"/>
      <c r="J2303" s="14"/>
      <c r="K2303" s="10"/>
    </row>
    <row r="2304" spans="9:11" x14ac:dyDescent="0.2">
      <c r="I2304" s="13"/>
      <c r="J2304" s="14"/>
      <c r="K2304" s="10"/>
    </row>
    <row r="2305" spans="9:11" x14ac:dyDescent="0.2">
      <c r="I2305" s="13"/>
      <c r="J2305" s="14"/>
      <c r="K2305" s="10"/>
    </row>
    <row r="2306" spans="9:11" x14ac:dyDescent="0.2">
      <c r="I2306" s="13"/>
      <c r="J2306" s="14"/>
      <c r="K2306" s="10"/>
    </row>
    <row r="2307" spans="9:11" x14ac:dyDescent="0.2">
      <c r="I2307" s="13"/>
      <c r="J2307" s="14"/>
      <c r="K2307" s="10"/>
    </row>
    <row r="2308" spans="9:11" x14ac:dyDescent="0.2">
      <c r="I2308" s="13"/>
      <c r="J2308" s="14"/>
      <c r="K2308" s="10"/>
    </row>
    <row r="2309" spans="9:11" x14ac:dyDescent="0.2">
      <c r="I2309" s="13"/>
      <c r="J2309" s="14"/>
      <c r="K2309" s="10"/>
    </row>
    <row r="2310" spans="9:11" x14ac:dyDescent="0.2">
      <c r="I2310" s="13"/>
      <c r="J2310" s="14"/>
      <c r="K2310" s="10"/>
    </row>
    <row r="2311" spans="9:11" x14ac:dyDescent="0.2">
      <c r="I2311" s="13"/>
      <c r="J2311" s="14"/>
      <c r="K2311" s="10"/>
    </row>
    <row r="2312" spans="9:11" x14ac:dyDescent="0.2">
      <c r="I2312" s="13"/>
      <c r="J2312" s="14"/>
      <c r="K2312" s="10"/>
    </row>
    <row r="2313" spans="9:11" x14ac:dyDescent="0.2">
      <c r="I2313" s="13"/>
      <c r="J2313" s="14"/>
      <c r="K2313" s="10"/>
    </row>
    <row r="2314" spans="9:11" x14ac:dyDescent="0.2">
      <c r="I2314" s="13"/>
      <c r="J2314" s="14"/>
      <c r="K2314" s="10"/>
    </row>
    <row r="2315" spans="9:11" x14ac:dyDescent="0.2">
      <c r="I2315" s="13"/>
      <c r="J2315" s="14"/>
      <c r="K2315" s="10"/>
    </row>
    <row r="2316" spans="9:11" x14ac:dyDescent="0.2">
      <c r="I2316" s="13"/>
      <c r="J2316" s="14"/>
      <c r="K2316" s="10"/>
    </row>
    <row r="2317" spans="9:11" x14ac:dyDescent="0.2">
      <c r="I2317" s="13"/>
      <c r="J2317" s="14"/>
      <c r="K2317" s="10"/>
    </row>
    <row r="2318" spans="9:11" x14ac:dyDescent="0.2">
      <c r="I2318" s="13"/>
      <c r="J2318" s="14"/>
      <c r="K2318" s="10"/>
    </row>
    <row r="2319" spans="9:11" x14ac:dyDescent="0.2">
      <c r="I2319" s="13"/>
      <c r="J2319" s="14"/>
      <c r="K2319" s="10"/>
    </row>
    <row r="2320" spans="9:11" x14ac:dyDescent="0.2">
      <c r="I2320" s="13"/>
      <c r="J2320" s="14"/>
      <c r="K2320" s="10"/>
    </row>
    <row r="2321" spans="9:11" x14ac:dyDescent="0.2">
      <c r="I2321" s="13"/>
      <c r="J2321" s="14"/>
      <c r="K2321" s="10"/>
    </row>
    <row r="2322" spans="9:11" x14ac:dyDescent="0.2">
      <c r="I2322" s="13"/>
      <c r="J2322" s="14"/>
      <c r="K2322" s="10"/>
    </row>
    <row r="2323" spans="9:11" x14ac:dyDescent="0.2">
      <c r="I2323" s="13"/>
      <c r="J2323" s="14"/>
      <c r="K2323" s="10"/>
    </row>
    <row r="2324" spans="9:11" x14ac:dyDescent="0.2">
      <c r="I2324" s="13"/>
      <c r="J2324" s="14"/>
      <c r="K2324" s="10"/>
    </row>
    <row r="2325" spans="9:11" x14ac:dyDescent="0.2">
      <c r="I2325" s="13"/>
      <c r="J2325" s="14"/>
      <c r="K2325" s="10"/>
    </row>
    <row r="2326" spans="9:11" x14ac:dyDescent="0.2">
      <c r="I2326" s="13"/>
      <c r="J2326" s="14"/>
      <c r="K2326" s="10"/>
    </row>
    <row r="2327" spans="9:11" x14ac:dyDescent="0.2">
      <c r="I2327" s="13"/>
      <c r="J2327" s="14"/>
      <c r="K2327" s="10"/>
    </row>
    <row r="2328" spans="9:11" x14ac:dyDescent="0.2">
      <c r="I2328" s="13"/>
      <c r="J2328" s="14"/>
      <c r="K2328" s="10"/>
    </row>
    <row r="2329" spans="9:11" x14ac:dyDescent="0.2">
      <c r="I2329" s="13"/>
      <c r="J2329" s="14"/>
      <c r="K2329" s="10"/>
    </row>
    <row r="2330" spans="9:11" x14ac:dyDescent="0.2">
      <c r="I2330" s="13"/>
      <c r="J2330" s="14"/>
      <c r="K2330" s="10"/>
    </row>
    <row r="2331" spans="9:11" x14ac:dyDescent="0.2">
      <c r="I2331" s="13"/>
      <c r="J2331" s="14"/>
      <c r="K2331" s="10"/>
    </row>
    <row r="2332" spans="9:11" x14ac:dyDescent="0.2">
      <c r="I2332" s="13"/>
      <c r="J2332" s="14"/>
      <c r="K2332" s="10"/>
    </row>
    <row r="2333" spans="9:11" x14ac:dyDescent="0.2">
      <c r="I2333" s="13"/>
      <c r="J2333" s="14"/>
      <c r="K2333" s="10"/>
    </row>
    <row r="2334" spans="9:11" x14ac:dyDescent="0.2">
      <c r="I2334" s="13"/>
      <c r="J2334" s="14"/>
      <c r="K2334" s="10"/>
    </row>
    <row r="2335" spans="9:11" x14ac:dyDescent="0.2">
      <c r="I2335" s="13"/>
      <c r="J2335" s="14"/>
      <c r="K2335" s="10"/>
    </row>
    <row r="2336" spans="9:11" x14ac:dyDescent="0.2">
      <c r="I2336" s="13"/>
      <c r="J2336" s="14"/>
      <c r="K2336" s="10"/>
    </row>
    <row r="2337" spans="9:11" x14ac:dyDescent="0.2">
      <c r="I2337" s="13"/>
      <c r="J2337" s="14"/>
      <c r="K2337" s="10"/>
    </row>
    <row r="2338" spans="9:11" x14ac:dyDescent="0.2">
      <c r="I2338" s="13"/>
      <c r="J2338" s="14"/>
      <c r="K2338" s="10"/>
    </row>
    <row r="2339" spans="9:11" x14ac:dyDescent="0.2">
      <c r="I2339" s="13"/>
      <c r="J2339" s="14"/>
      <c r="K2339" s="10"/>
    </row>
    <row r="2340" spans="9:11" x14ac:dyDescent="0.2">
      <c r="I2340" s="13"/>
      <c r="J2340" s="14"/>
      <c r="K2340" s="10"/>
    </row>
    <row r="2341" spans="9:11" x14ac:dyDescent="0.2">
      <c r="I2341" s="13"/>
      <c r="J2341" s="14"/>
      <c r="K2341" s="10"/>
    </row>
    <row r="2342" spans="9:11" x14ac:dyDescent="0.2">
      <c r="I2342" s="13"/>
      <c r="J2342" s="14"/>
      <c r="K2342" s="10"/>
    </row>
    <row r="2343" spans="9:11" x14ac:dyDescent="0.2">
      <c r="I2343" s="13"/>
      <c r="J2343" s="14"/>
      <c r="K2343" s="10"/>
    </row>
    <row r="2344" spans="9:11" x14ac:dyDescent="0.2">
      <c r="I2344" s="13"/>
      <c r="J2344" s="14"/>
      <c r="K2344" s="10"/>
    </row>
    <row r="2345" spans="9:11" x14ac:dyDescent="0.2">
      <c r="I2345" s="13"/>
      <c r="J2345" s="14"/>
      <c r="K2345" s="10"/>
    </row>
    <row r="2346" spans="9:11" x14ac:dyDescent="0.2">
      <c r="I2346" s="13"/>
      <c r="J2346" s="14"/>
      <c r="K2346" s="10"/>
    </row>
    <row r="2347" spans="9:11" x14ac:dyDescent="0.2">
      <c r="I2347" s="13"/>
      <c r="J2347" s="14"/>
      <c r="K2347" s="10"/>
    </row>
    <row r="2348" spans="9:11" x14ac:dyDescent="0.2">
      <c r="I2348" s="13"/>
      <c r="J2348" s="14"/>
      <c r="K2348" s="10"/>
    </row>
    <row r="2349" spans="9:11" x14ac:dyDescent="0.2">
      <c r="I2349" s="13"/>
      <c r="J2349" s="14"/>
      <c r="K2349" s="10"/>
    </row>
    <row r="2350" spans="9:11" x14ac:dyDescent="0.2">
      <c r="I2350" s="13"/>
      <c r="J2350" s="14"/>
      <c r="K2350" s="10"/>
    </row>
    <row r="2351" spans="9:11" x14ac:dyDescent="0.2">
      <c r="I2351" s="13"/>
      <c r="J2351" s="14"/>
      <c r="K2351" s="10"/>
    </row>
    <row r="2352" spans="9:11" x14ac:dyDescent="0.2">
      <c r="I2352" s="13"/>
      <c r="J2352" s="14"/>
      <c r="K2352" s="10"/>
    </row>
    <row r="2353" spans="9:11" x14ac:dyDescent="0.2">
      <c r="I2353" s="13"/>
      <c r="J2353" s="14"/>
      <c r="K2353" s="10"/>
    </row>
    <row r="2354" spans="9:11" x14ac:dyDescent="0.2">
      <c r="I2354" s="13"/>
      <c r="J2354" s="14"/>
      <c r="K2354" s="10"/>
    </row>
    <row r="2355" spans="9:11" x14ac:dyDescent="0.2">
      <c r="I2355" s="13"/>
      <c r="J2355" s="14"/>
      <c r="K2355" s="10"/>
    </row>
    <row r="2356" spans="9:11" x14ac:dyDescent="0.2">
      <c r="I2356" s="13"/>
      <c r="J2356" s="14"/>
      <c r="K2356" s="10"/>
    </row>
    <row r="2357" spans="9:11" x14ac:dyDescent="0.2">
      <c r="I2357" s="13"/>
      <c r="J2357" s="14"/>
      <c r="K2357" s="10"/>
    </row>
    <row r="2358" spans="9:11" x14ac:dyDescent="0.2">
      <c r="I2358" s="13"/>
      <c r="J2358" s="14"/>
      <c r="K2358" s="10"/>
    </row>
    <row r="2359" spans="9:11" x14ac:dyDescent="0.2">
      <c r="I2359" s="13"/>
      <c r="J2359" s="14"/>
      <c r="K2359" s="10"/>
    </row>
    <row r="2360" spans="9:11" x14ac:dyDescent="0.2">
      <c r="I2360" s="13"/>
      <c r="J2360" s="14"/>
      <c r="K2360" s="10"/>
    </row>
    <row r="2361" spans="9:11" x14ac:dyDescent="0.2">
      <c r="I2361" s="13"/>
      <c r="J2361" s="14"/>
      <c r="K2361" s="10"/>
    </row>
    <row r="2362" spans="9:11" x14ac:dyDescent="0.2">
      <c r="I2362" s="13"/>
      <c r="J2362" s="14"/>
      <c r="K2362" s="10"/>
    </row>
    <row r="2363" spans="9:11" x14ac:dyDescent="0.2">
      <c r="I2363" s="13"/>
      <c r="J2363" s="14"/>
      <c r="K2363" s="10"/>
    </row>
    <row r="2364" spans="9:11" x14ac:dyDescent="0.2">
      <c r="I2364" s="13"/>
      <c r="J2364" s="14"/>
      <c r="K2364" s="10"/>
    </row>
    <row r="2365" spans="9:11" x14ac:dyDescent="0.2">
      <c r="I2365" s="13"/>
      <c r="J2365" s="14"/>
      <c r="K2365" s="10"/>
    </row>
    <row r="2366" spans="9:11" x14ac:dyDescent="0.2">
      <c r="I2366" s="13"/>
      <c r="J2366" s="14"/>
      <c r="K2366" s="10"/>
    </row>
    <row r="2367" spans="9:11" x14ac:dyDescent="0.2">
      <c r="I2367" s="13"/>
      <c r="J2367" s="14"/>
      <c r="K2367" s="10"/>
    </row>
    <row r="2368" spans="9:11" x14ac:dyDescent="0.2">
      <c r="I2368" s="13"/>
      <c r="J2368" s="14"/>
      <c r="K2368" s="10"/>
    </row>
    <row r="2369" spans="9:11" x14ac:dyDescent="0.2">
      <c r="I2369" s="13"/>
      <c r="J2369" s="14"/>
      <c r="K2369" s="10"/>
    </row>
    <row r="2370" spans="9:11" x14ac:dyDescent="0.2">
      <c r="I2370" s="13"/>
      <c r="J2370" s="14"/>
      <c r="K2370" s="10"/>
    </row>
    <row r="2371" spans="9:11" x14ac:dyDescent="0.2">
      <c r="I2371" s="13"/>
      <c r="J2371" s="14"/>
      <c r="K2371" s="10"/>
    </row>
    <row r="2372" spans="9:11" x14ac:dyDescent="0.2">
      <c r="I2372" s="13"/>
      <c r="J2372" s="14"/>
      <c r="K2372" s="10"/>
    </row>
    <row r="2373" spans="9:11" x14ac:dyDescent="0.2">
      <c r="I2373" s="13"/>
      <c r="J2373" s="14"/>
      <c r="K2373" s="10"/>
    </row>
    <row r="2374" spans="9:11" x14ac:dyDescent="0.2">
      <c r="I2374" s="13"/>
      <c r="J2374" s="14"/>
      <c r="K2374" s="10"/>
    </row>
    <row r="2375" spans="9:11" x14ac:dyDescent="0.2">
      <c r="I2375" s="13"/>
      <c r="J2375" s="14"/>
      <c r="K2375" s="10"/>
    </row>
    <row r="2376" spans="9:11" x14ac:dyDescent="0.2">
      <c r="I2376" s="13"/>
      <c r="J2376" s="14"/>
      <c r="K2376" s="10"/>
    </row>
    <row r="2377" spans="9:11" x14ac:dyDescent="0.2">
      <c r="I2377" s="13"/>
      <c r="J2377" s="14"/>
      <c r="K2377" s="10"/>
    </row>
    <row r="2378" spans="9:11" x14ac:dyDescent="0.2">
      <c r="I2378" s="13"/>
      <c r="J2378" s="14"/>
      <c r="K2378" s="10"/>
    </row>
    <row r="2379" spans="9:11" x14ac:dyDescent="0.2">
      <c r="I2379" s="13"/>
      <c r="J2379" s="14"/>
      <c r="K2379" s="10"/>
    </row>
    <row r="2380" spans="9:11" x14ac:dyDescent="0.2">
      <c r="I2380" s="13"/>
      <c r="J2380" s="14"/>
      <c r="K2380" s="10"/>
    </row>
    <row r="2381" spans="9:11" x14ac:dyDescent="0.2">
      <c r="I2381" s="13"/>
      <c r="J2381" s="14"/>
      <c r="K2381" s="10"/>
    </row>
    <row r="2382" spans="9:11" x14ac:dyDescent="0.2">
      <c r="I2382" s="13"/>
      <c r="J2382" s="14"/>
      <c r="K2382" s="10"/>
    </row>
    <row r="2383" spans="9:11" x14ac:dyDescent="0.2">
      <c r="I2383" s="13"/>
      <c r="J2383" s="14"/>
      <c r="K2383" s="10"/>
    </row>
    <row r="2384" spans="9:11" x14ac:dyDescent="0.2">
      <c r="I2384" s="13"/>
      <c r="J2384" s="14"/>
      <c r="K2384" s="10"/>
    </row>
    <row r="2385" spans="9:11" x14ac:dyDescent="0.2">
      <c r="I2385" s="13"/>
      <c r="J2385" s="14"/>
      <c r="K2385" s="10"/>
    </row>
    <row r="2386" spans="9:11" x14ac:dyDescent="0.2">
      <c r="I2386" s="13"/>
      <c r="J2386" s="14"/>
      <c r="K2386" s="10"/>
    </row>
    <row r="2387" spans="9:11" x14ac:dyDescent="0.2">
      <c r="I2387" s="13"/>
      <c r="J2387" s="14"/>
      <c r="K2387" s="10"/>
    </row>
    <row r="2388" spans="9:11" x14ac:dyDescent="0.2">
      <c r="I2388" s="13"/>
      <c r="J2388" s="14"/>
      <c r="K2388" s="10"/>
    </row>
    <row r="2389" spans="9:11" x14ac:dyDescent="0.2">
      <c r="I2389" s="13"/>
      <c r="J2389" s="14"/>
      <c r="K2389" s="10"/>
    </row>
    <row r="2390" spans="9:11" x14ac:dyDescent="0.2">
      <c r="I2390" s="13"/>
      <c r="J2390" s="14"/>
      <c r="K2390" s="10"/>
    </row>
    <row r="2391" spans="9:11" x14ac:dyDescent="0.2">
      <c r="I2391" s="13"/>
      <c r="J2391" s="14"/>
      <c r="K2391" s="10"/>
    </row>
    <row r="2392" spans="9:11" x14ac:dyDescent="0.2">
      <c r="I2392" s="13"/>
      <c r="J2392" s="14"/>
      <c r="K2392" s="10"/>
    </row>
    <row r="2393" spans="9:11" x14ac:dyDescent="0.2">
      <c r="I2393" s="13"/>
      <c r="J2393" s="14"/>
      <c r="K2393" s="10"/>
    </row>
    <row r="2394" spans="9:11" x14ac:dyDescent="0.2">
      <c r="I2394" s="13"/>
      <c r="J2394" s="14"/>
      <c r="K2394" s="10"/>
    </row>
    <row r="2395" spans="9:11" x14ac:dyDescent="0.2">
      <c r="I2395" s="13"/>
      <c r="J2395" s="14"/>
      <c r="K2395" s="10"/>
    </row>
    <row r="2396" spans="9:11" x14ac:dyDescent="0.2">
      <c r="I2396" s="13"/>
      <c r="J2396" s="14"/>
      <c r="K2396" s="10"/>
    </row>
    <row r="2397" spans="9:11" x14ac:dyDescent="0.2">
      <c r="I2397" s="13"/>
      <c r="J2397" s="14"/>
      <c r="K2397" s="10"/>
    </row>
    <row r="2398" spans="9:11" x14ac:dyDescent="0.2">
      <c r="I2398" s="13"/>
      <c r="J2398" s="14"/>
      <c r="K2398" s="10"/>
    </row>
    <row r="2399" spans="9:11" x14ac:dyDescent="0.2">
      <c r="I2399" s="13"/>
      <c r="J2399" s="14"/>
      <c r="K2399" s="10"/>
    </row>
    <row r="2400" spans="9:11" x14ac:dyDescent="0.2">
      <c r="I2400" s="13"/>
      <c r="J2400" s="14"/>
      <c r="K2400" s="10"/>
    </row>
    <row r="2401" spans="9:11" x14ac:dyDescent="0.2">
      <c r="I2401" s="13"/>
      <c r="J2401" s="14"/>
      <c r="K2401" s="10"/>
    </row>
    <row r="2402" spans="9:11" x14ac:dyDescent="0.2">
      <c r="I2402" s="13"/>
      <c r="J2402" s="14"/>
      <c r="K2402" s="10"/>
    </row>
    <row r="2403" spans="9:11" x14ac:dyDescent="0.2">
      <c r="I2403" s="13"/>
      <c r="J2403" s="14"/>
      <c r="K2403" s="10"/>
    </row>
    <row r="2404" spans="9:11" x14ac:dyDescent="0.2">
      <c r="I2404" s="13"/>
      <c r="J2404" s="14"/>
      <c r="K2404" s="10"/>
    </row>
    <row r="2405" spans="9:11" x14ac:dyDescent="0.2">
      <c r="I2405" s="13"/>
      <c r="J2405" s="14"/>
      <c r="K2405" s="10"/>
    </row>
    <row r="2406" spans="9:11" x14ac:dyDescent="0.2">
      <c r="I2406" s="13"/>
      <c r="J2406" s="14"/>
      <c r="K2406" s="10"/>
    </row>
    <row r="2407" spans="9:11" x14ac:dyDescent="0.2">
      <c r="I2407" s="13"/>
      <c r="J2407" s="14"/>
      <c r="K2407" s="10"/>
    </row>
    <row r="2408" spans="9:11" x14ac:dyDescent="0.2">
      <c r="I2408" s="13"/>
      <c r="J2408" s="14"/>
      <c r="K2408" s="10"/>
    </row>
    <row r="2409" spans="9:11" x14ac:dyDescent="0.2">
      <c r="I2409" s="13"/>
      <c r="J2409" s="14"/>
      <c r="K2409" s="10"/>
    </row>
    <row r="2410" spans="9:11" x14ac:dyDescent="0.2">
      <c r="I2410" s="13"/>
      <c r="J2410" s="14"/>
      <c r="K2410" s="10"/>
    </row>
    <row r="2411" spans="9:11" x14ac:dyDescent="0.2">
      <c r="I2411" s="13"/>
      <c r="J2411" s="14"/>
      <c r="K2411" s="10"/>
    </row>
    <row r="2412" spans="9:11" x14ac:dyDescent="0.2">
      <c r="I2412" s="13"/>
      <c r="J2412" s="14"/>
      <c r="K2412" s="10"/>
    </row>
    <row r="2413" spans="9:11" x14ac:dyDescent="0.2">
      <c r="I2413" s="13"/>
      <c r="J2413" s="14"/>
      <c r="K2413" s="10"/>
    </row>
    <row r="2414" spans="9:11" x14ac:dyDescent="0.2">
      <c r="I2414" s="13"/>
      <c r="J2414" s="14"/>
      <c r="K2414" s="10"/>
    </row>
    <row r="2415" spans="9:11" x14ac:dyDescent="0.2">
      <c r="I2415" s="13"/>
      <c r="J2415" s="14"/>
      <c r="K2415" s="10"/>
    </row>
    <row r="2416" spans="9:11" x14ac:dyDescent="0.2">
      <c r="I2416" s="13"/>
      <c r="J2416" s="14"/>
      <c r="K2416" s="10"/>
    </row>
    <row r="2417" spans="9:11" x14ac:dyDescent="0.2">
      <c r="I2417" s="13"/>
      <c r="J2417" s="14"/>
      <c r="K2417" s="10"/>
    </row>
    <row r="2418" spans="9:11" x14ac:dyDescent="0.2">
      <c r="I2418" s="13"/>
      <c r="J2418" s="14"/>
      <c r="K2418" s="10"/>
    </row>
    <row r="2419" spans="9:11" x14ac:dyDescent="0.2">
      <c r="I2419" s="13"/>
      <c r="J2419" s="14"/>
      <c r="K2419" s="10"/>
    </row>
    <row r="2420" spans="9:11" x14ac:dyDescent="0.2">
      <c r="I2420" s="13"/>
      <c r="J2420" s="14"/>
      <c r="K2420" s="10"/>
    </row>
    <row r="2421" spans="9:11" x14ac:dyDescent="0.2">
      <c r="I2421" s="13"/>
      <c r="J2421" s="14"/>
      <c r="K2421" s="10"/>
    </row>
    <row r="2422" spans="9:11" x14ac:dyDescent="0.2">
      <c r="I2422" s="13"/>
      <c r="J2422" s="14"/>
      <c r="K2422" s="10"/>
    </row>
    <row r="2423" spans="9:11" x14ac:dyDescent="0.2">
      <c r="I2423" s="13"/>
      <c r="J2423" s="14"/>
      <c r="K2423" s="10"/>
    </row>
    <row r="2424" spans="9:11" x14ac:dyDescent="0.2">
      <c r="I2424" s="13"/>
      <c r="J2424" s="14"/>
      <c r="K2424" s="10"/>
    </row>
    <row r="2425" spans="9:11" x14ac:dyDescent="0.2">
      <c r="I2425" s="13"/>
      <c r="J2425" s="14"/>
      <c r="K2425" s="10"/>
    </row>
    <row r="2426" spans="9:11" x14ac:dyDescent="0.2">
      <c r="I2426" s="13"/>
      <c r="J2426" s="14"/>
      <c r="K2426" s="10"/>
    </row>
    <row r="2427" spans="9:11" x14ac:dyDescent="0.2">
      <c r="I2427" s="13"/>
      <c r="J2427" s="14"/>
      <c r="K2427" s="10"/>
    </row>
    <row r="2428" spans="9:11" x14ac:dyDescent="0.2">
      <c r="I2428" s="13"/>
      <c r="J2428" s="14"/>
      <c r="K2428" s="10"/>
    </row>
    <row r="2429" spans="9:11" x14ac:dyDescent="0.2">
      <c r="I2429" s="13"/>
      <c r="J2429" s="14"/>
      <c r="K2429" s="10"/>
    </row>
    <row r="2430" spans="9:11" x14ac:dyDescent="0.2">
      <c r="I2430" s="13"/>
      <c r="J2430" s="14"/>
      <c r="K2430" s="10"/>
    </row>
    <row r="2431" spans="9:11" x14ac:dyDescent="0.2">
      <c r="I2431" s="13"/>
      <c r="J2431" s="14"/>
      <c r="K2431" s="10"/>
    </row>
    <row r="2432" spans="9:11" x14ac:dyDescent="0.2">
      <c r="I2432" s="13"/>
      <c r="J2432" s="14"/>
      <c r="K2432" s="10"/>
    </row>
    <row r="2433" spans="9:11" x14ac:dyDescent="0.2">
      <c r="I2433" s="13"/>
      <c r="J2433" s="14"/>
      <c r="K2433" s="10"/>
    </row>
    <row r="2434" spans="9:11" x14ac:dyDescent="0.2">
      <c r="I2434" s="13"/>
      <c r="J2434" s="14"/>
      <c r="K2434" s="10"/>
    </row>
    <row r="2435" spans="9:11" x14ac:dyDescent="0.2">
      <c r="I2435" s="13"/>
      <c r="J2435" s="14"/>
      <c r="K2435" s="10"/>
    </row>
    <row r="2436" spans="9:11" x14ac:dyDescent="0.2">
      <c r="I2436" s="13"/>
      <c r="J2436" s="14"/>
      <c r="K2436" s="10"/>
    </row>
    <row r="2437" spans="9:11" x14ac:dyDescent="0.2">
      <c r="I2437" s="13"/>
      <c r="J2437" s="14"/>
      <c r="K2437" s="10"/>
    </row>
    <row r="2438" spans="9:11" x14ac:dyDescent="0.2">
      <c r="I2438" s="13"/>
      <c r="J2438" s="14"/>
      <c r="K2438" s="10"/>
    </row>
    <row r="2439" spans="9:11" x14ac:dyDescent="0.2">
      <c r="I2439" s="13"/>
      <c r="J2439" s="14"/>
      <c r="K2439" s="10"/>
    </row>
    <row r="2440" spans="9:11" x14ac:dyDescent="0.2">
      <c r="I2440" s="13"/>
      <c r="J2440" s="14"/>
      <c r="K2440" s="10"/>
    </row>
    <row r="2441" spans="9:11" x14ac:dyDescent="0.2">
      <c r="I2441" s="13"/>
      <c r="J2441" s="14"/>
      <c r="K2441" s="10"/>
    </row>
    <row r="2442" spans="9:11" x14ac:dyDescent="0.2">
      <c r="I2442" s="13"/>
      <c r="J2442" s="14"/>
      <c r="K2442" s="10"/>
    </row>
    <row r="2443" spans="9:11" x14ac:dyDescent="0.2">
      <c r="I2443" s="13"/>
      <c r="J2443" s="14"/>
      <c r="K2443" s="10"/>
    </row>
    <row r="2444" spans="9:11" x14ac:dyDescent="0.2">
      <c r="I2444" s="13"/>
      <c r="J2444" s="14"/>
      <c r="K2444" s="10"/>
    </row>
    <row r="2445" spans="9:11" x14ac:dyDescent="0.2">
      <c r="I2445" s="13"/>
      <c r="J2445" s="14"/>
      <c r="K2445" s="10"/>
    </row>
    <row r="2446" spans="9:11" x14ac:dyDescent="0.2">
      <c r="I2446" s="13"/>
      <c r="J2446" s="14"/>
      <c r="K2446" s="10"/>
    </row>
    <row r="2447" spans="9:11" x14ac:dyDescent="0.2">
      <c r="I2447" s="13"/>
      <c r="J2447" s="14"/>
      <c r="K2447" s="10"/>
    </row>
    <row r="2448" spans="9:11" x14ac:dyDescent="0.2">
      <c r="I2448" s="13"/>
      <c r="J2448" s="14"/>
      <c r="K2448" s="10"/>
    </row>
    <row r="2449" spans="9:11" x14ac:dyDescent="0.2">
      <c r="I2449" s="13"/>
      <c r="J2449" s="14"/>
      <c r="K2449" s="10"/>
    </row>
    <row r="2450" spans="9:11" x14ac:dyDescent="0.2">
      <c r="I2450" s="13"/>
      <c r="J2450" s="14"/>
      <c r="K2450" s="10"/>
    </row>
    <row r="2451" spans="9:11" x14ac:dyDescent="0.2">
      <c r="I2451" s="13"/>
      <c r="J2451" s="14"/>
      <c r="K2451" s="10"/>
    </row>
    <row r="2452" spans="9:11" x14ac:dyDescent="0.2">
      <c r="I2452" s="13"/>
      <c r="J2452" s="14"/>
      <c r="K2452" s="10"/>
    </row>
    <row r="2453" spans="9:11" x14ac:dyDescent="0.2">
      <c r="I2453" s="13"/>
      <c r="J2453" s="14"/>
      <c r="K2453" s="10"/>
    </row>
    <row r="2454" spans="9:11" x14ac:dyDescent="0.2">
      <c r="I2454" s="13"/>
      <c r="J2454" s="14"/>
      <c r="K2454" s="10"/>
    </row>
    <row r="2455" spans="9:11" x14ac:dyDescent="0.2">
      <c r="I2455" s="13"/>
      <c r="J2455" s="14"/>
      <c r="K2455" s="10"/>
    </row>
    <row r="2456" spans="9:11" x14ac:dyDescent="0.2">
      <c r="I2456" s="13"/>
      <c r="J2456" s="14"/>
      <c r="K2456" s="10"/>
    </row>
    <row r="2457" spans="9:11" x14ac:dyDescent="0.2">
      <c r="I2457" s="13"/>
      <c r="J2457" s="14"/>
      <c r="K2457" s="10"/>
    </row>
    <row r="2458" spans="9:11" x14ac:dyDescent="0.2">
      <c r="I2458" s="13"/>
      <c r="J2458" s="14"/>
      <c r="K2458" s="10"/>
    </row>
    <row r="2459" spans="9:11" x14ac:dyDescent="0.2">
      <c r="I2459" s="13"/>
      <c r="J2459" s="14"/>
      <c r="K2459" s="10"/>
    </row>
    <row r="2460" spans="9:11" x14ac:dyDescent="0.2">
      <c r="I2460" s="13"/>
      <c r="J2460" s="14"/>
      <c r="K2460" s="10"/>
    </row>
    <row r="2461" spans="9:11" x14ac:dyDescent="0.2">
      <c r="I2461" s="13"/>
      <c r="J2461" s="14"/>
      <c r="K2461" s="10"/>
    </row>
    <row r="2462" spans="9:11" x14ac:dyDescent="0.2">
      <c r="I2462" s="13"/>
      <c r="J2462" s="14"/>
      <c r="K2462" s="10"/>
    </row>
    <row r="2463" spans="9:11" x14ac:dyDescent="0.2">
      <c r="I2463" s="13"/>
      <c r="J2463" s="14"/>
      <c r="K2463" s="10"/>
    </row>
    <row r="2464" spans="9:11" x14ac:dyDescent="0.2">
      <c r="I2464" s="13"/>
      <c r="J2464" s="14"/>
      <c r="K2464" s="10"/>
    </row>
    <row r="2465" spans="9:11" x14ac:dyDescent="0.2">
      <c r="I2465" s="13"/>
      <c r="J2465" s="14"/>
      <c r="K2465" s="10"/>
    </row>
    <row r="2466" spans="9:11" x14ac:dyDescent="0.2">
      <c r="I2466" s="13"/>
      <c r="J2466" s="14"/>
      <c r="K2466" s="10"/>
    </row>
    <row r="2467" spans="9:11" x14ac:dyDescent="0.2">
      <c r="I2467" s="13"/>
      <c r="J2467" s="14"/>
      <c r="K2467" s="10"/>
    </row>
    <row r="2468" spans="9:11" x14ac:dyDescent="0.2">
      <c r="I2468" s="13"/>
      <c r="J2468" s="14"/>
      <c r="K2468" s="10"/>
    </row>
    <row r="2469" spans="9:11" x14ac:dyDescent="0.2">
      <c r="I2469" s="13"/>
      <c r="J2469" s="14"/>
      <c r="K2469" s="10"/>
    </row>
    <row r="2470" spans="9:11" x14ac:dyDescent="0.2">
      <c r="I2470" s="13"/>
      <c r="J2470" s="14"/>
      <c r="K2470" s="10"/>
    </row>
    <row r="2471" spans="9:11" x14ac:dyDescent="0.2">
      <c r="I2471" s="13"/>
      <c r="J2471" s="14"/>
      <c r="K2471" s="10"/>
    </row>
    <row r="2472" spans="9:11" x14ac:dyDescent="0.2">
      <c r="I2472" s="13"/>
      <c r="J2472" s="14"/>
      <c r="K2472" s="10"/>
    </row>
    <row r="2473" spans="9:11" x14ac:dyDescent="0.2">
      <c r="I2473" s="13"/>
      <c r="J2473" s="14"/>
      <c r="K2473" s="10"/>
    </row>
    <row r="2474" spans="9:11" x14ac:dyDescent="0.2">
      <c r="I2474" s="13"/>
      <c r="J2474" s="14"/>
      <c r="K2474" s="10"/>
    </row>
    <row r="2475" spans="9:11" x14ac:dyDescent="0.2">
      <c r="I2475" s="13"/>
      <c r="J2475" s="14"/>
      <c r="K2475" s="10"/>
    </row>
    <row r="2476" spans="9:11" x14ac:dyDescent="0.2">
      <c r="I2476" s="13"/>
      <c r="J2476" s="14"/>
      <c r="K2476" s="10"/>
    </row>
    <row r="2477" spans="9:11" x14ac:dyDescent="0.2">
      <c r="I2477" s="13"/>
      <c r="J2477" s="14"/>
      <c r="K2477" s="10"/>
    </row>
    <row r="2478" spans="9:11" x14ac:dyDescent="0.2">
      <c r="I2478" s="13"/>
      <c r="J2478" s="14"/>
      <c r="K2478" s="10"/>
    </row>
    <row r="2479" spans="9:11" x14ac:dyDescent="0.2">
      <c r="I2479" s="13"/>
      <c r="J2479" s="14"/>
      <c r="K2479" s="10"/>
    </row>
    <row r="2480" spans="9:11" x14ac:dyDescent="0.2">
      <c r="I2480" s="13"/>
      <c r="J2480" s="14"/>
      <c r="K2480" s="10"/>
    </row>
    <row r="2481" spans="9:11" x14ac:dyDescent="0.2">
      <c r="I2481" s="13"/>
      <c r="J2481" s="14"/>
      <c r="K2481" s="10"/>
    </row>
    <row r="2482" spans="9:11" x14ac:dyDescent="0.2">
      <c r="I2482" s="13"/>
      <c r="J2482" s="14"/>
      <c r="K2482" s="10"/>
    </row>
    <row r="2483" spans="9:11" x14ac:dyDescent="0.2">
      <c r="I2483" s="13"/>
      <c r="J2483" s="14"/>
      <c r="K2483" s="10"/>
    </row>
    <row r="2484" spans="9:11" x14ac:dyDescent="0.2">
      <c r="I2484" s="13"/>
      <c r="J2484" s="14"/>
      <c r="K2484" s="10"/>
    </row>
    <row r="2485" spans="9:11" x14ac:dyDescent="0.2">
      <c r="I2485" s="13"/>
      <c r="J2485" s="14"/>
      <c r="K2485" s="10"/>
    </row>
    <row r="2486" spans="9:11" x14ac:dyDescent="0.2">
      <c r="I2486" s="13"/>
      <c r="J2486" s="14"/>
      <c r="K2486" s="10"/>
    </row>
    <row r="2487" spans="9:11" x14ac:dyDescent="0.2">
      <c r="I2487" s="13"/>
      <c r="J2487" s="14"/>
      <c r="K2487" s="10"/>
    </row>
    <row r="2488" spans="9:11" x14ac:dyDescent="0.2">
      <c r="I2488" s="13"/>
      <c r="J2488" s="14"/>
      <c r="K2488" s="10"/>
    </row>
    <row r="2489" spans="9:11" x14ac:dyDescent="0.2">
      <c r="I2489" s="13"/>
      <c r="J2489" s="14"/>
      <c r="K2489" s="10"/>
    </row>
    <row r="2490" spans="9:11" x14ac:dyDescent="0.2">
      <c r="I2490" s="13"/>
      <c r="J2490" s="14"/>
      <c r="K2490" s="10"/>
    </row>
    <row r="2491" spans="9:11" x14ac:dyDescent="0.2">
      <c r="I2491" s="13"/>
      <c r="J2491" s="14"/>
      <c r="K2491" s="10"/>
    </row>
    <row r="2492" spans="9:11" x14ac:dyDescent="0.2">
      <c r="I2492" s="13"/>
      <c r="J2492" s="14"/>
      <c r="K2492" s="10"/>
    </row>
    <row r="2493" spans="9:11" x14ac:dyDescent="0.2">
      <c r="I2493" s="13"/>
      <c r="J2493" s="14"/>
      <c r="K2493" s="10"/>
    </row>
    <row r="2494" spans="9:11" x14ac:dyDescent="0.2">
      <c r="I2494" s="13"/>
      <c r="J2494" s="14"/>
      <c r="K2494" s="10"/>
    </row>
    <row r="2495" spans="9:11" x14ac:dyDescent="0.2">
      <c r="I2495" s="13"/>
      <c r="J2495" s="14"/>
      <c r="K2495" s="10"/>
    </row>
    <row r="2496" spans="9:11" x14ac:dyDescent="0.2">
      <c r="I2496" s="13"/>
      <c r="J2496" s="14"/>
      <c r="K2496" s="10"/>
    </row>
    <row r="2497" spans="9:11" x14ac:dyDescent="0.2">
      <c r="I2497" s="13"/>
      <c r="J2497" s="14"/>
      <c r="K2497" s="10"/>
    </row>
    <row r="2498" spans="9:11" x14ac:dyDescent="0.2">
      <c r="I2498" s="13"/>
      <c r="J2498" s="14"/>
      <c r="K2498" s="10"/>
    </row>
    <row r="2499" spans="9:11" x14ac:dyDescent="0.2">
      <c r="I2499" s="13"/>
      <c r="J2499" s="14"/>
      <c r="K2499" s="10"/>
    </row>
    <row r="2500" spans="9:11" x14ac:dyDescent="0.2">
      <c r="I2500" s="13"/>
      <c r="J2500" s="14"/>
      <c r="K2500" s="10"/>
    </row>
    <row r="2501" spans="9:11" x14ac:dyDescent="0.2">
      <c r="I2501" s="13"/>
      <c r="J2501" s="14"/>
      <c r="K2501" s="10"/>
    </row>
    <row r="2502" spans="9:11" x14ac:dyDescent="0.2">
      <c r="I2502" s="13"/>
      <c r="J2502" s="14"/>
      <c r="K2502" s="10"/>
    </row>
    <row r="2503" spans="9:11" x14ac:dyDescent="0.2">
      <c r="I2503" s="13"/>
      <c r="J2503" s="14"/>
      <c r="K2503" s="10"/>
    </row>
    <row r="2504" spans="9:11" x14ac:dyDescent="0.2">
      <c r="I2504" s="13"/>
      <c r="J2504" s="14"/>
      <c r="K2504" s="10"/>
    </row>
    <row r="2505" spans="9:11" x14ac:dyDescent="0.2">
      <c r="I2505" s="13"/>
      <c r="J2505" s="14"/>
      <c r="K2505" s="10"/>
    </row>
    <row r="2506" spans="9:11" x14ac:dyDescent="0.2">
      <c r="I2506" s="13"/>
      <c r="J2506" s="14"/>
      <c r="K2506" s="10"/>
    </row>
    <row r="2507" spans="9:11" x14ac:dyDescent="0.2">
      <c r="I2507" s="13"/>
      <c r="J2507" s="14"/>
      <c r="K2507" s="10"/>
    </row>
    <row r="2508" spans="9:11" x14ac:dyDescent="0.2">
      <c r="I2508" s="13"/>
      <c r="J2508" s="14"/>
      <c r="K2508" s="10"/>
    </row>
    <row r="2509" spans="9:11" x14ac:dyDescent="0.2">
      <c r="I2509" s="13"/>
      <c r="J2509" s="14"/>
      <c r="K2509" s="10"/>
    </row>
    <row r="2510" spans="9:11" x14ac:dyDescent="0.2">
      <c r="I2510" s="13"/>
      <c r="J2510" s="14"/>
      <c r="K2510" s="10"/>
    </row>
    <row r="2511" spans="9:11" x14ac:dyDescent="0.2">
      <c r="I2511" s="13"/>
      <c r="J2511" s="14"/>
      <c r="K2511" s="10"/>
    </row>
    <row r="2512" spans="9:11" x14ac:dyDescent="0.2">
      <c r="I2512" s="13"/>
      <c r="J2512" s="14"/>
      <c r="K2512" s="10"/>
    </row>
    <row r="2513" spans="9:11" x14ac:dyDescent="0.2">
      <c r="I2513" s="13"/>
      <c r="J2513" s="14"/>
      <c r="K2513" s="10"/>
    </row>
    <row r="2514" spans="9:11" x14ac:dyDescent="0.2">
      <c r="I2514" s="13"/>
      <c r="J2514" s="14"/>
      <c r="K2514" s="10"/>
    </row>
    <row r="2515" spans="9:11" x14ac:dyDescent="0.2">
      <c r="I2515" s="13"/>
      <c r="J2515" s="14"/>
      <c r="K2515" s="10"/>
    </row>
    <row r="2516" spans="9:11" x14ac:dyDescent="0.2">
      <c r="I2516" s="13"/>
      <c r="J2516" s="14"/>
      <c r="K2516" s="10"/>
    </row>
    <row r="2517" spans="9:11" x14ac:dyDescent="0.2">
      <c r="I2517" s="13"/>
      <c r="J2517" s="14"/>
      <c r="K2517" s="10"/>
    </row>
    <row r="2518" spans="9:11" x14ac:dyDescent="0.2">
      <c r="I2518" s="13"/>
      <c r="J2518" s="14"/>
      <c r="K2518" s="10"/>
    </row>
    <row r="2519" spans="9:11" x14ac:dyDescent="0.2">
      <c r="I2519" s="13"/>
      <c r="J2519" s="14"/>
      <c r="K2519" s="10"/>
    </row>
    <row r="2520" spans="9:11" x14ac:dyDescent="0.2">
      <c r="I2520" s="13"/>
      <c r="J2520" s="14"/>
      <c r="K2520" s="10"/>
    </row>
    <row r="2521" spans="9:11" x14ac:dyDescent="0.2">
      <c r="I2521" s="13"/>
      <c r="J2521" s="14"/>
      <c r="K2521" s="10"/>
    </row>
    <row r="2522" spans="9:11" x14ac:dyDescent="0.2">
      <c r="I2522" s="13"/>
      <c r="J2522" s="14"/>
      <c r="K2522" s="10"/>
    </row>
    <row r="2523" spans="9:11" x14ac:dyDescent="0.2">
      <c r="I2523" s="13"/>
      <c r="J2523" s="14"/>
      <c r="K2523" s="10"/>
    </row>
    <row r="2524" spans="9:11" x14ac:dyDescent="0.2">
      <c r="I2524" s="13"/>
      <c r="J2524" s="14"/>
      <c r="K2524" s="10"/>
    </row>
    <row r="2525" spans="9:11" x14ac:dyDescent="0.2">
      <c r="I2525" s="13"/>
      <c r="J2525" s="14"/>
      <c r="K2525" s="10"/>
    </row>
    <row r="2526" spans="9:11" x14ac:dyDescent="0.2">
      <c r="I2526" s="13"/>
      <c r="J2526" s="14"/>
      <c r="K2526" s="10"/>
    </row>
    <row r="2527" spans="9:11" x14ac:dyDescent="0.2">
      <c r="I2527" s="13"/>
      <c r="J2527" s="14"/>
      <c r="K2527" s="10"/>
    </row>
    <row r="2528" spans="9:11" x14ac:dyDescent="0.2">
      <c r="I2528" s="13"/>
      <c r="J2528" s="14"/>
      <c r="K2528" s="10"/>
    </row>
    <row r="2529" spans="9:11" x14ac:dyDescent="0.2">
      <c r="I2529" s="13"/>
      <c r="J2529" s="14"/>
      <c r="K2529" s="10"/>
    </row>
    <row r="2530" spans="9:11" x14ac:dyDescent="0.2">
      <c r="I2530" s="13"/>
      <c r="J2530" s="14"/>
      <c r="K2530" s="10"/>
    </row>
    <row r="2531" spans="9:11" x14ac:dyDescent="0.2">
      <c r="I2531" s="13"/>
      <c r="J2531" s="14"/>
      <c r="K2531" s="10"/>
    </row>
    <row r="2532" spans="9:11" x14ac:dyDescent="0.2">
      <c r="I2532" s="13"/>
      <c r="J2532" s="14"/>
      <c r="K2532" s="10"/>
    </row>
    <row r="2533" spans="9:11" x14ac:dyDescent="0.2">
      <c r="I2533" s="13"/>
      <c r="J2533" s="14"/>
      <c r="K2533" s="10"/>
    </row>
    <row r="2534" spans="9:11" x14ac:dyDescent="0.2">
      <c r="I2534" s="13"/>
      <c r="J2534" s="14"/>
      <c r="K2534" s="10"/>
    </row>
    <row r="2535" spans="9:11" x14ac:dyDescent="0.2">
      <c r="I2535" s="13"/>
      <c r="J2535" s="14"/>
      <c r="K2535" s="10"/>
    </row>
    <row r="2536" spans="9:11" x14ac:dyDescent="0.2">
      <c r="I2536" s="13"/>
      <c r="J2536" s="14"/>
      <c r="K2536" s="10"/>
    </row>
    <row r="2537" spans="9:11" x14ac:dyDescent="0.2">
      <c r="I2537" s="13"/>
      <c r="J2537" s="14"/>
      <c r="K2537" s="10"/>
    </row>
    <row r="2538" spans="9:11" x14ac:dyDescent="0.2">
      <c r="I2538" s="13"/>
      <c r="J2538" s="14"/>
      <c r="K2538" s="10"/>
    </row>
    <row r="2539" spans="9:11" x14ac:dyDescent="0.2">
      <c r="I2539" s="13"/>
      <c r="J2539" s="14"/>
      <c r="K2539" s="10"/>
    </row>
    <row r="2540" spans="9:11" x14ac:dyDescent="0.2">
      <c r="I2540" s="13"/>
      <c r="J2540" s="14"/>
      <c r="K2540" s="10"/>
    </row>
    <row r="2541" spans="9:11" x14ac:dyDescent="0.2">
      <c r="I2541" s="13"/>
      <c r="J2541" s="14"/>
      <c r="K2541" s="10"/>
    </row>
    <row r="2542" spans="9:11" x14ac:dyDescent="0.2">
      <c r="I2542" s="13"/>
      <c r="J2542" s="14"/>
      <c r="K2542" s="10"/>
    </row>
    <row r="2543" spans="9:11" x14ac:dyDescent="0.2">
      <c r="I2543" s="13"/>
      <c r="J2543" s="14"/>
      <c r="K2543" s="10"/>
    </row>
    <row r="2544" spans="9:11" x14ac:dyDescent="0.2">
      <c r="I2544" s="13"/>
      <c r="J2544" s="14"/>
      <c r="K2544" s="10"/>
    </row>
    <row r="2545" spans="9:11" x14ac:dyDescent="0.2">
      <c r="I2545" s="13"/>
      <c r="J2545" s="14"/>
      <c r="K2545" s="10"/>
    </row>
    <row r="2546" spans="9:11" x14ac:dyDescent="0.2">
      <c r="I2546" s="13"/>
      <c r="J2546" s="14"/>
      <c r="K2546" s="10"/>
    </row>
    <row r="2547" spans="9:11" x14ac:dyDescent="0.2">
      <c r="I2547" s="13"/>
      <c r="J2547" s="14"/>
      <c r="K2547" s="10"/>
    </row>
    <row r="2548" spans="9:11" x14ac:dyDescent="0.2">
      <c r="I2548" s="13"/>
      <c r="J2548" s="14"/>
      <c r="K2548" s="10"/>
    </row>
    <row r="2549" spans="9:11" x14ac:dyDescent="0.2">
      <c r="I2549" s="13"/>
      <c r="J2549" s="14"/>
      <c r="K2549" s="10"/>
    </row>
    <row r="2550" spans="9:11" x14ac:dyDescent="0.2">
      <c r="I2550" s="13"/>
      <c r="J2550" s="14"/>
      <c r="K2550" s="10"/>
    </row>
    <row r="2551" spans="9:11" x14ac:dyDescent="0.2">
      <c r="I2551" s="13"/>
      <c r="J2551" s="14"/>
      <c r="K2551" s="10"/>
    </row>
    <row r="2552" spans="9:11" x14ac:dyDescent="0.2">
      <c r="I2552" s="13"/>
      <c r="J2552" s="14"/>
      <c r="K2552" s="10"/>
    </row>
    <row r="2553" spans="9:11" x14ac:dyDescent="0.2">
      <c r="I2553" s="13"/>
      <c r="J2553" s="14"/>
      <c r="K2553" s="10"/>
    </row>
    <row r="2554" spans="9:11" x14ac:dyDescent="0.2">
      <c r="I2554" s="13"/>
      <c r="J2554" s="14"/>
      <c r="K2554" s="10"/>
    </row>
    <row r="2555" spans="9:11" x14ac:dyDescent="0.2">
      <c r="I2555" s="13"/>
      <c r="J2555" s="14"/>
      <c r="K2555" s="10"/>
    </row>
    <row r="2556" spans="9:11" x14ac:dyDescent="0.2">
      <c r="I2556" s="13"/>
      <c r="J2556" s="14"/>
      <c r="K2556" s="10"/>
    </row>
    <row r="2557" spans="9:11" x14ac:dyDescent="0.2">
      <c r="I2557" s="13"/>
      <c r="J2557" s="14"/>
      <c r="K2557" s="10"/>
    </row>
    <row r="2558" spans="9:11" x14ac:dyDescent="0.2">
      <c r="I2558" s="13"/>
      <c r="J2558" s="14"/>
      <c r="K2558" s="10"/>
    </row>
    <row r="2559" spans="9:11" x14ac:dyDescent="0.2">
      <c r="I2559" s="13"/>
      <c r="J2559" s="14"/>
      <c r="K2559" s="10"/>
    </row>
    <row r="2560" spans="9:11" x14ac:dyDescent="0.2">
      <c r="I2560" s="13"/>
      <c r="J2560" s="14"/>
      <c r="K2560" s="10"/>
    </row>
    <row r="2561" spans="9:11" x14ac:dyDescent="0.2">
      <c r="I2561" s="13"/>
      <c r="J2561" s="14"/>
      <c r="K2561" s="10"/>
    </row>
    <row r="2562" spans="9:11" x14ac:dyDescent="0.2">
      <c r="I2562" s="13"/>
      <c r="J2562" s="14"/>
      <c r="K2562" s="10"/>
    </row>
    <row r="2563" spans="9:11" x14ac:dyDescent="0.2">
      <c r="I2563" s="13"/>
      <c r="J2563" s="14"/>
      <c r="K2563" s="10"/>
    </row>
    <row r="2564" spans="9:11" x14ac:dyDescent="0.2">
      <c r="I2564" s="13"/>
      <c r="J2564" s="14"/>
      <c r="K2564" s="10"/>
    </row>
    <row r="2565" spans="9:11" x14ac:dyDescent="0.2">
      <c r="I2565" s="13"/>
      <c r="J2565" s="14"/>
      <c r="K2565" s="10"/>
    </row>
    <row r="2566" spans="9:11" x14ac:dyDescent="0.2">
      <c r="I2566" s="13"/>
      <c r="J2566" s="14"/>
      <c r="K2566" s="10"/>
    </row>
    <row r="2567" spans="9:11" x14ac:dyDescent="0.2">
      <c r="I2567" s="13"/>
      <c r="J2567" s="14"/>
      <c r="K2567" s="10"/>
    </row>
    <row r="2568" spans="9:11" x14ac:dyDescent="0.2">
      <c r="I2568" s="13"/>
      <c r="J2568" s="14"/>
      <c r="K2568" s="10"/>
    </row>
    <row r="2569" spans="9:11" x14ac:dyDescent="0.2">
      <c r="I2569" s="13"/>
      <c r="J2569" s="14"/>
      <c r="K2569" s="10"/>
    </row>
    <row r="2570" spans="9:11" x14ac:dyDescent="0.2">
      <c r="I2570" s="13"/>
      <c r="J2570" s="14"/>
      <c r="K2570" s="10"/>
    </row>
    <row r="2571" spans="9:11" x14ac:dyDescent="0.2">
      <c r="I2571" s="13"/>
      <c r="J2571" s="14"/>
      <c r="K2571" s="10"/>
    </row>
    <row r="2572" spans="9:11" x14ac:dyDescent="0.2">
      <c r="I2572" s="13"/>
      <c r="J2572" s="14"/>
      <c r="K2572" s="10"/>
    </row>
    <row r="2573" spans="9:11" x14ac:dyDescent="0.2">
      <c r="I2573" s="13"/>
      <c r="J2573" s="14"/>
      <c r="K2573" s="10"/>
    </row>
    <row r="2574" spans="9:11" x14ac:dyDescent="0.2">
      <c r="I2574" s="13"/>
      <c r="J2574" s="14"/>
      <c r="K2574" s="10"/>
    </row>
    <row r="2575" spans="9:11" x14ac:dyDescent="0.2">
      <c r="I2575" s="13"/>
      <c r="J2575" s="14"/>
      <c r="K2575" s="10"/>
    </row>
    <row r="2576" spans="9:11" x14ac:dyDescent="0.2">
      <c r="I2576" s="13"/>
      <c r="J2576" s="14"/>
      <c r="K2576" s="10"/>
    </row>
    <row r="2577" spans="9:11" x14ac:dyDescent="0.2">
      <c r="I2577" s="13"/>
      <c r="J2577" s="14"/>
      <c r="K2577" s="10"/>
    </row>
    <row r="2578" spans="9:11" x14ac:dyDescent="0.2">
      <c r="I2578" s="13"/>
      <c r="J2578" s="14"/>
      <c r="K2578" s="10"/>
    </row>
    <row r="2579" spans="9:11" x14ac:dyDescent="0.2">
      <c r="I2579" s="13"/>
      <c r="J2579" s="14"/>
      <c r="K2579" s="10"/>
    </row>
    <row r="2580" spans="9:11" x14ac:dyDescent="0.2">
      <c r="I2580" s="13"/>
      <c r="J2580" s="14"/>
      <c r="K2580" s="10"/>
    </row>
    <row r="2581" spans="9:11" x14ac:dyDescent="0.2">
      <c r="I2581" s="13"/>
      <c r="J2581" s="14"/>
      <c r="K2581" s="10"/>
    </row>
    <row r="2582" spans="9:11" x14ac:dyDescent="0.2">
      <c r="I2582" s="13"/>
      <c r="J2582" s="14"/>
      <c r="K2582" s="10"/>
    </row>
    <row r="2583" spans="9:11" x14ac:dyDescent="0.2">
      <c r="I2583" s="13"/>
      <c r="J2583" s="14"/>
      <c r="K2583" s="10"/>
    </row>
    <row r="2584" spans="9:11" x14ac:dyDescent="0.2">
      <c r="I2584" s="13"/>
      <c r="J2584" s="14"/>
      <c r="K2584" s="10"/>
    </row>
    <row r="2585" spans="9:11" x14ac:dyDescent="0.2">
      <c r="I2585" s="13"/>
      <c r="J2585" s="14"/>
      <c r="K2585" s="10"/>
    </row>
    <row r="2586" spans="9:11" x14ac:dyDescent="0.2">
      <c r="I2586" s="13"/>
      <c r="J2586" s="14"/>
      <c r="K2586" s="10"/>
    </row>
    <row r="2587" spans="9:11" x14ac:dyDescent="0.2">
      <c r="I2587" s="13"/>
      <c r="J2587" s="14"/>
      <c r="K2587" s="10"/>
    </row>
    <row r="2588" spans="9:11" x14ac:dyDescent="0.2">
      <c r="I2588" s="13"/>
      <c r="J2588" s="14"/>
      <c r="K2588" s="10"/>
    </row>
    <row r="2589" spans="9:11" x14ac:dyDescent="0.2">
      <c r="I2589" s="13"/>
      <c r="J2589" s="14"/>
      <c r="K2589" s="10"/>
    </row>
    <row r="2590" spans="9:11" x14ac:dyDescent="0.2">
      <c r="I2590" s="13"/>
      <c r="J2590" s="14"/>
      <c r="K2590" s="10"/>
    </row>
    <row r="2591" spans="9:11" x14ac:dyDescent="0.2">
      <c r="I2591" s="13"/>
      <c r="J2591" s="14"/>
      <c r="K2591" s="10"/>
    </row>
    <row r="2592" spans="9:11" x14ac:dyDescent="0.2">
      <c r="I2592" s="13"/>
      <c r="J2592" s="14"/>
      <c r="K2592" s="10"/>
    </row>
    <row r="2593" spans="9:11" x14ac:dyDescent="0.2">
      <c r="I2593" s="13"/>
      <c r="J2593" s="14"/>
      <c r="K2593" s="10"/>
    </row>
    <row r="2594" spans="9:11" x14ac:dyDescent="0.2">
      <c r="I2594" s="13"/>
      <c r="J2594" s="14"/>
      <c r="K2594" s="10"/>
    </row>
    <row r="2595" spans="9:11" x14ac:dyDescent="0.2">
      <c r="I2595" s="13"/>
      <c r="J2595" s="14"/>
      <c r="K2595" s="10"/>
    </row>
    <row r="2596" spans="9:11" x14ac:dyDescent="0.2">
      <c r="I2596" s="13"/>
      <c r="J2596" s="14"/>
      <c r="K2596" s="10"/>
    </row>
    <row r="2597" spans="9:11" x14ac:dyDescent="0.2">
      <c r="I2597" s="13"/>
      <c r="J2597" s="14"/>
      <c r="K2597" s="10"/>
    </row>
    <row r="2598" spans="9:11" x14ac:dyDescent="0.2">
      <c r="I2598" s="13"/>
      <c r="J2598" s="14"/>
      <c r="K2598" s="10"/>
    </row>
    <row r="2599" spans="9:11" x14ac:dyDescent="0.2">
      <c r="I2599" s="13"/>
      <c r="J2599" s="14"/>
      <c r="K2599" s="10"/>
    </row>
    <row r="2600" spans="9:11" x14ac:dyDescent="0.2">
      <c r="I2600" s="13"/>
      <c r="J2600" s="14"/>
      <c r="K2600" s="10"/>
    </row>
    <row r="2601" spans="9:11" x14ac:dyDescent="0.2">
      <c r="I2601" s="13"/>
      <c r="J2601" s="14"/>
      <c r="K2601" s="10"/>
    </row>
    <row r="2602" spans="9:11" x14ac:dyDescent="0.2">
      <c r="I2602" s="13"/>
      <c r="J2602" s="14"/>
      <c r="K2602" s="10"/>
    </row>
    <row r="2603" spans="9:11" x14ac:dyDescent="0.2">
      <c r="I2603" s="13"/>
      <c r="J2603" s="14"/>
      <c r="K2603" s="10"/>
    </row>
    <row r="2604" spans="9:11" x14ac:dyDescent="0.2">
      <c r="I2604" s="13"/>
      <c r="J2604" s="14"/>
      <c r="K2604" s="10"/>
    </row>
    <row r="2605" spans="9:11" x14ac:dyDescent="0.2">
      <c r="I2605" s="13"/>
      <c r="J2605" s="14"/>
      <c r="K2605" s="10"/>
    </row>
    <row r="2606" spans="9:11" x14ac:dyDescent="0.2">
      <c r="I2606" s="13"/>
      <c r="J2606" s="14"/>
      <c r="K2606" s="10"/>
    </row>
    <row r="2607" spans="9:11" x14ac:dyDescent="0.2">
      <c r="I2607" s="13"/>
      <c r="J2607" s="14"/>
      <c r="K2607" s="10"/>
    </row>
    <row r="2608" spans="9:11" x14ac:dyDescent="0.2">
      <c r="I2608" s="13"/>
      <c r="J2608" s="14"/>
      <c r="K2608" s="10"/>
    </row>
    <row r="2609" spans="9:11" x14ac:dyDescent="0.2">
      <c r="I2609" s="13"/>
      <c r="J2609" s="14"/>
      <c r="K2609" s="10"/>
    </row>
    <row r="2610" spans="9:11" x14ac:dyDescent="0.2">
      <c r="I2610" s="13"/>
      <c r="J2610" s="14"/>
      <c r="K2610" s="10"/>
    </row>
    <row r="2611" spans="9:11" x14ac:dyDescent="0.2">
      <c r="I2611" s="13"/>
      <c r="J2611" s="14"/>
      <c r="K2611" s="10"/>
    </row>
    <row r="2612" spans="9:11" x14ac:dyDescent="0.2">
      <c r="I2612" s="13"/>
      <c r="J2612" s="14"/>
      <c r="K2612" s="10"/>
    </row>
    <row r="2613" spans="9:11" x14ac:dyDescent="0.2">
      <c r="I2613" s="13"/>
      <c r="J2613" s="14"/>
      <c r="K2613" s="10"/>
    </row>
    <row r="2614" spans="9:11" x14ac:dyDescent="0.2">
      <c r="I2614" s="13"/>
      <c r="J2614" s="14"/>
      <c r="K2614" s="10"/>
    </row>
    <row r="2615" spans="9:11" x14ac:dyDescent="0.2">
      <c r="I2615" s="13"/>
      <c r="J2615" s="14"/>
      <c r="K2615" s="10"/>
    </row>
    <row r="2616" spans="9:11" x14ac:dyDescent="0.2">
      <c r="I2616" s="13"/>
      <c r="J2616" s="14"/>
      <c r="K2616" s="10"/>
    </row>
    <row r="2617" spans="9:11" x14ac:dyDescent="0.2">
      <c r="I2617" s="13"/>
      <c r="J2617" s="14"/>
      <c r="K2617" s="10"/>
    </row>
    <row r="2618" spans="9:11" x14ac:dyDescent="0.2">
      <c r="I2618" s="13"/>
      <c r="J2618" s="14"/>
      <c r="K2618" s="10"/>
    </row>
    <row r="2619" spans="9:11" x14ac:dyDescent="0.2">
      <c r="I2619" s="13"/>
      <c r="J2619" s="14"/>
      <c r="K2619" s="10"/>
    </row>
    <row r="2620" spans="9:11" x14ac:dyDescent="0.2">
      <c r="I2620" s="13"/>
      <c r="J2620" s="14"/>
      <c r="K2620" s="10"/>
    </row>
    <row r="2621" spans="9:11" x14ac:dyDescent="0.2">
      <c r="I2621" s="13"/>
      <c r="J2621" s="14"/>
      <c r="K2621" s="10"/>
    </row>
    <row r="2622" spans="9:11" x14ac:dyDescent="0.2">
      <c r="I2622" s="13"/>
      <c r="J2622" s="14"/>
      <c r="K2622" s="10"/>
    </row>
    <row r="2623" spans="9:11" x14ac:dyDescent="0.2">
      <c r="I2623" s="13"/>
      <c r="J2623" s="14"/>
      <c r="K2623" s="10"/>
    </row>
    <row r="2624" spans="9:11" x14ac:dyDescent="0.2">
      <c r="I2624" s="13"/>
      <c r="J2624" s="14"/>
      <c r="K2624" s="10"/>
    </row>
    <row r="2625" spans="9:11" x14ac:dyDescent="0.2">
      <c r="I2625" s="13"/>
      <c r="J2625" s="14"/>
      <c r="K2625" s="10"/>
    </row>
    <row r="2626" spans="9:11" x14ac:dyDescent="0.2">
      <c r="I2626" s="13"/>
      <c r="J2626" s="14"/>
      <c r="K2626" s="10"/>
    </row>
    <row r="2627" spans="9:11" x14ac:dyDescent="0.2">
      <c r="I2627" s="13"/>
      <c r="J2627" s="14"/>
      <c r="K2627" s="10"/>
    </row>
    <row r="2628" spans="9:11" x14ac:dyDescent="0.2">
      <c r="I2628" s="13"/>
      <c r="J2628" s="14"/>
      <c r="K2628" s="10"/>
    </row>
    <row r="2629" spans="9:11" x14ac:dyDescent="0.2">
      <c r="I2629" s="13"/>
      <c r="J2629" s="14"/>
      <c r="K2629" s="10"/>
    </row>
    <row r="2630" spans="9:11" x14ac:dyDescent="0.2">
      <c r="I2630" s="13"/>
      <c r="J2630" s="14"/>
      <c r="K2630" s="10"/>
    </row>
    <row r="2631" spans="9:11" x14ac:dyDescent="0.2">
      <c r="I2631" s="13"/>
      <c r="J2631" s="14"/>
      <c r="K2631" s="10"/>
    </row>
    <row r="2632" spans="9:11" x14ac:dyDescent="0.2">
      <c r="I2632" s="13"/>
      <c r="J2632" s="14"/>
      <c r="K2632" s="10"/>
    </row>
    <row r="2633" spans="9:11" x14ac:dyDescent="0.2">
      <c r="I2633" s="13"/>
      <c r="J2633" s="14"/>
      <c r="K2633" s="10"/>
    </row>
    <row r="2634" spans="9:11" x14ac:dyDescent="0.2">
      <c r="I2634" s="13"/>
      <c r="J2634" s="14"/>
      <c r="K2634" s="10"/>
    </row>
    <row r="2635" spans="9:11" x14ac:dyDescent="0.2">
      <c r="I2635" s="13"/>
      <c r="J2635" s="14"/>
      <c r="K2635" s="10"/>
    </row>
    <row r="2636" spans="9:11" x14ac:dyDescent="0.2">
      <c r="I2636" s="13"/>
      <c r="J2636" s="14"/>
      <c r="K2636" s="10"/>
    </row>
    <row r="2637" spans="9:11" x14ac:dyDescent="0.2">
      <c r="I2637" s="13"/>
      <c r="J2637" s="14"/>
      <c r="K2637" s="10"/>
    </row>
    <row r="2638" spans="9:11" x14ac:dyDescent="0.2">
      <c r="I2638" s="13"/>
      <c r="J2638" s="14"/>
      <c r="K2638" s="10"/>
    </row>
    <row r="2639" spans="9:11" x14ac:dyDescent="0.2">
      <c r="I2639" s="13"/>
      <c r="J2639" s="14"/>
      <c r="K2639" s="10"/>
    </row>
    <row r="2640" spans="9:11" x14ac:dyDescent="0.2">
      <c r="I2640" s="13"/>
      <c r="J2640" s="14"/>
      <c r="K2640" s="10"/>
    </row>
    <row r="2641" spans="9:11" x14ac:dyDescent="0.2">
      <c r="I2641" s="13"/>
      <c r="J2641" s="14"/>
      <c r="K2641" s="10"/>
    </row>
    <row r="2642" spans="9:11" x14ac:dyDescent="0.2">
      <c r="I2642" s="13"/>
      <c r="J2642" s="14"/>
      <c r="K2642" s="10"/>
    </row>
    <row r="2643" spans="9:11" x14ac:dyDescent="0.2">
      <c r="I2643" s="13"/>
      <c r="J2643" s="14"/>
      <c r="K2643" s="10"/>
    </row>
    <row r="2644" spans="9:11" x14ac:dyDescent="0.2">
      <c r="I2644" s="13"/>
      <c r="J2644" s="14"/>
      <c r="K2644" s="10"/>
    </row>
    <row r="2645" spans="9:11" x14ac:dyDescent="0.2">
      <c r="I2645" s="13"/>
      <c r="J2645" s="14"/>
      <c r="K2645" s="10"/>
    </row>
    <row r="2646" spans="9:11" x14ac:dyDescent="0.2">
      <c r="I2646" s="13"/>
      <c r="J2646" s="14"/>
      <c r="K2646" s="10"/>
    </row>
    <row r="2647" spans="9:11" x14ac:dyDescent="0.2">
      <c r="I2647" s="13"/>
      <c r="J2647" s="14"/>
      <c r="K2647" s="10"/>
    </row>
    <row r="2648" spans="9:11" x14ac:dyDescent="0.2">
      <c r="I2648" s="13"/>
      <c r="J2648" s="14"/>
      <c r="K2648" s="10"/>
    </row>
    <row r="2649" spans="9:11" x14ac:dyDescent="0.2">
      <c r="I2649" s="13"/>
      <c r="J2649" s="14"/>
      <c r="K2649" s="10"/>
    </row>
    <row r="2650" spans="9:11" x14ac:dyDescent="0.2">
      <c r="I2650" s="13"/>
      <c r="J2650" s="14"/>
      <c r="K2650" s="10"/>
    </row>
    <row r="2651" spans="9:11" x14ac:dyDescent="0.2">
      <c r="I2651" s="13"/>
      <c r="J2651" s="14"/>
      <c r="K2651" s="10"/>
    </row>
    <row r="2652" spans="9:11" x14ac:dyDescent="0.2">
      <c r="I2652" s="13"/>
      <c r="J2652" s="14"/>
      <c r="K2652" s="10"/>
    </row>
    <row r="2653" spans="9:11" x14ac:dyDescent="0.2">
      <c r="I2653" s="13"/>
      <c r="J2653" s="14"/>
      <c r="K2653" s="10"/>
    </row>
    <row r="2654" spans="9:11" x14ac:dyDescent="0.2">
      <c r="I2654" s="13"/>
      <c r="J2654" s="14"/>
      <c r="K2654" s="10"/>
    </row>
    <row r="2655" spans="9:11" x14ac:dyDescent="0.2">
      <c r="I2655" s="13"/>
      <c r="J2655" s="14"/>
      <c r="K2655" s="10"/>
    </row>
    <row r="2656" spans="9:11" x14ac:dyDescent="0.2">
      <c r="I2656" s="13"/>
      <c r="J2656" s="14"/>
      <c r="K2656" s="10"/>
    </row>
    <row r="2657" spans="9:11" x14ac:dyDescent="0.2">
      <c r="I2657" s="13"/>
      <c r="J2657" s="14"/>
      <c r="K2657" s="10"/>
    </row>
    <row r="2658" spans="9:11" x14ac:dyDescent="0.2">
      <c r="I2658" s="13"/>
      <c r="J2658" s="14"/>
      <c r="K2658" s="10"/>
    </row>
    <row r="2659" spans="9:11" x14ac:dyDescent="0.2">
      <c r="I2659" s="13"/>
      <c r="J2659" s="14"/>
      <c r="K2659" s="10"/>
    </row>
    <row r="2660" spans="9:11" x14ac:dyDescent="0.2">
      <c r="I2660" s="13"/>
      <c r="J2660" s="14"/>
      <c r="K2660" s="10"/>
    </row>
    <row r="2661" spans="9:11" x14ac:dyDescent="0.2">
      <c r="I2661" s="13"/>
      <c r="J2661" s="14"/>
      <c r="K2661" s="10"/>
    </row>
    <row r="2662" spans="9:11" x14ac:dyDescent="0.2">
      <c r="I2662" s="13"/>
      <c r="J2662" s="14"/>
      <c r="K2662" s="10"/>
    </row>
    <row r="2663" spans="9:11" x14ac:dyDescent="0.2">
      <c r="I2663" s="13"/>
      <c r="J2663" s="14"/>
      <c r="K2663" s="10"/>
    </row>
    <row r="2664" spans="9:11" x14ac:dyDescent="0.2">
      <c r="I2664" s="13"/>
      <c r="J2664" s="14"/>
      <c r="K2664" s="10"/>
    </row>
    <row r="2665" spans="9:11" x14ac:dyDescent="0.2">
      <c r="I2665" s="13"/>
      <c r="J2665" s="14"/>
      <c r="K2665" s="10"/>
    </row>
    <row r="2666" spans="9:11" x14ac:dyDescent="0.2">
      <c r="I2666" s="13"/>
      <c r="J2666" s="14"/>
      <c r="K2666" s="10"/>
    </row>
    <row r="2667" spans="9:11" x14ac:dyDescent="0.2">
      <c r="I2667" s="13"/>
      <c r="J2667" s="14"/>
      <c r="K2667" s="10"/>
    </row>
    <row r="2668" spans="9:11" x14ac:dyDescent="0.2">
      <c r="I2668" s="13"/>
      <c r="J2668" s="14"/>
      <c r="K2668" s="10"/>
    </row>
    <row r="2669" spans="9:11" x14ac:dyDescent="0.2">
      <c r="I2669" s="13"/>
      <c r="J2669" s="14"/>
      <c r="K2669" s="10"/>
    </row>
    <row r="2670" spans="9:11" x14ac:dyDescent="0.2">
      <c r="I2670" s="13"/>
      <c r="J2670" s="14"/>
      <c r="K2670" s="10"/>
    </row>
    <row r="2671" spans="9:11" x14ac:dyDescent="0.2">
      <c r="I2671" s="13"/>
      <c r="J2671" s="14"/>
      <c r="K2671" s="10"/>
    </row>
    <row r="2672" spans="9:11" x14ac:dyDescent="0.2">
      <c r="I2672" s="13"/>
      <c r="J2672" s="14"/>
      <c r="K2672" s="10"/>
    </row>
    <row r="2673" spans="9:11" x14ac:dyDescent="0.2">
      <c r="I2673" s="13"/>
      <c r="J2673" s="14"/>
      <c r="K2673" s="10"/>
    </row>
    <row r="2674" spans="9:11" x14ac:dyDescent="0.2">
      <c r="I2674" s="13"/>
      <c r="J2674" s="14"/>
      <c r="K2674" s="10"/>
    </row>
    <row r="2675" spans="9:11" x14ac:dyDescent="0.2">
      <c r="I2675" s="13"/>
      <c r="J2675" s="14"/>
      <c r="K2675" s="10"/>
    </row>
    <row r="2676" spans="9:11" x14ac:dyDescent="0.2">
      <c r="I2676" s="13"/>
      <c r="J2676" s="14"/>
      <c r="K2676" s="10"/>
    </row>
    <row r="2677" spans="9:11" x14ac:dyDescent="0.2">
      <c r="I2677" s="13"/>
      <c r="J2677" s="14"/>
      <c r="K2677" s="10"/>
    </row>
    <row r="2678" spans="9:11" x14ac:dyDescent="0.2">
      <c r="I2678" s="13"/>
      <c r="J2678" s="14"/>
      <c r="K2678" s="10"/>
    </row>
    <row r="2679" spans="9:11" x14ac:dyDescent="0.2">
      <c r="I2679" s="13"/>
      <c r="J2679" s="14"/>
      <c r="K2679" s="10"/>
    </row>
    <row r="2680" spans="9:11" x14ac:dyDescent="0.2">
      <c r="I2680" s="13"/>
      <c r="J2680" s="14"/>
      <c r="K2680" s="10"/>
    </row>
    <row r="2681" spans="9:11" x14ac:dyDescent="0.2">
      <c r="I2681" s="13"/>
      <c r="J2681" s="14"/>
      <c r="K2681" s="10"/>
    </row>
    <row r="2682" spans="9:11" x14ac:dyDescent="0.2">
      <c r="I2682" s="13"/>
      <c r="J2682" s="14"/>
      <c r="K2682" s="10"/>
    </row>
    <row r="2683" spans="9:11" x14ac:dyDescent="0.2">
      <c r="I2683" s="13"/>
      <c r="J2683" s="14"/>
      <c r="K2683" s="10"/>
    </row>
    <row r="2684" spans="9:11" x14ac:dyDescent="0.2">
      <c r="I2684" s="13"/>
      <c r="J2684" s="14"/>
      <c r="K2684" s="10"/>
    </row>
    <row r="2685" spans="9:11" x14ac:dyDescent="0.2">
      <c r="I2685" s="13"/>
      <c r="J2685" s="14"/>
      <c r="K2685" s="10"/>
    </row>
    <row r="2686" spans="9:11" x14ac:dyDescent="0.2">
      <c r="I2686" s="13"/>
      <c r="J2686" s="14"/>
      <c r="K2686" s="10"/>
    </row>
    <row r="2687" spans="9:11" x14ac:dyDescent="0.2">
      <c r="I2687" s="13"/>
      <c r="J2687" s="14"/>
      <c r="K2687" s="10"/>
    </row>
    <row r="2688" spans="9:11" x14ac:dyDescent="0.2">
      <c r="I2688" s="13"/>
      <c r="J2688" s="14"/>
      <c r="K2688" s="10"/>
    </row>
    <row r="2689" spans="9:11" x14ac:dyDescent="0.2">
      <c r="I2689" s="13"/>
      <c r="J2689" s="14"/>
      <c r="K2689" s="10"/>
    </row>
    <row r="2690" spans="9:11" x14ac:dyDescent="0.2">
      <c r="I2690" s="13"/>
      <c r="J2690" s="14"/>
      <c r="K2690" s="10"/>
    </row>
    <row r="2691" spans="9:11" x14ac:dyDescent="0.2">
      <c r="I2691" s="13"/>
      <c r="J2691" s="14"/>
      <c r="K2691" s="10"/>
    </row>
    <row r="2692" spans="9:11" x14ac:dyDescent="0.2">
      <c r="I2692" s="13"/>
      <c r="J2692" s="14"/>
      <c r="K2692" s="10"/>
    </row>
    <row r="2693" spans="9:11" x14ac:dyDescent="0.2">
      <c r="I2693" s="13"/>
      <c r="J2693" s="14"/>
      <c r="K2693" s="10"/>
    </row>
    <row r="2694" spans="9:11" x14ac:dyDescent="0.2">
      <c r="I2694" s="13"/>
      <c r="J2694" s="14"/>
      <c r="K2694" s="10"/>
    </row>
    <row r="2695" spans="9:11" x14ac:dyDescent="0.2">
      <c r="I2695" s="13"/>
      <c r="J2695" s="14"/>
      <c r="K2695" s="10"/>
    </row>
    <row r="2696" spans="9:11" x14ac:dyDescent="0.2">
      <c r="I2696" s="13"/>
      <c r="J2696" s="14"/>
      <c r="K2696" s="10"/>
    </row>
    <row r="2697" spans="9:11" x14ac:dyDescent="0.2">
      <c r="I2697" s="13"/>
      <c r="J2697" s="14"/>
      <c r="K2697" s="10"/>
    </row>
    <row r="2698" spans="9:11" x14ac:dyDescent="0.2">
      <c r="I2698" s="13"/>
      <c r="J2698" s="14"/>
      <c r="K2698" s="10"/>
    </row>
    <row r="2699" spans="9:11" x14ac:dyDescent="0.2">
      <c r="I2699" s="13"/>
      <c r="J2699" s="14"/>
      <c r="K2699" s="10"/>
    </row>
    <row r="2700" spans="9:11" x14ac:dyDescent="0.2">
      <c r="I2700" s="13"/>
      <c r="J2700" s="14"/>
      <c r="K2700" s="10"/>
    </row>
    <row r="2701" spans="9:11" x14ac:dyDescent="0.2">
      <c r="I2701" s="13"/>
      <c r="J2701" s="14"/>
      <c r="K2701" s="10"/>
    </row>
    <row r="2702" spans="9:11" x14ac:dyDescent="0.2">
      <c r="I2702" s="13"/>
      <c r="J2702" s="14"/>
      <c r="K2702" s="10"/>
    </row>
    <row r="2703" spans="9:11" x14ac:dyDescent="0.2">
      <c r="I2703" s="13"/>
      <c r="J2703" s="14"/>
      <c r="K2703" s="10"/>
    </row>
    <row r="2704" spans="9:11" x14ac:dyDescent="0.2">
      <c r="I2704" s="13"/>
      <c r="J2704" s="14"/>
      <c r="K2704" s="10"/>
    </row>
    <row r="2705" spans="9:11" x14ac:dyDescent="0.2">
      <c r="I2705" s="13"/>
      <c r="J2705" s="14"/>
      <c r="K2705" s="10"/>
    </row>
    <row r="2706" spans="9:11" x14ac:dyDescent="0.2">
      <c r="I2706" s="13"/>
      <c r="J2706" s="14"/>
      <c r="K2706" s="10"/>
    </row>
    <row r="2707" spans="9:11" x14ac:dyDescent="0.2">
      <c r="I2707" s="13"/>
      <c r="J2707" s="14"/>
      <c r="K2707" s="10"/>
    </row>
    <row r="2708" spans="9:11" x14ac:dyDescent="0.2">
      <c r="I2708" s="13"/>
      <c r="J2708" s="14"/>
      <c r="K2708" s="10"/>
    </row>
    <row r="2709" spans="9:11" x14ac:dyDescent="0.2">
      <c r="I2709" s="13"/>
      <c r="J2709" s="14"/>
      <c r="K2709" s="10"/>
    </row>
    <row r="2710" spans="9:11" x14ac:dyDescent="0.2">
      <c r="I2710" s="13"/>
      <c r="J2710" s="14"/>
      <c r="K2710" s="10"/>
    </row>
    <row r="2711" spans="9:11" x14ac:dyDescent="0.2">
      <c r="I2711" s="13"/>
      <c r="J2711" s="14"/>
      <c r="K2711" s="10"/>
    </row>
    <row r="2712" spans="9:11" x14ac:dyDescent="0.2">
      <c r="I2712" s="13"/>
      <c r="J2712" s="14"/>
      <c r="K2712" s="10"/>
    </row>
    <row r="2713" spans="9:11" x14ac:dyDescent="0.2">
      <c r="I2713" s="13"/>
      <c r="J2713" s="14"/>
      <c r="K2713" s="10"/>
    </row>
    <row r="2714" spans="9:11" x14ac:dyDescent="0.2">
      <c r="I2714" s="13"/>
      <c r="J2714" s="14"/>
      <c r="K2714" s="10"/>
    </row>
    <row r="2715" spans="9:11" x14ac:dyDescent="0.2">
      <c r="I2715" s="13"/>
      <c r="J2715" s="14"/>
      <c r="K2715" s="10"/>
    </row>
    <row r="2716" spans="9:11" x14ac:dyDescent="0.2">
      <c r="I2716" s="13"/>
      <c r="J2716" s="14"/>
      <c r="K2716" s="10"/>
    </row>
    <row r="2717" spans="9:11" x14ac:dyDescent="0.2">
      <c r="I2717" s="13"/>
      <c r="J2717" s="14"/>
      <c r="K2717" s="10"/>
    </row>
    <row r="2718" spans="9:11" x14ac:dyDescent="0.2">
      <c r="I2718" s="13"/>
      <c r="J2718" s="14"/>
      <c r="K2718" s="10"/>
    </row>
    <row r="2719" spans="9:11" x14ac:dyDescent="0.2">
      <c r="I2719" s="13"/>
      <c r="J2719" s="14"/>
      <c r="K2719" s="10"/>
    </row>
    <row r="2720" spans="9:11" x14ac:dyDescent="0.2">
      <c r="I2720" s="13"/>
      <c r="J2720" s="14"/>
      <c r="K2720" s="10"/>
    </row>
    <row r="2721" spans="9:11" x14ac:dyDescent="0.2">
      <c r="I2721" s="13"/>
      <c r="J2721" s="14"/>
      <c r="K2721" s="10"/>
    </row>
    <row r="2722" spans="9:11" x14ac:dyDescent="0.2">
      <c r="I2722" s="13"/>
      <c r="J2722" s="14"/>
      <c r="K2722" s="10"/>
    </row>
    <row r="2723" spans="9:11" x14ac:dyDescent="0.2">
      <c r="I2723" s="13"/>
      <c r="J2723" s="14"/>
      <c r="K2723" s="10"/>
    </row>
    <row r="2724" spans="9:11" x14ac:dyDescent="0.2">
      <c r="I2724" s="13"/>
      <c r="J2724" s="14"/>
      <c r="K2724" s="10"/>
    </row>
    <row r="2725" spans="9:11" x14ac:dyDescent="0.2">
      <c r="I2725" s="13"/>
      <c r="J2725" s="14"/>
      <c r="K2725" s="10"/>
    </row>
    <row r="2726" spans="9:11" x14ac:dyDescent="0.2">
      <c r="I2726" s="13"/>
      <c r="J2726" s="14"/>
      <c r="K2726" s="10"/>
    </row>
    <row r="2727" spans="9:11" x14ac:dyDescent="0.2">
      <c r="I2727" s="13"/>
      <c r="J2727" s="14"/>
      <c r="K2727" s="10"/>
    </row>
    <row r="2728" spans="9:11" x14ac:dyDescent="0.2">
      <c r="I2728" s="13"/>
      <c r="J2728" s="14"/>
      <c r="K2728" s="10"/>
    </row>
    <row r="2729" spans="9:11" x14ac:dyDescent="0.2">
      <c r="I2729" s="13"/>
      <c r="J2729" s="14"/>
      <c r="K2729" s="10"/>
    </row>
    <row r="2730" spans="9:11" x14ac:dyDescent="0.2">
      <c r="I2730" s="13"/>
      <c r="J2730" s="14"/>
      <c r="K2730" s="10"/>
    </row>
    <row r="2731" spans="9:11" x14ac:dyDescent="0.2">
      <c r="I2731" s="13"/>
      <c r="J2731" s="14"/>
      <c r="K2731" s="10"/>
    </row>
    <row r="2732" spans="9:11" x14ac:dyDescent="0.2">
      <c r="I2732" s="13"/>
      <c r="J2732" s="14"/>
      <c r="K2732" s="10"/>
    </row>
    <row r="2733" spans="9:11" x14ac:dyDescent="0.2">
      <c r="I2733" s="13"/>
      <c r="J2733" s="14"/>
      <c r="K2733" s="10"/>
    </row>
    <row r="2734" spans="9:11" x14ac:dyDescent="0.2">
      <c r="I2734" s="13"/>
      <c r="J2734" s="14"/>
      <c r="K2734" s="10"/>
    </row>
    <row r="2735" spans="9:11" x14ac:dyDescent="0.2">
      <c r="I2735" s="13"/>
      <c r="J2735" s="14"/>
      <c r="K2735" s="10"/>
    </row>
    <row r="2736" spans="9:11" x14ac:dyDescent="0.2">
      <c r="I2736" s="13"/>
      <c r="J2736" s="14"/>
      <c r="K2736" s="10"/>
    </row>
    <row r="2737" spans="9:11" x14ac:dyDescent="0.2">
      <c r="I2737" s="13"/>
      <c r="J2737" s="14"/>
      <c r="K2737" s="10"/>
    </row>
    <row r="2738" spans="9:11" x14ac:dyDescent="0.2">
      <c r="I2738" s="13"/>
      <c r="J2738" s="14"/>
      <c r="K2738" s="10"/>
    </row>
    <row r="2739" spans="9:11" x14ac:dyDescent="0.2">
      <c r="I2739" s="13"/>
      <c r="J2739" s="14"/>
      <c r="K2739" s="10"/>
    </row>
    <row r="2740" spans="9:11" x14ac:dyDescent="0.2">
      <c r="I2740" s="13"/>
      <c r="J2740" s="14"/>
      <c r="K2740" s="10"/>
    </row>
    <row r="2741" spans="9:11" x14ac:dyDescent="0.2">
      <c r="I2741" s="13"/>
      <c r="J2741" s="14"/>
      <c r="K2741" s="10"/>
    </row>
    <row r="2742" spans="9:11" x14ac:dyDescent="0.2">
      <c r="I2742" s="13"/>
      <c r="J2742" s="14"/>
      <c r="K2742" s="10"/>
    </row>
    <row r="2743" spans="9:11" x14ac:dyDescent="0.2">
      <c r="I2743" s="13"/>
      <c r="J2743" s="14"/>
      <c r="K2743" s="10"/>
    </row>
    <row r="2744" spans="9:11" x14ac:dyDescent="0.2">
      <c r="I2744" s="13"/>
      <c r="J2744" s="14"/>
      <c r="K2744" s="10"/>
    </row>
    <row r="2745" spans="9:11" x14ac:dyDescent="0.2">
      <c r="I2745" s="13"/>
      <c r="J2745" s="14"/>
      <c r="K2745" s="10"/>
    </row>
    <row r="2746" spans="9:11" x14ac:dyDescent="0.2">
      <c r="I2746" s="13"/>
      <c r="J2746" s="14"/>
      <c r="K2746" s="10"/>
    </row>
    <row r="2747" spans="9:11" x14ac:dyDescent="0.2">
      <c r="I2747" s="13"/>
      <c r="J2747" s="14"/>
      <c r="K2747" s="10"/>
    </row>
    <row r="2748" spans="9:11" x14ac:dyDescent="0.2">
      <c r="I2748" s="13"/>
      <c r="J2748" s="14"/>
      <c r="K2748" s="10"/>
    </row>
    <row r="2749" spans="9:11" x14ac:dyDescent="0.2">
      <c r="I2749" s="13"/>
      <c r="J2749" s="14"/>
      <c r="K2749" s="10"/>
    </row>
    <row r="2750" spans="9:11" x14ac:dyDescent="0.2">
      <c r="I2750" s="13"/>
      <c r="J2750" s="14"/>
      <c r="K2750" s="10"/>
    </row>
    <row r="2751" spans="9:11" x14ac:dyDescent="0.2">
      <c r="I2751" s="13"/>
      <c r="J2751" s="14"/>
      <c r="K2751" s="10"/>
    </row>
    <row r="2752" spans="9:11" x14ac:dyDescent="0.2">
      <c r="I2752" s="13"/>
      <c r="J2752" s="14"/>
      <c r="K2752" s="10"/>
    </row>
    <row r="2753" spans="9:11" x14ac:dyDescent="0.2">
      <c r="I2753" s="13"/>
      <c r="J2753" s="14"/>
      <c r="K2753" s="10"/>
    </row>
    <row r="2754" spans="9:11" x14ac:dyDescent="0.2">
      <c r="I2754" s="13"/>
      <c r="J2754" s="14"/>
      <c r="K2754" s="10"/>
    </row>
    <row r="2755" spans="9:11" x14ac:dyDescent="0.2">
      <c r="I2755" s="13"/>
      <c r="J2755" s="14"/>
      <c r="K2755" s="10"/>
    </row>
    <row r="2756" spans="9:11" x14ac:dyDescent="0.2">
      <c r="I2756" s="13"/>
      <c r="J2756" s="14"/>
      <c r="K2756" s="10"/>
    </row>
    <row r="2757" spans="9:11" x14ac:dyDescent="0.2">
      <c r="I2757" s="13"/>
      <c r="J2757" s="14"/>
      <c r="K2757" s="10"/>
    </row>
    <row r="2758" spans="9:11" x14ac:dyDescent="0.2">
      <c r="I2758" s="13"/>
      <c r="J2758" s="14"/>
      <c r="K2758" s="10"/>
    </row>
    <row r="2759" spans="9:11" x14ac:dyDescent="0.2">
      <c r="I2759" s="13"/>
      <c r="J2759" s="14"/>
      <c r="K2759" s="10"/>
    </row>
    <row r="2760" spans="9:11" x14ac:dyDescent="0.2">
      <c r="I2760" s="13"/>
      <c r="J2760" s="14"/>
      <c r="K2760" s="10"/>
    </row>
    <row r="2761" spans="9:11" x14ac:dyDescent="0.2">
      <c r="I2761" s="13"/>
      <c r="J2761" s="14"/>
      <c r="K2761" s="10"/>
    </row>
    <row r="2762" spans="9:11" x14ac:dyDescent="0.2">
      <c r="I2762" s="13"/>
      <c r="J2762" s="14"/>
      <c r="K2762" s="10"/>
    </row>
    <row r="2763" spans="9:11" x14ac:dyDescent="0.2">
      <c r="I2763" s="13"/>
      <c r="J2763" s="14"/>
      <c r="K2763" s="10"/>
    </row>
    <row r="2764" spans="9:11" x14ac:dyDescent="0.2">
      <c r="I2764" s="13"/>
      <c r="J2764" s="14"/>
      <c r="K2764" s="10"/>
    </row>
    <row r="2765" spans="9:11" x14ac:dyDescent="0.2">
      <c r="I2765" s="13"/>
      <c r="J2765" s="14"/>
      <c r="K2765" s="10"/>
    </row>
    <row r="2766" spans="9:11" x14ac:dyDescent="0.2">
      <c r="I2766" s="13"/>
      <c r="J2766" s="14"/>
      <c r="K2766" s="10"/>
    </row>
    <row r="2767" spans="9:11" x14ac:dyDescent="0.2">
      <c r="I2767" s="13"/>
      <c r="J2767" s="14"/>
      <c r="K2767" s="10"/>
    </row>
    <row r="2768" spans="9:11" x14ac:dyDescent="0.2">
      <c r="I2768" s="13"/>
      <c r="J2768" s="14"/>
      <c r="K2768" s="10"/>
    </row>
    <row r="2769" spans="9:11" x14ac:dyDescent="0.2">
      <c r="I2769" s="13"/>
      <c r="J2769" s="14"/>
      <c r="K2769" s="10"/>
    </row>
    <row r="2770" spans="9:11" x14ac:dyDescent="0.2">
      <c r="I2770" s="13"/>
      <c r="J2770" s="14"/>
      <c r="K2770" s="10"/>
    </row>
    <row r="2771" spans="9:11" x14ac:dyDescent="0.2">
      <c r="I2771" s="13"/>
      <c r="J2771" s="14"/>
      <c r="K2771" s="10"/>
    </row>
    <row r="2772" spans="9:11" x14ac:dyDescent="0.2">
      <c r="I2772" s="13"/>
      <c r="J2772" s="14"/>
      <c r="K2772" s="10"/>
    </row>
    <row r="2773" spans="9:11" x14ac:dyDescent="0.2">
      <c r="I2773" s="13"/>
      <c r="J2773" s="14"/>
      <c r="K2773" s="10"/>
    </row>
    <row r="2774" spans="9:11" x14ac:dyDescent="0.2">
      <c r="I2774" s="13"/>
      <c r="J2774" s="14"/>
      <c r="K2774" s="10"/>
    </row>
    <row r="2775" spans="9:11" x14ac:dyDescent="0.2">
      <c r="I2775" s="13"/>
      <c r="J2775" s="14"/>
      <c r="K2775" s="10"/>
    </row>
    <row r="2776" spans="9:11" x14ac:dyDescent="0.2">
      <c r="I2776" s="13"/>
      <c r="J2776" s="14"/>
      <c r="K2776" s="10"/>
    </row>
    <row r="2777" spans="9:11" x14ac:dyDescent="0.2">
      <c r="I2777" s="13"/>
      <c r="J2777" s="14"/>
      <c r="K2777" s="10"/>
    </row>
    <row r="2778" spans="9:11" x14ac:dyDescent="0.2">
      <c r="I2778" s="13"/>
      <c r="J2778" s="14"/>
      <c r="K2778" s="10"/>
    </row>
    <row r="2779" spans="9:11" x14ac:dyDescent="0.2">
      <c r="I2779" s="13"/>
      <c r="J2779" s="14"/>
      <c r="K2779" s="10"/>
    </row>
    <row r="2780" spans="9:11" x14ac:dyDescent="0.2">
      <c r="I2780" s="13"/>
      <c r="J2780" s="14"/>
      <c r="K2780" s="10"/>
    </row>
    <row r="2781" spans="9:11" x14ac:dyDescent="0.2">
      <c r="I2781" s="13"/>
      <c r="J2781" s="14"/>
      <c r="K2781" s="10"/>
    </row>
    <row r="2782" spans="9:11" x14ac:dyDescent="0.2">
      <c r="I2782" s="13"/>
      <c r="J2782" s="14"/>
      <c r="K2782" s="10"/>
    </row>
    <row r="2783" spans="9:11" x14ac:dyDescent="0.2">
      <c r="I2783" s="13"/>
      <c r="J2783" s="14"/>
      <c r="K2783" s="10"/>
    </row>
    <row r="2784" spans="9:11" x14ac:dyDescent="0.2">
      <c r="I2784" s="13"/>
      <c r="J2784" s="14"/>
      <c r="K2784" s="10"/>
    </row>
    <row r="2785" spans="9:11" x14ac:dyDescent="0.2">
      <c r="I2785" s="13"/>
      <c r="J2785" s="14"/>
      <c r="K2785" s="10"/>
    </row>
    <row r="2786" spans="9:11" x14ac:dyDescent="0.2">
      <c r="I2786" s="13"/>
      <c r="J2786" s="14"/>
      <c r="K2786" s="10"/>
    </row>
    <row r="2787" spans="9:11" x14ac:dyDescent="0.2">
      <c r="I2787" s="13"/>
      <c r="J2787" s="14"/>
      <c r="K2787" s="10"/>
    </row>
    <row r="2788" spans="9:11" x14ac:dyDescent="0.2">
      <c r="I2788" s="13"/>
      <c r="J2788" s="14"/>
      <c r="K2788" s="10"/>
    </row>
    <row r="2789" spans="9:11" x14ac:dyDescent="0.2">
      <c r="I2789" s="13"/>
      <c r="J2789" s="14"/>
      <c r="K2789" s="10"/>
    </row>
    <row r="2790" spans="9:11" x14ac:dyDescent="0.2">
      <c r="I2790" s="13"/>
      <c r="J2790" s="14"/>
      <c r="K2790" s="10"/>
    </row>
    <row r="2791" spans="9:11" x14ac:dyDescent="0.2">
      <c r="I2791" s="13"/>
      <c r="J2791" s="14"/>
      <c r="K2791" s="10"/>
    </row>
    <row r="2792" spans="9:11" x14ac:dyDescent="0.2">
      <c r="I2792" s="13"/>
      <c r="J2792" s="14"/>
      <c r="K2792" s="10"/>
    </row>
    <row r="2793" spans="9:11" x14ac:dyDescent="0.2">
      <c r="I2793" s="13"/>
      <c r="J2793" s="14"/>
      <c r="K2793" s="10"/>
    </row>
    <row r="2794" spans="9:11" x14ac:dyDescent="0.2">
      <c r="I2794" s="13"/>
      <c r="J2794" s="14"/>
      <c r="K2794" s="10"/>
    </row>
    <row r="2795" spans="9:11" x14ac:dyDescent="0.2">
      <c r="I2795" s="13"/>
      <c r="J2795" s="14"/>
      <c r="K2795" s="10"/>
    </row>
    <row r="2796" spans="9:11" x14ac:dyDescent="0.2">
      <c r="I2796" s="13"/>
      <c r="J2796" s="14"/>
      <c r="K2796" s="10"/>
    </row>
    <row r="2797" spans="9:11" x14ac:dyDescent="0.2">
      <c r="I2797" s="13"/>
      <c r="J2797" s="14"/>
      <c r="K2797" s="10"/>
    </row>
    <row r="2798" spans="9:11" x14ac:dyDescent="0.2">
      <c r="I2798" s="13"/>
      <c r="J2798" s="14"/>
      <c r="K2798" s="10"/>
    </row>
    <row r="2799" spans="9:11" x14ac:dyDescent="0.2">
      <c r="I2799" s="13"/>
      <c r="J2799" s="14"/>
      <c r="K2799" s="10"/>
    </row>
    <row r="2800" spans="9:11" x14ac:dyDescent="0.2">
      <c r="I2800" s="13"/>
      <c r="J2800" s="14"/>
      <c r="K2800" s="10"/>
    </row>
    <row r="2801" spans="9:11" x14ac:dyDescent="0.2">
      <c r="I2801" s="13"/>
      <c r="J2801" s="14"/>
      <c r="K2801" s="10"/>
    </row>
    <row r="2802" spans="9:11" x14ac:dyDescent="0.2">
      <c r="I2802" s="13"/>
      <c r="J2802" s="14"/>
      <c r="K2802" s="10"/>
    </row>
    <row r="2803" spans="9:11" x14ac:dyDescent="0.2">
      <c r="I2803" s="13"/>
      <c r="J2803" s="14"/>
      <c r="K2803" s="10"/>
    </row>
    <row r="2804" spans="9:11" x14ac:dyDescent="0.2">
      <c r="I2804" s="13"/>
      <c r="J2804" s="14"/>
      <c r="K2804" s="10"/>
    </row>
    <row r="2805" spans="9:11" x14ac:dyDescent="0.2">
      <c r="I2805" s="13"/>
      <c r="J2805" s="14"/>
      <c r="K2805" s="10"/>
    </row>
    <row r="2806" spans="9:11" x14ac:dyDescent="0.2">
      <c r="I2806" s="13"/>
      <c r="J2806" s="14"/>
      <c r="K2806" s="10"/>
    </row>
    <row r="2807" spans="9:11" x14ac:dyDescent="0.2">
      <c r="I2807" s="13"/>
      <c r="J2807" s="14"/>
      <c r="K2807" s="10"/>
    </row>
    <row r="2808" spans="9:11" x14ac:dyDescent="0.2">
      <c r="I2808" s="13"/>
      <c r="J2808" s="14"/>
      <c r="K2808" s="10"/>
    </row>
    <row r="2809" spans="9:11" x14ac:dyDescent="0.2">
      <c r="I2809" s="13"/>
      <c r="J2809" s="14"/>
      <c r="K2809" s="10"/>
    </row>
    <row r="2810" spans="9:11" x14ac:dyDescent="0.2">
      <c r="I2810" s="13"/>
      <c r="J2810" s="14"/>
      <c r="K2810" s="10"/>
    </row>
    <row r="2811" spans="9:11" x14ac:dyDescent="0.2">
      <c r="I2811" s="13"/>
      <c r="J2811" s="14"/>
      <c r="K2811" s="10"/>
    </row>
    <row r="2812" spans="9:11" x14ac:dyDescent="0.2">
      <c r="I2812" s="13"/>
      <c r="J2812" s="14"/>
      <c r="K2812" s="10"/>
    </row>
    <row r="2813" spans="9:11" x14ac:dyDescent="0.2">
      <c r="I2813" s="13"/>
      <c r="J2813" s="14"/>
      <c r="K2813" s="10"/>
    </row>
    <row r="2814" spans="9:11" x14ac:dyDescent="0.2">
      <c r="I2814" s="13"/>
      <c r="J2814" s="14"/>
      <c r="K2814" s="10"/>
    </row>
    <row r="2815" spans="9:11" x14ac:dyDescent="0.2">
      <c r="I2815" s="13"/>
      <c r="J2815" s="14"/>
      <c r="K2815" s="10"/>
    </row>
    <row r="2816" spans="9:11" x14ac:dyDescent="0.2">
      <c r="I2816" s="13"/>
      <c r="J2816" s="14"/>
      <c r="K2816" s="10"/>
    </row>
    <row r="2817" spans="9:11" x14ac:dyDescent="0.2">
      <c r="I2817" s="13"/>
      <c r="J2817" s="14"/>
      <c r="K2817" s="10"/>
    </row>
    <row r="2818" spans="9:11" x14ac:dyDescent="0.2">
      <c r="I2818" s="13"/>
      <c r="J2818" s="14"/>
      <c r="K2818" s="10"/>
    </row>
    <row r="2819" spans="9:11" x14ac:dyDescent="0.2">
      <c r="I2819" s="13"/>
      <c r="J2819" s="14"/>
      <c r="K2819" s="10"/>
    </row>
    <row r="2820" spans="9:11" x14ac:dyDescent="0.2">
      <c r="I2820" s="13"/>
      <c r="J2820" s="14"/>
      <c r="K2820" s="10"/>
    </row>
    <row r="2821" spans="9:11" x14ac:dyDescent="0.2">
      <c r="I2821" s="13"/>
      <c r="J2821" s="14"/>
      <c r="K2821" s="10"/>
    </row>
    <row r="2822" spans="9:11" x14ac:dyDescent="0.2">
      <c r="I2822" s="13"/>
      <c r="J2822" s="14"/>
      <c r="K2822" s="10"/>
    </row>
    <row r="2823" spans="9:11" x14ac:dyDescent="0.2">
      <c r="I2823" s="13"/>
      <c r="J2823" s="14"/>
      <c r="K2823" s="10"/>
    </row>
    <row r="2824" spans="9:11" x14ac:dyDescent="0.2">
      <c r="I2824" s="13"/>
      <c r="J2824" s="14"/>
      <c r="K2824" s="10"/>
    </row>
    <row r="2825" spans="9:11" x14ac:dyDescent="0.2">
      <c r="I2825" s="13"/>
      <c r="J2825" s="14"/>
      <c r="K2825" s="10"/>
    </row>
    <row r="2826" spans="9:11" x14ac:dyDescent="0.2">
      <c r="I2826" s="13"/>
      <c r="J2826" s="14"/>
      <c r="K2826" s="10"/>
    </row>
    <row r="2827" spans="9:11" x14ac:dyDescent="0.2">
      <c r="I2827" s="13"/>
      <c r="J2827" s="14"/>
      <c r="K2827" s="10"/>
    </row>
    <row r="2828" spans="9:11" x14ac:dyDescent="0.2">
      <c r="I2828" s="13"/>
      <c r="J2828" s="14"/>
      <c r="K2828" s="10"/>
    </row>
    <row r="2829" spans="9:11" x14ac:dyDescent="0.2">
      <c r="I2829" s="13"/>
      <c r="J2829" s="14"/>
      <c r="K2829" s="10"/>
    </row>
    <row r="2830" spans="9:11" x14ac:dyDescent="0.2">
      <c r="I2830" s="13"/>
      <c r="J2830" s="14"/>
      <c r="K2830" s="10"/>
    </row>
    <row r="2831" spans="9:11" x14ac:dyDescent="0.2">
      <c r="I2831" s="13"/>
      <c r="J2831" s="14"/>
      <c r="K2831" s="10"/>
    </row>
    <row r="2832" spans="9:11" x14ac:dyDescent="0.2">
      <c r="I2832" s="13"/>
      <c r="J2832" s="14"/>
      <c r="K2832" s="10"/>
    </row>
    <row r="2833" spans="9:11" x14ac:dyDescent="0.2">
      <c r="I2833" s="13"/>
      <c r="J2833" s="14"/>
      <c r="K2833" s="10"/>
    </row>
    <row r="2834" spans="9:11" x14ac:dyDescent="0.2">
      <c r="I2834" s="13"/>
      <c r="J2834" s="14"/>
      <c r="K2834" s="10"/>
    </row>
    <row r="2835" spans="9:11" x14ac:dyDescent="0.2">
      <c r="I2835" s="13"/>
      <c r="J2835" s="14"/>
      <c r="K2835" s="10"/>
    </row>
    <row r="2836" spans="9:11" x14ac:dyDescent="0.2">
      <c r="I2836" s="13"/>
      <c r="J2836" s="14"/>
      <c r="K2836" s="10"/>
    </row>
    <row r="2837" spans="9:11" x14ac:dyDescent="0.2">
      <c r="I2837" s="13"/>
      <c r="J2837" s="14"/>
      <c r="K2837" s="10"/>
    </row>
    <row r="2838" spans="9:11" x14ac:dyDescent="0.2">
      <c r="I2838" s="13"/>
      <c r="J2838" s="14"/>
      <c r="K2838" s="10"/>
    </row>
    <row r="2839" spans="9:11" x14ac:dyDescent="0.2">
      <c r="I2839" s="13"/>
      <c r="J2839" s="14"/>
      <c r="K2839" s="10"/>
    </row>
    <row r="2840" spans="9:11" x14ac:dyDescent="0.2">
      <c r="I2840" s="13"/>
      <c r="J2840" s="14"/>
      <c r="K2840" s="10"/>
    </row>
    <row r="2841" spans="9:11" x14ac:dyDescent="0.2">
      <c r="I2841" s="13"/>
      <c r="J2841" s="14"/>
      <c r="K2841" s="10"/>
    </row>
    <row r="2842" spans="9:11" x14ac:dyDescent="0.2">
      <c r="I2842" s="13"/>
      <c r="J2842" s="14"/>
      <c r="K2842" s="10"/>
    </row>
    <row r="2843" spans="9:11" x14ac:dyDescent="0.2">
      <c r="I2843" s="13"/>
      <c r="J2843" s="14"/>
      <c r="K2843" s="10"/>
    </row>
    <row r="2844" spans="9:11" x14ac:dyDescent="0.2">
      <c r="I2844" s="13"/>
      <c r="J2844" s="14"/>
      <c r="K2844" s="10"/>
    </row>
    <row r="2845" spans="9:11" x14ac:dyDescent="0.2">
      <c r="I2845" s="13"/>
      <c r="J2845" s="14"/>
      <c r="K2845" s="10"/>
    </row>
    <row r="2846" spans="9:11" x14ac:dyDescent="0.2">
      <c r="I2846" s="13"/>
      <c r="J2846" s="14"/>
      <c r="K2846" s="10"/>
    </row>
    <row r="2847" spans="9:11" x14ac:dyDescent="0.2">
      <c r="I2847" s="13"/>
      <c r="J2847" s="14"/>
      <c r="K2847" s="10"/>
    </row>
    <row r="2848" spans="9:11" x14ac:dyDescent="0.2">
      <c r="I2848" s="13"/>
      <c r="J2848" s="14"/>
      <c r="K2848" s="10"/>
    </row>
    <row r="2849" spans="9:11" x14ac:dyDescent="0.2">
      <c r="I2849" s="13"/>
      <c r="J2849" s="14"/>
      <c r="K2849" s="10"/>
    </row>
    <row r="2850" spans="9:11" x14ac:dyDescent="0.2">
      <c r="I2850" s="13"/>
      <c r="J2850" s="14"/>
      <c r="K2850" s="10"/>
    </row>
    <row r="2851" spans="9:11" x14ac:dyDescent="0.2">
      <c r="I2851" s="13"/>
      <c r="J2851" s="14"/>
      <c r="K2851" s="10"/>
    </row>
    <row r="2852" spans="9:11" x14ac:dyDescent="0.2">
      <c r="I2852" s="13"/>
      <c r="J2852" s="14"/>
      <c r="K2852" s="10"/>
    </row>
    <row r="2853" spans="9:11" x14ac:dyDescent="0.2">
      <c r="I2853" s="13"/>
      <c r="J2853" s="14"/>
      <c r="K2853" s="10"/>
    </row>
    <row r="2854" spans="9:11" x14ac:dyDescent="0.2">
      <c r="I2854" s="13"/>
      <c r="J2854" s="14"/>
      <c r="K2854" s="10"/>
    </row>
    <row r="2855" spans="9:11" x14ac:dyDescent="0.2">
      <c r="I2855" s="13"/>
      <c r="J2855" s="14"/>
      <c r="K2855" s="10"/>
    </row>
    <row r="2856" spans="9:11" x14ac:dyDescent="0.2">
      <c r="I2856" s="13"/>
      <c r="J2856" s="14"/>
      <c r="K2856" s="10"/>
    </row>
    <row r="2857" spans="9:11" x14ac:dyDescent="0.2">
      <c r="I2857" s="13"/>
      <c r="J2857" s="14"/>
      <c r="K2857" s="10"/>
    </row>
    <row r="2858" spans="9:11" x14ac:dyDescent="0.2">
      <c r="I2858" s="13"/>
      <c r="J2858" s="14"/>
      <c r="K2858" s="10"/>
    </row>
    <row r="2859" spans="9:11" x14ac:dyDescent="0.2">
      <c r="I2859" s="13"/>
      <c r="J2859" s="14"/>
      <c r="K2859" s="10"/>
    </row>
    <row r="2860" spans="9:11" x14ac:dyDescent="0.2">
      <c r="I2860" s="13"/>
      <c r="J2860" s="14"/>
      <c r="K2860" s="10"/>
    </row>
    <row r="2861" spans="9:11" x14ac:dyDescent="0.2">
      <c r="I2861" s="13"/>
      <c r="J2861" s="14"/>
      <c r="K2861" s="10"/>
    </row>
    <row r="2862" spans="9:11" x14ac:dyDescent="0.2">
      <c r="I2862" s="13"/>
      <c r="J2862" s="14"/>
      <c r="K2862" s="10"/>
    </row>
    <row r="2863" spans="9:11" x14ac:dyDescent="0.2">
      <c r="I2863" s="13"/>
      <c r="J2863" s="14"/>
      <c r="K2863" s="10"/>
    </row>
    <row r="2864" spans="9:11" x14ac:dyDescent="0.2">
      <c r="I2864" s="13"/>
      <c r="J2864" s="14"/>
      <c r="K2864" s="10"/>
    </row>
    <row r="2865" spans="9:11" x14ac:dyDescent="0.2">
      <c r="I2865" s="13"/>
      <c r="J2865" s="14"/>
      <c r="K2865" s="10"/>
    </row>
    <row r="2866" spans="9:11" x14ac:dyDescent="0.2">
      <c r="I2866" s="13"/>
      <c r="J2866" s="14"/>
      <c r="K2866" s="10"/>
    </row>
    <row r="2867" spans="9:11" x14ac:dyDescent="0.2">
      <c r="I2867" s="13"/>
      <c r="J2867" s="14"/>
      <c r="K2867" s="10"/>
    </row>
    <row r="2868" spans="9:11" x14ac:dyDescent="0.2">
      <c r="I2868" s="13"/>
      <c r="J2868" s="14"/>
      <c r="K2868" s="10"/>
    </row>
    <row r="2869" spans="9:11" x14ac:dyDescent="0.2">
      <c r="I2869" s="13"/>
      <c r="J2869" s="14"/>
      <c r="K2869" s="10"/>
    </row>
    <row r="2870" spans="9:11" x14ac:dyDescent="0.2">
      <c r="I2870" s="13"/>
      <c r="J2870" s="14"/>
      <c r="K2870" s="10"/>
    </row>
    <row r="2871" spans="9:11" x14ac:dyDescent="0.2">
      <c r="I2871" s="13"/>
      <c r="J2871" s="14"/>
      <c r="K2871" s="10"/>
    </row>
    <row r="2872" spans="9:11" x14ac:dyDescent="0.2">
      <c r="I2872" s="13"/>
      <c r="J2872" s="14"/>
      <c r="K2872" s="10"/>
    </row>
    <row r="2873" spans="9:11" x14ac:dyDescent="0.2">
      <c r="I2873" s="13"/>
      <c r="J2873" s="14"/>
      <c r="K2873" s="10"/>
    </row>
    <row r="2874" spans="9:11" x14ac:dyDescent="0.2">
      <c r="I2874" s="13"/>
      <c r="J2874" s="14"/>
      <c r="K2874" s="10"/>
    </row>
    <row r="2875" spans="9:11" x14ac:dyDescent="0.2">
      <c r="I2875" s="13"/>
      <c r="J2875" s="14"/>
      <c r="K2875" s="10"/>
    </row>
    <row r="2876" spans="9:11" x14ac:dyDescent="0.2">
      <c r="I2876" s="13"/>
      <c r="J2876" s="14"/>
      <c r="K2876" s="10"/>
    </row>
    <row r="2877" spans="9:11" x14ac:dyDescent="0.2">
      <c r="I2877" s="13"/>
      <c r="J2877" s="14"/>
      <c r="K2877" s="10"/>
    </row>
    <row r="2878" spans="9:11" x14ac:dyDescent="0.2">
      <c r="I2878" s="13"/>
      <c r="J2878" s="14"/>
      <c r="K2878" s="10"/>
    </row>
    <row r="2879" spans="9:11" x14ac:dyDescent="0.2">
      <c r="I2879" s="13"/>
      <c r="J2879" s="14"/>
      <c r="K2879" s="10"/>
    </row>
    <row r="2880" spans="9:11" x14ac:dyDescent="0.2">
      <c r="I2880" s="13"/>
      <c r="J2880" s="14"/>
      <c r="K2880" s="10"/>
    </row>
    <row r="2881" spans="9:11" x14ac:dyDescent="0.2">
      <c r="I2881" s="13"/>
      <c r="J2881" s="14"/>
      <c r="K2881" s="10"/>
    </row>
    <row r="2882" spans="9:11" x14ac:dyDescent="0.2">
      <c r="I2882" s="13"/>
      <c r="J2882" s="14"/>
      <c r="K2882" s="10"/>
    </row>
    <row r="2883" spans="9:11" x14ac:dyDescent="0.2">
      <c r="I2883" s="13"/>
      <c r="J2883" s="14"/>
      <c r="K2883" s="10"/>
    </row>
    <row r="2884" spans="9:11" x14ac:dyDescent="0.2">
      <c r="I2884" s="13"/>
      <c r="J2884" s="14"/>
      <c r="K2884" s="10"/>
    </row>
    <row r="2885" spans="9:11" x14ac:dyDescent="0.2">
      <c r="I2885" s="13"/>
      <c r="J2885" s="14"/>
      <c r="K2885" s="10"/>
    </row>
    <row r="2886" spans="9:11" x14ac:dyDescent="0.2">
      <c r="I2886" s="13"/>
      <c r="J2886" s="14"/>
      <c r="K2886" s="10"/>
    </row>
    <row r="2887" spans="9:11" x14ac:dyDescent="0.2">
      <c r="I2887" s="13"/>
      <c r="J2887" s="14"/>
      <c r="K2887" s="10"/>
    </row>
    <row r="2888" spans="9:11" x14ac:dyDescent="0.2">
      <c r="I2888" s="13"/>
      <c r="J2888" s="14"/>
      <c r="K2888" s="10"/>
    </row>
    <row r="2889" spans="9:11" x14ac:dyDescent="0.2">
      <c r="I2889" s="13"/>
      <c r="J2889" s="14"/>
      <c r="K2889" s="10"/>
    </row>
    <row r="2890" spans="9:11" x14ac:dyDescent="0.2">
      <c r="I2890" s="13"/>
      <c r="J2890" s="14"/>
      <c r="K2890" s="10"/>
    </row>
    <row r="2891" spans="9:11" x14ac:dyDescent="0.2">
      <c r="I2891" s="13"/>
      <c r="J2891" s="14"/>
      <c r="K2891" s="10"/>
    </row>
    <row r="2892" spans="9:11" x14ac:dyDescent="0.2">
      <c r="I2892" s="13"/>
      <c r="J2892" s="14"/>
      <c r="K2892" s="10"/>
    </row>
    <row r="2893" spans="9:11" x14ac:dyDescent="0.2">
      <c r="I2893" s="13"/>
      <c r="J2893" s="14"/>
      <c r="K2893" s="10"/>
    </row>
    <row r="2894" spans="9:11" x14ac:dyDescent="0.2">
      <c r="I2894" s="13"/>
      <c r="J2894" s="14"/>
      <c r="K2894" s="10"/>
    </row>
    <row r="2895" spans="9:11" x14ac:dyDescent="0.2">
      <c r="I2895" s="13"/>
      <c r="J2895" s="14"/>
      <c r="K2895" s="10"/>
    </row>
    <row r="2896" spans="9:11" x14ac:dyDescent="0.2">
      <c r="I2896" s="13"/>
      <c r="J2896" s="14"/>
      <c r="K2896" s="10"/>
    </row>
    <row r="2897" spans="9:11" x14ac:dyDescent="0.2">
      <c r="I2897" s="13"/>
      <c r="J2897" s="14"/>
      <c r="K2897" s="10"/>
    </row>
    <row r="2898" spans="9:11" x14ac:dyDescent="0.2">
      <c r="I2898" s="13"/>
      <c r="J2898" s="14"/>
      <c r="K2898" s="10"/>
    </row>
    <row r="2899" spans="9:11" x14ac:dyDescent="0.2">
      <c r="I2899" s="13"/>
      <c r="J2899" s="14"/>
      <c r="K2899" s="10"/>
    </row>
    <row r="2900" spans="9:11" x14ac:dyDescent="0.2">
      <c r="I2900" s="13"/>
      <c r="J2900" s="14"/>
      <c r="K2900" s="10"/>
    </row>
    <row r="2901" spans="9:11" x14ac:dyDescent="0.2">
      <c r="I2901" s="13"/>
      <c r="J2901" s="14"/>
      <c r="K2901" s="10"/>
    </row>
    <row r="2902" spans="9:11" x14ac:dyDescent="0.2">
      <c r="I2902" s="13"/>
      <c r="J2902" s="14"/>
      <c r="K2902" s="10"/>
    </row>
    <row r="2903" spans="9:11" x14ac:dyDescent="0.2">
      <c r="I2903" s="13"/>
      <c r="J2903" s="14"/>
      <c r="K2903" s="10"/>
    </row>
    <row r="2904" spans="9:11" x14ac:dyDescent="0.2">
      <c r="I2904" s="13"/>
      <c r="J2904" s="14"/>
      <c r="K2904" s="10"/>
    </row>
    <row r="2905" spans="9:11" x14ac:dyDescent="0.2">
      <c r="I2905" s="13"/>
      <c r="J2905" s="14"/>
      <c r="K2905" s="10"/>
    </row>
    <row r="2906" spans="9:11" x14ac:dyDescent="0.2">
      <c r="I2906" s="13"/>
      <c r="J2906" s="14"/>
      <c r="K2906" s="10"/>
    </row>
    <row r="2907" spans="9:11" x14ac:dyDescent="0.2">
      <c r="I2907" s="13"/>
      <c r="J2907" s="14"/>
      <c r="K2907" s="10"/>
    </row>
    <row r="2908" spans="9:11" x14ac:dyDescent="0.2">
      <c r="I2908" s="13"/>
      <c r="J2908" s="14"/>
      <c r="K2908" s="10"/>
    </row>
    <row r="2909" spans="9:11" x14ac:dyDescent="0.2">
      <c r="I2909" s="13"/>
      <c r="J2909" s="14"/>
      <c r="K2909" s="10"/>
    </row>
    <row r="2910" spans="9:11" x14ac:dyDescent="0.2">
      <c r="I2910" s="13"/>
      <c r="J2910" s="14"/>
      <c r="K2910" s="10"/>
    </row>
    <row r="2911" spans="9:11" x14ac:dyDescent="0.2">
      <c r="I2911" s="13"/>
      <c r="J2911" s="14"/>
      <c r="K2911" s="10"/>
    </row>
    <row r="2912" spans="9:11" x14ac:dyDescent="0.2">
      <c r="I2912" s="13"/>
      <c r="J2912" s="14"/>
      <c r="K2912" s="10"/>
    </row>
    <row r="2913" spans="9:11" x14ac:dyDescent="0.2">
      <c r="I2913" s="13"/>
      <c r="J2913" s="14"/>
      <c r="K2913" s="10"/>
    </row>
    <row r="2914" spans="9:11" x14ac:dyDescent="0.2">
      <c r="I2914" s="13"/>
      <c r="J2914" s="14"/>
      <c r="K2914" s="10"/>
    </row>
    <row r="2915" spans="9:11" x14ac:dyDescent="0.2">
      <c r="I2915" s="13"/>
      <c r="J2915" s="14"/>
      <c r="K2915" s="10"/>
    </row>
    <row r="2916" spans="9:11" x14ac:dyDescent="0.2">
      <c r="I2916" s="13"/>
      <c r="J2916" s="14"/>
      <c r="K2916" s="10"/>
    </row>
    <row r="2917" spans="9:11" x14ac:dyDescent="0.2">
      <c r="I2917" s="13"/>
      <c r="J2917" s="14"/>
      <c r="K2917" s="10"/>
    </row>
    <row r="2918" spans="9:11" x14ac:dyDescent="0.2">
      <c r="I2918" s="13"/>
      <c r="J2918" s="14"/>
      <c r="K2918" s="10"/>
    </row>
    <row r="2919" spans="9:11" x14ac:dyDescent="0.2">
      <c r="I2919" s="13"/>
      <c r="J2919" s="14"/>
      <c r="K2919" s="10"/>
    </row>
    <row r="2920" spans="9:11" x14ac:dyDescent="0.2">
      <c r="I2920" s="13"/>
      <c r="J2920" s="14"/>
      <c r="K2920" s="10"/>
    </row>
    <row r="2921" spans="9:11" x14ac:dyDescent="0.2">
      <c r="I2921" s="13"/>
      <c r="J2921" s="14"/>
      <c r="K2921" s="10"/>
    </row>
    <row r="2922" spans="9:11" x14ac:dyDescent="0.2">
      <c r="I2922" s="13"/>
      <c r="J2922" s="14"/>
      <c r="K2922" s="10"/>
    </row>
    <row r="2923" spans="9:11" x14ac:dyDescent="0.2">
      <c r="I2923" s="13"/>
      <c r="J2923" s="14"/>
      <c r="K2923" s="10"/>
    </row>
    <row r="2924" spans="9:11" x14ac:dyDescent="0.2">
      <c r="I2924" s="13"/>
      <c r="J2924" s="14"/>
      <c r="K2924" s="10"/>
    </row>
    <row r="2925" spans="9:11" x14ac:dyDescent="0.2">
      <c r="I2925" s="13"/>
      <c r="J2925" s="14"/>
      <c r="K2925" s="10"/>
    </row>
    <row r="2926" spans="9:11" x14ac:dyDescent="0.2">
      <c r="I2926" s="13"/>
      <c r="J2926" s="14"/>
      <c r="K2926" s="10"/>
    </row>
    <row r="2927" spans="9:11" x14ac:dyDescent="0.2">
      <c r="I2927" s="13"/>
      <c r="J2927" s="14"/>
      <c r="K2927" s="10"/>
    </row>
    <row r="2928" spans="9:11" x14ac:dyDescent="0.2">
      <c r="I2928" s="13"/>
      <c r="J2928" s="14"/>
      <c r="K2928" s="10"/>
    </row>
    <row r="2929" spans="9:11" x14ac:dyDescent="0.2">
      <c r="I2929" s="13"/>
      <c r="J2929" s="14"/>
      <c r="K2929" s="10"/>
    </row>
    <row r="2930" spans="9:11" x14ac:dyDescent="0.2">
      <c r="I2930" s="13"/>
      <c r="J2930" s="14"/>
      <c r="K2930" s="10"/>
    </row>
    <row r="2931" spans="9:11" x14ac:dyDescent="0.2">
      <c r="I2931" s="13"/>
      <c r="J2931" s="14"/>
      <c r="K2931" s="10"/>
    </row>
    <row r="2932" spans="9:11" x14ac:dyDescent="0.2">
      <c r="I2932" s="13"/>
      <c r="J2932" s="14"/>
      <c r="K2932" s="10"/>
    </row>
    <row r="2933" spans="9:11" x14ac:dyDescent="0.2">
      <c r="I2933" s="13"/>
      <c r="J2933" s="14"/>
      <c r="K2933" s="10"/>
    </row>
    <row r="2934" spans="9:11" x14ac:dyDescent="0.2">
      <c r="I2934" s="13"/>
      <c r="J2934" s="14"/>
      <c r="K2934" s="10"/>
    </row>
    <row r="2935" spans="9:11" x14ac:dyDescent="0.2">
      <c r="I2935" s="13"/>
      <c r="J2935" s="14"/>
      <c r="K2935" s="10"/>
    </row>
    <row r="2936" spans="9:11" x14ac:dyDescent="0.2">
      <c r="I2936" s="13"/>
      <c r="J2936" s="14"/>
      <c r="K2936" s="10"/>
    </row>
    <row r="2937" spans="9:11" x14ac:dyDescent="0.2">
      <c r="I2937" s="13"/>
      <c r="J2937" s="14"/>
      <c r="K2937" s="10"/>
    </row>
    <row r="2938" spans="9:11" x14ac:dyDescent="0.2">
      <c r="I2938" s="13"/>
      <c r="J2938" s="14"/>
      <c r="K2938" s="10"/>
    </row>
    <row r="2939" spans="9:11" x14ac:dyDescent="0.2">
      <c r="I2939" s="13"/>
      <c r="J2939" s="14"/>
      <c r="K2939" s="10"/>
    </row>
    <row r="2940" spans="9:11" x14ac:dyDescent="0.2">
      <c r="I2940" s="13"/>
      <c r="J2940" s="14"/>
      <c r="K2940" s="10"/>
    </row>
    <row r="2941" spans="9:11" x14ac:dyDescent="0.2">
      <c r="I2941" s="13"/>
      <c r="J2941" s="14"/>
      <c r="K2941" s="10"/>
    </row>
    <row r="2942" spans="9:11" x14ac:dyDescent="0.2">
      <c r="I2942" s="13"/>
      <c r="J2942" s="14"/>
      <c r="K2942" s="10"/>
    </row>
    <row r="2943" spans="9:11" x14ac:dyDescent="0.2">
      <c r="I2943" s="13"/>
      <c r="J2943" s="14"/>
      <c r="K2943" s="10"/>
    </row>
    <row r="2944" spans="9:11" x14ac:dyDescent="0.2">
      <c r="I2944" s="13"/>
      <c r="J2944" s="14"/>
      <c r="K2944" s="10"/>
    </row>
    <row r="2945" spans="9:11" x14ac:dyDescent="0.2">
      <c r="I2945" s="13"/>
      <c r="J2945" s="14"/>
      <c r="K2945" s="10"/>
    </row>
    <row r="2946" spans="9:11" x14ac:dyDescent="0.2">
      <c r="I2946" s="13"/>
      <c r="J2946" s="14"/>
      <c r="K2946" s="10"/>
    </row>
    <row r="2947" spans="9:11" x14ac:dyDescent="0.2">
      <c r="I2947" s="13"/>
      <c r="J2947" s="14"/>
      <c r="K2947" s="10"/>
    </row>
    <row r="2948" spans="9:11" x14ac:dyDescent="0.2">
      <c r="I2948" s="13"/>
      <c r="J2948" s="14"/>
      <c r="K2948" s="10"/>
    </row>
    <row r="2949" spans="9:11" x14ac:dyDescent="0.2">
      <c r="I2949" s="13"/>
      <c r="J2949" s="14"/>
      <c r="K2949" s="10"/>
    </row>
    <row r="2950" spans="9:11" x14ac:dyDescent="0.2">
      <c r="I2950" s="13"/>
      <c r="J2950" s="14"/>
      <c r="K2950" s="10"/>
    </row>
    <row r="2951" spans="9:11" x14ac:dyDescent="0.2">
      <c r="I2951" s="13"/>
      <c r="J2951" s="14"/>
      <c r="K2951" s="10"/>
    </row>
    <row r="2952" spans="9:11" x14ac:dyDescent="0.2">
      <c r="I2952" s="13"/>
      <c r="J2952" s="14"/>
      <c r="K2952" s="10"/>
    </row>
    <row r="2953" spans="9:11" x14ac:dyDescent="0.2">
      <c r="I2953" s="13"/>
      <c r="J2953" s="14"/>
      <c r="K2953" s="10"/>
    </row>
    <row r="2954" spans="9:11" x14ac:dyDescent="0.2">
      <c r="I2954" s="13"/>
      <c r="J2954" s="14"/>
      <c r="K2954" s="10"/>
    </row>
    <row r="2955" spans="9:11" x14ac:dyDescent="0.2">
      <c r="I2955" s="13"/>
      <c r="J2955" s="14"/>
      <c r="K2955" s="10"/>
    </row>
    <row r="2956" spans="9:11" x14ac:dyDescent="0.2">
      <c r="I2956" s="13"/>
      <c r="J2956" s="14"/>
      <c r="K2956" s="10"/>
    </row>
    <row r="2957" spans="9:11" x14ac:dyDescent="0.2">
      <c r="I2957" s="13"/>
      <c r="J2957" s="14"/>
      <c r="K2957" s="10"/>
    </row>
    <row r="2958" spans="9:11" x14ac:dyDescent="0.2">
      <c r="I2958" s="13"/>
      <c r="J2958" s="14"/>
      <c r="K2958" s="10"/>
    </row>
    <row r="2959" spans="9:11" x14ac:dyDescent="0.2">
      <c r="I2959" s="13"/>
      <c r="J2959" s="14"/>
      <c r="K2959" s="10"/>
    </row>
    <row r="2960" spans="9:11" x14ac:dyDescent="0.2">
      <c r="I2960" s="13"/>
      <c r="J2960" s="14"/>
      <c r="K2960" s="10"/>
    </row>
    <row r="2961" spans="9:11" x14ac:dyDescent="0.2">
      <c r="I2961" s="13"/>
      <c r="J2961" s="14"/>
      <c r="K2961" s="10"/>
    </row>
    <row r="2962" spans="9:11" x14ac:dyDescent="0.2">
      <c r="I2962" s="13"/>
      <c r="J2962" s="14"/>
      <c r="K2962" s="10"/>
    </row>
    <row r="2963" spans="9:11" x14ac:dyDescent="0.2">
      <c r="I2963" s="13"/>
      <c r="J2963" s="14"/>
      <c r="K2963" s="10"/>
    </row>
    <row r="2964" spans="9:11" x14ac:dyDescent="0.2">
      <c r="I2964" s="13"/>
      <c r="J2964" s="14"/>
      <c r="K2964" s="10"/>
    </row>
    <row r="2965" spans="9:11" x14ac:dyDescent="0.2">
      <c r="I2965" s="13"/>
      <c r="J2965" s="14"/>
      <c r="K2965" s="10"/>
    </row>
    <row r="2966" spans="9:11" x14ac:dyDescent="0.2">
      <c r="I2966" s="13"/>
      <c r="J2966" s="14"/>
      <c r="K2966" s="10"/>
    </row>
    <row r="2967" spans="9:11" x14ac:dyDescent="0.2">
      <c r="I2967" s="13"/>
      <c r="J2967" s="14"/>
      <c r="K2967" s="10"/>
    </row>
    <row r="2968" spans="9:11" x14ac:dyDescent="0.2">
      <c r="I2968" s="13"/>
      <c r="J2968" s="14"/>
      <c r="K2968" s="10"/>
    </row>
    <row r="2969" spans="9:11" x14ac:dyDescent="0.2">
      <c r="I2969" s="13"/>
      <c r="J2969" s="14"/>
      <c r="K2969" s="10"/>
    </row>
    <row r="2970" spans="9:11" x14ac:dyDescent="0.2">
      <c r="I2970" s="13"/>
      <c r="J2970" s="14"/>
      <c r="K2970" s="10"/>
    </row>
    <row r="2971" spans="9:11" x14ac:dyDescent="0.2">
      <c r="I2971" s="13"/>
      <c r="J2971" s="14"/>
      <c r="K2971" s="10"/>
    </row>
    <row r="2972" spans="9:11" x14ac:dyDescent="0.2">
      <c r="I2972" s="13"/>
      <c r="J2972" s="14"/>
      <c r="K2972" s="10"/>
    </row>
    <row r="2973" spans="9:11" x14ac:dyDescent="0.2">
      <c r="I2973" s="13"/>
      <c r="J2973" s="14"/>
      <c r="K2973" s="10"/>
    </row>
    <row r="2974" spans="9:11" x14ac:dyDescent="0.2">
      <c r="I2974" s="13"/>
      <c r="J2974" s="14"/>
      <c r="K2974" s="10"/>
    </row>
    <row r="2975" spans="9:11" x14ac:dyDescent="0.2">
      <c r="I2975" s="13"/>
      <c r="J2975" s="14"/>
      <c r="K2975" s="10"/>
    </row>
    <row r="2976" spans="9:11" x14ac:dyDescent="0.2">
      <c r="I2976" s="13"/>
      <c r="J2976" s="14"/>
      <c r="K2976" s="10"/>
    </row>
    <row r="2977" spans="9:11" x14ac:dyDescent="0.2">
      <c r="I2977" s="13"/>
      <c r="J2977" s="14"/>
      <c r="K2977" s="10"/>
    </row>
    <row r="2978" spans="9:11" x14ac:dyDescent="0.2">
      <c r="I2978" s="13"/>
      <c r="J2978" s="14"/>
      <c r="K2978" s="10"/>
    </row>
    <row r="2979" spans="9:11" x14ac:dyDescent="0.2">
      <c r="I2979" s="13"/>
      <c r="J2979" s="14"/>
      <c r="K2979" s="10"/>
    </row>
    <row r="2980" spans="9:11" x14ac:dyDescent="0.2">
      <c r="I2980" s="13"/>
      <c r="J2980" s="14"/>
      <c r="K2980" s="10"/>
    </row>
    <row r="2981" spans="9:11" x14ac:dyDescent="0.2">
      <c r="I2981" s="13"/>
      <c r="J2981" s="14"/>
      <c r="K2981" s="10"/>
    </row>
    <row r="2982" spans="9:11" x14ac:dyDescent="0.2">
      <c r="I2982" s="13"/>
      <c r="J2982" s="14"/>
      <c r="K2982" s="10"/>
    </row>
    <row r="2983" spans="9:11" x14ac:dyDescent="0.2">
      <c r="I2983" s="13"/>
      <c r="J2983" s="14"/>
      <c r="K2983" s="10"/>
    </row>
    <row r="2984" spans="9:11" x14ac:dyDescent="0.2">
      <c r="I2984" s="13"/>
      <c r="J2984" s="14"/>
      <c r="K2984" s="10"/>
    </row>
    <row r="2985" spans="9:11" x14ac:dyDescent="0.2">
      <c r="I2985" s="13"/>
      <c r="J2985" s="14"/>
      <c r="K2985" s="10"/>
    </row>
    <row r="2986" spans="9:11" x14ac:dyDescent="0.2">
      <c r="I2986" s="13"/>
      <c r="J2986" s="14"/>
      <c r="K2986" s="10"/>
    </row>
    <row r="2987" spans="9:11" x14ac:dyDescent="0.2">
      <c r="I2987" s="13"/>
      <c r="J2987" s="14"/>
      <c r="K2987" s="10"/>
    </row>
    <row r="2988" spans="9:11" x14ac:dyDescent="0.2">
      <c r="I2988" s="13"/>
      <c r="J2988" s="14"/>
      <c r="K2988" s="10"/>
    </row>
    <row r="2989" spans="9:11" x14ac:dyDescent="0.2">
      <c r="I2989" s="13"/>
      <c r="J2989" s="14"/>
      <c r="K2989" s="10"/>
    </row>
    <row r="2990" spans="9:11" x14ac:dyDescent="0.2">
      <c r="I2990" s="13"/>
      <c r="J2990" s="14"/>
      <c r="K2990" s="10"/>
    </row>
    <row r="2991" spans="9:11" x14ac:dyDescent="0.2">
      <c r="I2991" s="13"/>
      <c r="J2991" s="14"/>
      <c r="K2991" s="10"/>
    </row>
    <row r="2992" spans="9:11" x14ac:dyDescent="0.2">
      <c r="I2992" s="13"/>
      <c r="J2992" s="14"/>
      <c r="K2992" s="10"/>
    </row>
    <row r="2993" spans="9:11" x14ac:dyDescent="0.2">
      <c r="I2993" s="13"/>
      <c r="J2993" s="14"/>
      <c r="K2993" s="10"/>
    </row>
    <row r="2994" spans="9:11" x14ac:dyDescent="0.2">
      <c r="I2994" s="13"/>
      <c r="J2994" s="14"/>
      <c r="K2994" s="10"/>
    </row>
    <row r="2995" spans="9:11" x14ac:dyDescent="0.2">
      <c r="I2995" s="13"/>
      <c r="J2995" s="14"/>
      <c r="K2995" s="10"/>
    </row>
    <row r="2996" spans="9:11" x14ac:dyDescent="0.2">
      <c r="I2996" s="13"/>
      <c r="J2996" s="14"/>
      <c r="K2996" s="10"/>
    </row>
    <row r="2997" spans="9:11" x14ac:dyDescent="0.2">
      <c r="I2997" s="13"/>
      <c r="J2997" s="14"/>
      <c r="K2997" s="10"/>
    </row>
    <row r="2998" spans="9:11" x14ac:dyDescent="0.2">
      <c r="I2998" s="13"/>
      <c r="J2998" s="14"/>
      <c r="K2998" s="10"/>
    </row>
    <row r="2999" spans="9:11" x14ac:dyDescent="0.2">
      <c r="I2999" s="13"/>
      <c r="J2999" s="14"/>
      <c r="K2999" s="10"/>
    </row>
    <row r="3000" spans="9:11" x14ac:dyDescent="0.2">
      <c r="I3000" s="13"/>
      <c r="J3000" s="14"/>
      <c r="K3000" s="10"/>
    </row>
    <row r="3001" spans="9:11" x14ac:dyDescent="0.2">
      <c r="I3001" s="13"/>
      <c r="J3001" s="14"/>
      <c r="K3001" s="10"/>
    </row>
    <row r="3002" spans="9:11" x14ac:dyDescent="0.2">
      <c r="I3002" s="13"/>
      <c r="J3002" s="14"/>
      <c r="K3002" s="10"/>
    </row>
    <row r="3003" spans="9:11" x14ac:dyDescent="0.2">
      <c r="I3003" s="13"/>
      <c r="J3003" s="14"/>
      <c r="K3003" s="10"/>
    </row>
    <row r="3004" spans="9:11" x14ac:dyDescent="0.2">
      <c r="I3004" s="13"/>
      <c r="J3004" s="14"/>
      <c r="K3004" s="10"/>
    </row>
    <row r="3005" spans="9:11" x14ac:dyDescent="0.2">
      <c r="I3005" s="13"/>
      <c r="J3005" s="14"/>
      <c r="K3005" s="10"/>
    </row>
    <row r="3006" spans="9:11" x14ac:dyDescent="0.2">
      <c r="I3006" s="13"/>
      <c r="J3006" s="14"/>
      <c r="K3006" s="10"/>
    </row>
    <row r="3007" spans="9:11" x14ac:dyDescent="0.2">
      <c r="I3007" s="13"/>
      <c r="J3007" s="14"/>
      <c r="K3007" s="10"/>
    </row>
    <row r="3008" spans="9:11" x14ac:dyDescent="0.2">
      <c r="I3008" s="13"/>
      <c r="J3008" s="14"/>
      <c r="K3008" s="10"/>
    </row>
    <row r="3009" spans="9:11" x14ac:dyDescent="0.2">
      <c r="I3009" s="13"/>
      <c r="J3009" s="14"/>
      <c r="K3009" s="10"/>
    </row>
    <row r="3010" spans="9:11" x14ac:dyDescent="0.2">
      <c r="I3010" s="13"/>
      <c r="J3010" s="14"/>
      <c r="K3010" s="10"/>
    </row>
    <row r="3011" spans="9:11" x14ac:dyDescent="0.2">
      <c r="I3011" s="13"/>
      <c r="J3011" s="14"/>
      <c r="K3011" s="10"/>
    </row>
    <row r="3012" spans="9:11" x14ac:dyDescent="0.2">
      <c r="I3012" s="13"/>
      <c r="J3012" s="14"/>
      <c r="K3012" s="10"/>
    </row>
    <row r="3013" spans="9:11" x14ac:dyDescent="0.2">
      <c r="I3013" s="13"/>
      <c r="J3013" s="14"/>
      <c r="K3013" s="10"/>
    </row>
    <row r="3014" spans="9:11" x14ac:dyDescent="0.2">
      <c r="I3014" s="13"/>
      <c r="J3014" s="14"/>
      <c r="K3014" s="10"/>
    </row>
    <row r="3015" spans="9:11" x14ac:dyDescent="0.2">
      <c r="I3015" s="13"/>
      <c r="J3015" s="14"/>
      <c r="K3015" s="10"/>
    </row>
    <row r="3016" spans="9:11" x14ac:dyDescent="0.2">
      <c r="I3016" s="13"/>
      <c r="J3016" s="14"/>
      <c r="K3016" s="10"/>
    </row>
    <row r="3017" spans="9:11" x14ac:dyDescent="0.2">
      <c r="I3017" s="13"/>
      <c r="J3017" s="14"/>
      <c r="K3017" s="10"/>
    </row>
    <row r="3018" spans="9:11" x14ac:dyDescent="0.2">
      <c r="I3018" s="13"/>
      <c r="J3018" s="14"/>
      <c r="K3018" s="10"/>
    </row>
    <row r="3019" spans="9:11" x14ac:dyDescent="0.2">
      <c r="I3019" s="13"/>
      <c r="J3019" s="14"/>
      <c r="K3019" s="10"/>
    </row>
    <row r="3020" spans="9:11" x14ac:dyDescent="0.2">
      <c r="I3020" s="13"/>
      <c r="J3020" s="14"/>
      <c r="K3020" s="10"/>
    </row>
    <row r="3021" spans="9:11" x14ac:dyDescent="0.2">
      <c r="I3021" s="13"/>
      <c r="J3021" s="14"/>
      <c r="K3021" s="10"/>
    </row>
    <row r="3022" spans="9:11" x14ac:dyDescent="0.2">
      <c r="I3022" s="13"/>
      <c r="J3022" s="14"/>
      <c r="K3022" s="10"/>
    </row>
    <row r="3023" spans="9:11" x14ac:dyDescent="0.2">
      <c r="I3023" s="13"/>
      <c r="J3023" s="14"/>
      <c r="K3023" s="10"/>
    </row>
    <row r="3024" spans="9:11" x14ac:dyDescent="0.2">
      <c r="I3024" s="13"/>
      <c r="J3024" s="14"/>
      <c r="K3024" s="10"/>
    </row>
    <row r="3025" spans="9:11" x14ac:dyDescent="0.2">
      <c r="I3025" s="13"/>
      <c r="J3025" s="14"/>
      <c r="K3025" s="10"/>
    </row>
    <row r="3026" spans="9:11" x14ac:dyDescent="0.2">
      <c r="I3026" s="13"/>
      <c r="J3026" s="14"/>
      <c r="K3026" s="10"/>
    </row>
    <row r="3027" spans="9:11" x14ac:dyDescent="0.2">
      <c r="I3027" s="13"/>
      <c r="J3027" s="14"/>
      <c r="K3027" s="10"/>
    </row>
    <row r="3028" spans="9:11" x14ac:dyDescent="0.2">
      <c r="I3028" s="13"/>
      <c r="J3028" s="14"/>
      <c r="K3028" s="10"/>
    </row>
    <row r="3029" spans="9:11" x14ac:dyDescent="0.2">
      <c r="I3029" s="13"/>
      <c r="J3029" s="14"/>
      <c r="K3029" s="10"/>
    </row>
    <row r="3030" spans="9:11" x14ac:dyDescent="0.2">
      <c r="I3030" s="13"/>
      <c r="J3030" s="14"/>
      <c r="K3030" s="10"/>
    </row>
    <row r="3031" spans="9:11" x14ac:dyDescent="0.2">
      <c r="I3031" s="13"/>
      <c r="J3031" s="14"/>
      <c r="K3031" s="10"/>
    </row>
    <row r="3032" spans="9:11" x14ac:dyDescent="0.2">
      <c r="I3032" s="13"/>
      <c r="J3032" s="14"/>
      <c r="K3032" s="10"/>
    </row>
    <row r="3033" spans="9:11" x14ac:dyDescent="0.2">
      <c r="I3033" s="13"/>
      <c r="J3033" s="14"/>
      <c r="K3033" s="10"/>
    </row>
    <row r="3034" spans="9:11" x14ac:dyDescent="0.2">
      <c r="I3034" s="13"/>
      <c r="J3034" s="14"/>
      <c r="K3034" s="10"/>
    </row>
    <row r="3035" spans="9:11" x14ac:dyDescent="0.2">
      <c r="I3035" s="13"/>
      <c r="J3035" s="14"/>
      <c r="K3035" s="10"/>
    </row>
    <row r="3036" spans="9:11" x14ac:dyDescent="0.2">
      <c r="I3036" s="13"/>
      <c r="J3036" s="14"/>
      <c r="K3036" s="10"/>
    </row>
    <row r="3037" spans="9:11" x14ac:dyDescent="0.2">
      <c r="I3037" s="13"/>
      <c r="J3037" s="14"/>
      <c r="K3037" s="10"/>
    </row>
    <row r="3038" spans="9:11" x14ac:dyDescent="0.2">
      <c r="I3038" s="13"/>
      <c r="J3038" s="14"/>
      <c r="K3038" s="10"/>
    </row>
    <row r="3039" spans="9:11" x14ac:dyDescent="0.2">
      <c r="I3039" s="13"/>
      <c r="J3039" s="14"/>
      <c r="K3039" s="10"/>
    </row>
    <row r="3040" spans="9:11" x14ac:dyDescent="0.2">
      <c r="I3040" s="13"/>
      <c r="J3040" s="14"/>
      <c r="K3040" s="10"/>
    </row>
    <row r="3041" spans="9:11" x14ac:dyDescent="0.2">
      <c r="I3041" s="13"/>
      <c r="J3041" s="14"/>
      <c r="K3041" s="10"/>
    </row>
    <row r="3042" spans="9:11" x14ac:dyDescent="0.2">
      <c r="I3042" s="13"/>
      <c r="J3042" s="14"/>
      <c r="K3042" s="10"/>
    </row>
    <row r="3043" spans="9:11" x14ac:dyDescent="0.2">
      <c r="I3043" s="13"/>
      <c r="J3043" s="14"/>
      <c r="K3043" s="10"/>
    </row>
    <row r="3044" spans="9:11" x14ac:dyDescent="0.2">
      <c r="I3044" s="13"/>
      <c r="J3044" s="14"/>
      <c r="K3044" s="10"/>
    </row>
    <row r="3045" spans="9:11" x14ac:dyDescent="0.2">
      <c r="I3045" s="13"/>
      <c r="J3045" s="14"/>
      <c r="K3045" s="10"/>
    </row>
    <row r="3046" spans="9:11" x14ac:dyDescent="0.2">
      <c r="I3046" s="13"/>
      <c r="J3046" s="14"/>
      <c r="K3046" s="10"/>
    </row>
    <row r="3047" spans="9:11" x14ac:dyDescent="0.2">
      <c r="I3047" s="13"/>
      <c r="J3047" s="14"/>
      <c r="K3047" s="10"/>
    </row>
    <row r="3048" spans="9:11" x14ac:dyDescent="0.2">
      <c r="I3048" s="13"/>
      <c r="J3048" s="14"/>
      <c r="K3048" s="10"/>
    </row>
    <row r="3049" spans="9:11" x14ac:dyDescent="0.2">
      <c r="I3049" s="13"/>
      <c r="J3049" s="14"/>
      <c r="K3049" s="10"/>
    </row>
    <row r="3050" spans="9:11" x14ac:dyDescent="0.2">
      <c r="I3050" s="13"/>
      <c r="J3050" s="14"/>
      <c r="K3050" s="10"/>
    </row>
    <row r="3051" spans="9:11" x14ac:dyDescent="0.2">
      <c r="I3051" s="13"/>
      <c r="J3051" s="14"/>
      <c r="K3051" s="10"/>
    </row>
    <row r="3052" spans="9:11" x14ac:dyDescent="0.2">
      <c r="I3052" s="13"/>
      <c r="J3052" s="14"/>
      <c r="K3052" s="10"/>
    </row>
    <row r="3053" spans="9:11" x14ac:dyDescent="0.2">
      <c r="I3053" s="13"/>
      <c r="J3053" s="14"/>
      <c r="K3053" s="10"/>
    </row>
    <row r="3054" spans="9:11" x14ac:dyDescent="0.2">
      <c r="I3054" s="13"/>
      <c r="J3054" s="14"/>
      <c r="K3054" s="10"/>
    </row>
    <row r="3055" spans="9:11" x14ac:dyDescent="0.2">
      <c r="I3055" s="13"/>
      <c r="J3055" s="14"/>
      <c r="K3055" s="10"/>
    </row>
    <row r="3056" spans="9:11" x14ac:dyDescent="0.2">
      <c r="I3056" s="13"/>
      <c r="J3056" s="14"/>
      <c r="K3056" s="10"/>
    </row>
    <row r="3057" spans="9:11" x14ac:dyDescent="0.2">
      <c r="I3057" s="13"/>
      <c r="J3057" s="14"/>
      <c r="K3057" s="10"/>
    </row>
    <row r="3058" spans="9:11" x14ac:dyDescent="0.2">
      <c r="I3058" s="13"/>
      <c r="J3058" s="14"/>
      <c r="K3058" s="10"/>
    </row>
    <row r="3059" spans="9:11" x14ac:dyDescent="0.2">
      <c r="I3059" s="13"/>
      <c r="J3059" s="14"/>
      <c r="K3059" s="10"/>
    </row>
    <row r="3060" spans="9:11" x14ac:dyDescent="0.2">
      <c r="I3060" s="13"/>
      <c r="J3060" s="14"/>
      <c r="K3060" s="10"/>
    </row>
    <row r="3061" spans="9:11" x14ac:dyDescent="0.2">
      <c r="I3061" s="13"/>
      <c r="J3061" s="14"/>
      <c r="K3061" s="10"/>
    </row>
    <row r="3062" spans="9:11" x14ac:dyDescent="0.2">
      <c r="I3062" s="13"/>
      <c r="J3062" s="14"/>
      <c r="K3062" s="10"/>
    </row>
    <row r="3063" spans="9:11" x14ac:dyDescent="0.2">
      <c r="I3063" s="13"/>
      <c r="J3063" s="14"/>
      <c r="K3063" s="10"/>
    </row>
    <row r="3064" spans="9:11" x14ac:dyDescent="0.2">
      <c r="I3064" s="13"/>
      <c r="J3064" s="14"/>
      <c r="K3064" s="10"/>
    </row>
    <row r="3065" spans="9:11" x14ac:dyDescent="0.2">
      <c r="I3065" s="13"/>
      <c r="J3065" s="14"/>
      <c r="K3065" s="10"/>
    </row>
    <row r="3066" spans="9:11" x14ac:dyDescent="0.2">
      <c r="I3066" s="13"/>
      <c r="J3066" s="14"/>
      <c r="K3066" s="10"/>
    </row>
    <row r="3067" spans="9:11" x14ac:dyDescent="0.2">
      <c r="I3067" s="13"/>
      <c r="J3067" s="14"/>
      <c r="K3067" s="10"/>
    </row>
    <row r="3068" spans="9:11" x14ac:dyDescent="0.2">
      <c r="I3068" s="13"/>
      <c r="J3068" s="14"/>
      <c r="K3068" s="10"/>
    </row>
    <row r="3069" spans="9:11" x14ac:dyDescent="0.2">
      <c r="I3069" s="13"/>
      <c r="J3069" s="14"/>
      <c r="K3069" s="10"/>
    </row>
    <row r="3070" spans="9:11" x14ac:dyDescent="0.2">
      <c r="I3070" s="13"/>
      <c r="J3070" s="14"/>
      <c r="K3070" s="10"/>
    </row>
    <row r="3071" spans="9:11" x14ac:dyDescent="0.2">
      <c r="I3071" s="13"/>
      <c r="J3071" s="14"/>
      <c r="K3071" s="10"/>
    </row>
    <row r="3072" spans="9:11" x14ac:dyDescent="0.2">
      <c r="I3072" s="13"/>
      <c r="J3072" s="14"/>
      <c r="K3072" s="10"/>
    </row>
    <row r="3073" spans="9:11" x14ac:dyDescent="0.2">
      <c r="I3073" s="13"/>
      <c r="J3073" s="14"/>
      <c r="K3073" s="10"/>
    </row>
    <row r="3074" spans="9:11" x14ac:dyDescent="0.2">
      <c r="I3074" s="13"/>
      <c r="J3074" s="14"/>
      <c r="K3074" s="10"/>
    </row>
    <row r="3075" spans="9:11" x14ac:dyDescent="0.2">
      <c r="I3075" s="13"/>
      <c r="J3075" s="14"/>
      <c r="K3075" s="10"/>
    </row>
    <row r="3076" spans="9:11" x14ac:dyDescent="0.2">
      <c r="I3076" s="13"/>
      <c r="J3076" s="14"/>
      <c r="K3076" s="10"/>
    </row>
    <row r="3077" spans="9:11" x14ac:dyDescent="0.2">
      <c r="I3077" s="13"/>
      <c r="J3077" s="14"/>
      <c r="K3077" s="10"/>
    </row>
    <row r="3078" spans="9:11" x14ac:dyDescent="0.2">
      <c r="I3078" s="13"/>
      <c r="J3078" s="14"/>
      <c r="K3078" s="10"/>
    </row>
    <row r="3079" spans="9:11" x14ac:dyDescent="0.2">
      <c r="I3079" s="13"/>
      <c r="J3079" s="14"/>
      <c r="K3079" s="10"/>
    </row>
    <row r="3080" spans="9:11" x14ac:dyDescent="0.2">
      <c r="I3080" s="13"/>
      <c r="J3080" s="14"/>
      <c r="K3080" s="10"/>
    </row>
    <row r="3081" spans="9:11" x14ac:dyDescent="0.2">
      <c r="I3081" s="13"/>
      <c r="J3081" s="14"/>
      <c r="K3081" s="10"/>
    </row>
    <row r="3082" spans="9:11" x14ac:dyDescent="0.2">
      <c r="I3082" s="13"/>
      <c r="J3082" s="14"/>
      <c r="K3082" s="10"/>
    </row>
    <row r="3083" spans="9:11" x14ac:dyDescent="0.2">
      <c r="I3083" s="13"/>
      <c r="J3083" s="14"/>
      <c r="K3083" s="10"/>
    </row>
    <row r="3084" spans="9:11" x14ac:dyDescent="0.2">
      <c r="I3084" s="13"/>
      <c r="J3084" s="14"/>
      <c r="K3084" s="10"/>
    </row>
    <row r="3085" spans="9:11" x14ac:dyDescent="0.2">
      <c r="I3085" s="13"/>
      <c r="J3085" s="14"/>
      <c r="K3085" s="10"/>
    </row>
    <row r="3086" spans="9:11" x14ac:dyDescent="0.2">
      <c r="I3086" s="13"/>
      <c r="J3086" s="14"/>
      <c r="K3086" s="10"/>
    </row>
    <row r="3087" spans="9:11" x14ac:dyDescent="0.2">
      <c r="I3087" s="13"/>
      <c r="J3087" s="14"/>
      <c r="K3087" s="10"/>
    </row>
    <row r="3088" spans="9:11" x14ac:dyDescent="0.2">
      <c r="I3088" s="13"/>
      <c r="J3088" s="14"/>
      <c r="K3088" s="10"/>
    </row>
    <row r="3089" spans="9:11" x14ac:dyDescent="0.2">
      <c r="I3089" s="13"/>
      <c r="J3089" s="14"/>
      <c r="K3089" s="10"/>
    </row>
    <row r="3090" spans="9:11" x14ac:dyDescent="0.2">
      <c r="I3090" s="13"/>
      <c r="J3090" s="14"/>
      <c r="K3090" s="10"/>
    </row>
    <row r="3091" spans="9:11" x14ac:dyDescent="0.2">
      <c r="I3091" s="13"/>
      <c r="J3091" s="14"/>
      <c r="K3091" s="10"/>
    </row>
    <row r="3092" spans="9:11" x14ac:dyDescent="0.2">
      <c r="I3092" s="13"/>
      <c r="J3092" s="14"/>
      <c r="K3092" s="10"/>
    </row>
    <row r="3093" spans="9:11" x14ac:dyDescent="0.2">
      <c r="I3093" s="13"/>
      <c r="J3093" s="14"/>
      <c r="K3093" s="10"/>
    </row>
    <row r="3094" spans="9:11" x14ac:dyDescent="0.2">
      <c r="I3094" s="13"/>
      <c r="J3094" s="14"/>
      <c r="K3094" s="10"/>
    </row>
    <row r="3095" spans="9:11" x14ac:dyDescent="0.2">
      <c r="I3095" s="13"/>
      <c r="J3095" s="14"/>
      <c r="K3095" s="10"/>
    </row>
    <row r="3096" spans="9:11" x14ac:dyDescent="0.2">
      <c r="I3096" s="13"/>
      <c r="J3096" s="14"/>
      <c r="K3096" s="10"/>
    </row>
    <row r="3097" spans="9:11" x14ac:dyDescent="0.2">
      <c r="I3097" s="13"/>
      <c r="J3097" s="14"/>
      <c r="K3097" s="10"/>
    </row>
    <row r="3098" spans="9:11" x14ac:dyDescent="0.2">
      <c r="I3098" s="13"/>
      <c r="J3098" s="14"/>
      <c r="K3098" s="10"/>
    </row>
    <row r="3099" spans="9:11" x14ac:dyDescent="0.2">
      <c r="I3099" s="13"/>
      <c r="J3099" s="14"/>
      <c r="K3099" s="10"/>
    </row>
    <row r="3100" spans="9:11" x14ac:dyDescent="0.2">
      <c r="I3100" s="13"/>
      <c r="J3100" s="14"/>
      <c r="K3100" s="10"/>
    </row>
    <row r="3101" spans="9:11" x14ac:dyDescent="0.2">
      <c r="I3101" s="13"/>
      <c r="J3101" s="14"/>
      <c r="K3101" s="10"/>
    </row>
    <row r="3102" spans="9:11" x14ac:dyDescent="0.2">
      <c r="I3102" s="13"/>
      <c r="J3102" s="14"/>
      <c r="K3102" s="10"/>
    </row>
    <row r="3103" spans="9:11" x14ac:dyDescent="0.2">
      <c r="I3103" s="13"/>
      <c r="J3103" s="14"/>
      <c r="K3103" s="10"/>
    </row>
    <row r="3104" spans="9:11" x14ac:dyDescent="0.2">
      <c r="I3104" s="13"/>
      <c r="J3104" s="14"/>
      <c r="K3104" s="10"/>
    </row>
    <row r="3105" spans="9:11" x14ac:dyDescent="0.2">
      <c r="I3105" s="13"/>
      <c r="J3105" s="14"/>
      <c r="K3105" s="10"/>
    </row>
    <row r="3106" spans="9:11" x14ac:dyDescent="0.2">
      <c r="I3106" s="13"/>
      <c r="J3106" s="14"/>
      <c r="K3106" s="10"/>
    </row>
    <row r="3107" spans="9:11" x14ac:dyDescent="0.2">
      <c r="I3107" s="13"/>
      <c r="J3107" s="14"/>
      <c r="K3107" s="10"/>
    </row>
    <row r="3108" spans="9:11" x14ac:dyDescent="0.2">
      <c r="I3108" s="13"/>
      <c r="J3108" s="14"/>
      <c r="K3108" s="10"/>
    </row>
    <row r="3109" spans="9:11" x14ac:dyDescent="0.2">
      <c r="I3109" s="13"/>
      <c r="J3109" s="14"/>
      <c r="K3109" s="10"/>
    </row>
    <row r="3110" spans="9:11" x14ac:dyDescent="0.2">
      <c r="I3110" s="13"/>
      <c r="J3110" s="14"/>
      <c r="K3110" s="10"/>
    </row>
    <row r="3111" spans="9:11" x14ac:dyDescent="0.2">
      <c r="I3111" s="13"/>
      <c r="J3111" s="14"/>
      <c r="K3111" s="10"/>
    </row>
    <row r="3112" spans="9:11" x14ac:dyDescent="0.2">
      <c r="I3112" s="13"/>
      <c r="J3112" s="14"/>
      <c r="K3112" s="10"/>
    </row>
    <row r="3113" spans="9:11" x14ac:dyDescent="0.2">
      <c r="I3113" s="13"/>
      <c r="J3113" s="14"/>
      <c r="K3113" s="10"/>
    </row>
    <row r="3114" spans="9:11" x14ac:dyDescent="0.2">
      <c r="I3114" s="13"/>
      <c r="J3114" s="14"/>
      <c r="K3114" s="10"/>
    </row>
    <row r="3115" spans="9:11" x14ac:dyDescent="0.2">
      <c r="I3115" s="13"/>
      <c r="J3115" s="14"/>
      <c r="K3115" s="10"/>
    </row>
    <row r="3116" spans="9:11" x14ac:dyDescent="0.2">
      <c r="I3116" s="13"/>
      <c r="J3116" s="14"/>
      <c r="K3116" s="10"/>
    </row>
    <row r="3117" spans="9:11" x14ac:dyDescent="0.2">
      <c r="I3117" s="13"/>
      <c r="J3117" s="14"/>
      <c r="K3117" s="10"/>
    </row>
    <row r="3118" spans="9:11" x14ac:dyDescent="0.2">
      <c r="I3118" s="13"/>
      <c r="J3118" s="14"/>
      <c r="K3118" s="10"/>
    </row>
    <row r="3119" spans="9:11" x14ac:dyDescent="0.2">
      <c r="I3119" s="13"/>
      <c r="J3119" s="14"/>
      <c r="K3119" s="10"/>
    </row>
    <row r="3120" spans="9:11" x14ac:dyDescent="0.2">
      <c r="I3120" s="13"/>
      <c r="J3120" s="14"/>
      <c r="K3120" s="10"/>
    </row>
    <row r="3121" spans="9:11" x14ac:dyDescent="0.2">
      <c r="I3121" s="13"/>
      <c r="J3121" s="14"/>
      <c r="K3121" s="10"/>
    </row>
    <row r="3122" spans="9:11" x14ac:dyDescent="0.2">
      <c r="I3122" s="13"/>
      <c r="J3122" s="14"/>
      <c r="K3122" s="10"/>
    </row>
    <row r="3123" spans="9:11" x14ac:dyDescent="0.2">
      <c r="I3123" s="13"/>
      <c r="J3123" s="14"/>
      <c r="K3123" s="10"/>
    </row>
    <row r="3124" spans="9:11" x14ac:dyDescent="0.2">
      <c r="I3124" s="13"/>
      <c r="J3124" s="14"/>
      <c r="K3124" s="10"/>
    </row>
    <row r="3125" spans="9:11" x14ac:dyDescent="0.2">
      <c r="I3125" s="13"/>
      <c r="J3125" s="14"/>
      <c r="K3125" s="10"/>
    </row>
    <row r="3126" spans="9:11" x14ac:dyDescent="0.2">
      <c r="I3126" s="13"/>
      <c r="J3126" s="14"/>
      <c r="K3126" s="10"/>
    </row>
    <row r="3127" spans="9:11" x14ac:dyDescent="0.2">
      <c r="I3127" s="13"/>
      <c r="J3127" s="14"/>
      <c r="K3127" s="10"/>
    </row>
    <row r="3128" spans="9:11" x14ac:dyDescent="0.2">
      <c r="I3128" s="13"/>
      <c r="J3128" s="14"/>
      <c r="K3128" s="10"/>
    </row>
    <row r="3129" spans="9:11" x14ac:dyDescent="0.2">
      <c r="I3129" s="13"/>
      <c r="J3129" s="14"/>
      <c r="K3129" s="10"/>
    </row>
    <row r="3130" spans="9:11" x14ac:dyDescent="0.2">
      <c r="I3130" s="13"/>
      <c r="J3130" s="14"/>
      <c r="K3130" s="10"/>
    </row>
    <row r="3131" spans="9:11" x14ac:dyDescent="0.2">
      <c r="I3131" s="13"/>
      <c r="J3131" s="14"/>
      <c r="K3131" s="10"/>
    </row>
    <row r="3132" spans="9:11" x14ac:dyDescent="0.2">
      <c r="I3132" s="13"/>
      <c r="J3132" s="14"/>
      <c r="K3132" s="10"/>
    </row>
    <row r="3133" spans="9:11" x14ac:dyDescent="0.2">
      <c r="I3133" s="13"/>
      <c r="J3133" s="14"/>
      <c r="K3133" s="10"/>
    </row>
    <row r="3134" spans="9:11" x14ac:dyDescent="0.2">
      <c r="I3134" s="13"/>
      <c r="J3134" s="14"/>
      <c r="K3134" s="10"/>
    </row>
    <row r="3135" spans="9:11" x14ac:dyDescent="0.2">
      <c r="I3135" s="13"/>
      <c r="J3135" s="14"/>
      <c r="K3135" s="10"/>
    </row>
    <row r="3136" spans="9:11" x14ac:dyDescent="0.2">
      <c r="I3136" s="13"/>
      <c r="J3136" s="14"/>
      <c r="K3136" s="10"/>
    </row>
    <row r="3137" spans="9:11" x14ac:dyDescent="0.2">
      <c r="I3137" s="13"/>
      <c r="J3137" s="14"/>
      <c r="K3137" s="10"/>
    </row>
    <row r="3138" spans="9:11" x14ac:dyDescent="0.2">
      <c r="I3138" s="13"/>
      <c r="J3138" s="14"/>
      <c r="K3138" s="10"/>
    </row>
    <row r="3139" spans="9:11" x14ac:dyDescent="0.2">
      <c r="I3139" s="13"/>
      <c r="J3139" s="14"/>
      <c r="K3139" s="10"/>
    </row>
    <row r="3140" spans="9:11" x14ac:dyDescent="0.2">
      <c r="I3140" s="13"/>
      <c r="J3140" s="14"/>
      <c r="K3140" s="10"/>
    </row>
    <row r="3141" spans="9:11" x14ac:dyDescent="0.2">
      <c r="I3141" s="13"/>
      <c r="J3141" s="14"/>
      <c r="K3141" s="10"/>
    </row>
    <row r="3142" spans="9:11" x14ac:dyDescent="0.2">
      <c r="I3142" s="13"/>
      <c r="J3142" s="14"/>
      <c r="K3142" s="10"/>
    </row>
    <row r="3143" spans="9:11" x14ac:dyDescent="0.2">
      <c r="I3143" s="13"/>
      <c r="J3143" s="14"/>
      <c r="K3143" s="10"/>
    </row>
    <row r="3144" spans="9:11" x14ac:dyDescent="0.2">
      <c r="I3144" s="13"/>
      <c r="J3144" s="14"/>
      <c r="K3144" s="10"/>
    </row>
    <row r="3145" spans="9:11" x14ac:dyDescent="0.2">
      <c r="I3145" s="13"/>
      <c r="J3145" s="14"/>
      <c r="K3145" s="10"/>
    </row>
    <row r="3146" spans="9:11" x14ac:dyDescent="0.2">
      <c r="I3146" s="13"/>
      <c r="J3146" s="14"/>
      <c r="K3146" s="10"/>
    </row>
    <row r="3147" spans="9:11" x14ac:dyDescent="0.2">
      <c r="I3147" s="13"/>
      <c r="J3147" s="14"/>
      <c r="K3147" s="10"/>
    </row>
    <row r="3148" spans="9:11" x14ac:dyDescent="0.2">
      <c r="I3148" s="13"/>
      <c r="J3148" s="14"/>
      <c r="K3148" s="10"/>
    </row>
    <row r="3149" spans="9:11" x14ac:dyDescent="0.2">
      <c r="I3149" s="13"/>
      <c r="J3149" s="14"/>
      <c r="K3149" s="10"/>
    </row>
    <row r="3150" spans="9:11" x14ac:dyDescent="0.2">
      <c r="I3150" s="13"/>
      <c r="J3150" s="14"/>
      <c r="K3150" s="10"/>
    </row>
    <row r="3151" spans="9:11" x14ac:dyDescent="0.2">
      <c r="I3151" s="13"/>
      <c r="J3151" s="14"/>
      <c r="K3151" s="10"/>
    </row>
    <row r="3152" spans="9:11" x14ac:dyDescent="0.2">
      <c r="I3152" s="13"/>
      <c r="J3152" s="14"/>
      <c r="K3152" s="10"/>
    </row>
    <row r="3153" spans="9:11" x14ac:dyDescent="0.2">
      <c r="I3153" s="13"/>
      <c r="J3153" s="14"/>
      <c r="K3153" s="10"/>
    </row>
    <row r="3154" spans="9:11" x14ac:dyDescent="0.2">
      <c r="I3154" s="13"/>
      <c r="J3154" s="14"/>
      <c r="K3154" s="10"/>
    </row>
    <row r="3155" spans="9:11" x14ac:dyDescent="0.2">
      <c r="I3155" s="13"/>
      <c r="J3155" s="14"/>
      <c r="K3155" s="10"/>
    </row>
    <row r="3156" spans="9:11" x14ac:dyDescent="0.2">
      <c r="I3156" s="13"/>
      <c r="J3156" s="14"/>
      <c r="K3156" s="10"/>
    </row>
    <row r="3157" spans="9:11" x14ac:dyDescent="0.2">
      <c r="I3157" s="13"/>
      <c r="J3157" s="14"/>
      <c r="K3157" s="10"/>
    </row>
    <row r="3158" spans="9:11" x14ac:dyDescent="0.2">
      <c r="I3158" s="13"/>
      <c r="J3158" s="14"/>
      <c r="K3158" s="10"/>
    </row>
    <row r="3159" spans="9:11" x14ac:dyDescent="0.2">
      <c r="I3159" s="13"/>
      <c r="J3159" s="14"/>
      <c r="K3159" s="10"/>
    </row>
    <row r="3160" spans="9:11" x14ac:dyDescent="0.2">
      <c r="I3160" s="13"/>
      <c r="J3160" s="14"/>
      <c r="K3160" s="10"/>
    </row>
    <row r="3161" spans="9:11" x14ac:dyDescent="0.2">
      <c r="I3161" s="13"/>
      <c r="J3161" s="14"/>
      <c r="K3161" s="10"/>
    </row>
    <row r="3162" spans="9:11" x14ac:dyDescent="0.2">
      <c r="I3162" s="13"/>
      <c r="J3162" s="14"/>
      <c r="K3162" s="10"/>
    </row>
    <row r="3163" spans="9:11" x14ac:dyDescent="0.2">
      <c r="I3163" s="13"/>
      <c r="J3163" s="14"/>
      <c r="K3163" s="10"/>
    </row>
    <row r="3164" spans="9:11" x14ac:dyDescent="0.2">
      <c r="I3164" s="13"/>
      <c r="J3164" s="14"/>
      <c r="K3164" s="10"/>
    </row>
    <row r="3165" spans="9:11" x14ac:dyDescent="0.2">
      <c r="I3165" s="13"/>
      <c r="J3165" s="14"/>
      <c r="K3165" s="10"/>
    </row>
    <row r="3166" spans="9:11" x14ac:dyDescent="0.2">
      <c r="I3166" s="13"/>
      <c r="J3166" s="14"/>
      <c r="K3166" s="10"/>
    </row>
    <row r="3167" spans="9:11" x14ac:dyDescent="0.2">
      <c r="I3167" s="13"/>
      <c r="J3167" s="14"/>
      <c r="K3167" s="10"/>
    </row>
    <row r="3168" spans="9:11" x14ac:dyDescent="0.2">
      <c r="I3168" s="13"/>
      <c r="J3168" s="14"/>
      <c r="K3168" s="10"/>
    </row>
    <row r="3169" spans="9:11" x14ac:dyDescent="0.2">
      <c r="I3169" s="13"/>
      <c r="J3169" s="14"/>
      <c r="K3169" s="10"/>
    </row>
    <row r="3170" spans="9:11" x14ac:dyDescent="0.2">
      <c r="I3170" s="13"/>
      <c r="J3170" s="14"/>
      <c r="K3170" s="10"/>
    </row>
    <row r="3171" spans="9:11" x14ac:dyDescent="0.2">
      <c r="I3171" s="13"/>
      <c r="J3171" s="14"/>
      <c r="K3171" s="10"/>
    </row>
    <row r="3172" spans="9:11" x14ac:dyDescent="0.2">
      <c r="I3172" s="13"/>
      <c r="J3172" s="14"/>
      <c r="K3172" s="10"/>
    </row>
    <row r="3173" spans="9:11" x14ac:dyDescent="0.2">
      <c r="I3173" s="13"/>
      <c r="J3173" s="14"/>
      <c r="K3173" s="10"/>
    </row>
    <row r="3174" spans="9:11" x14ac:dyDescent="0.2">
      <c r="I3174" s="13"/>
      <c r="J3174" s="14"/>
      <c r="K3174" s="10"/>
    </row>
    <row r="3175" spans="9:11" x14ac:dyDescent="0.2">
      <c r="I3175" s="13"/>
      <c r="J3175" s="14"/>
      <c r="K3175" s="10"/>
    </row>
    <row r="3176" spans="9:11" x14ac:dyDescent="0.2">
      <c r="I3176" s="13"/>
      <c r="J3176" s="14"/>
      <c r="K3176" s="10"/>
    </row>
    <row r="3177" spans="9:11" x14ac:dyDescent="0.2">
      <c r="I3177" s="13"/>
      <c r="J3177" s="14"/>
      <c r="K3177" s="10"/>
    </row>
    <row r="3178" spans="9:11" x14ac:dyDescent="0.2">
      <c r="I3178" s="13"/>
      <c r="J3178" s="14"/>
      <c r="K3178" s="10"/>
    </row>
    <row r="3179" spans="9:11" x14ac:dyDescent="0.2">
      <c r="I3179" s="13"/>
      <c r="J3179" s="14"/>
      <c r="K3179" s="10"/>
    </row>
    <row r="3180" spans="9:11" x14ac:dyDescent="0.2">
      <c r="I3180" s="13"/>
      <c r="J3180" s="14"/>
      <c r="K3180" s="10"/>
    </row>
    <row r="3181" spans="9:11" x14ac:dyDescent="0.2">
      <c r="I3181" s="13"/>
      <c r="J3181" s="14"/>
      <c r="K3181" s="10"/>
    </row>
    <row r="3182" spans="9:11" x14ac:dyDescent="0.2">
      <c r="I3182" s="13"/>
      <c r="J3182" s="14"/>
      <c r="K3182" s="10"/>
    </row>
    <row r="3183" spans="9:11" x14ac:dyDescent="0.2">
      <c r="I3183" s="13"/>
      <c r="J3183" s="14"/>
      <c r="K3183" s="10"/>
    </row>
    <row r="3184" spans="9:11" x14ac:dyDescent="0.2">
      <c r="I3184" s="13"/>
      <c r="J3184" s="14"/>
      <c r="K3184" s="10"/>
    </row>
    <row r="3185" spans="9:11" x14ac:dyDescent="0.2">
      <c r="I3185" s="13"/>
      <c r="J3185" s="14"/>
      <c r="K3185" s="10"/>
    </row>
    <row r="3186" spans="9:11" x14ac:dyDescent="0.2">
      <c r="I3186" s="13"/>
      <c r="J3186" s="14"/>
      <c r="K3186" s="10"/>
    </row>
    <row r="3187" spans="9:11" x14ac:dyDescent="0.2">
      <c r="I3187" s="13"/>
      <c r="J3187" s="14"/>
      <c r="K3187" s="10"/>
    </row>
    <row r="3188" spans="9:11" x14ac:dyDescent="0.2">
      <c r="I3188" s="13"/>
      <c r="J3188" s="14"/>
      <c r="K3188" s="10"/>
    </row>
    <row r="3189" spans="9:11" x14ac:dyDescent="0.2">
      <c r="I3189" s="13"/>
      <c r="J3189" s="14"/>
      <c r="K3189" s="10"/>
    </row>
    <row r="3190" spans="9:11" x14ac:dyDescent="0.2">
      <c r="I3190" s="13"/>
      <c r="J3190" s="14"/>
      <c r="K3190" s="10"/>
    </row>
    <row r="3191" spans="9:11" x14ac:dyDescent="0.2">
      <c r="I3191" s="13"/>
      <c r="J3191" s="14"/>
      <c r="K3191" s="10"/>
    </row>
    <row r="3192" spans="9:11" x14ac:dyDescent="0.2">
      <c r="I3192" s="13"/>
      <c r="J3192" s="14"/>
      <c r="K3192" s="10"/>
    </row>
    <row r="3193" spans="9:11" x14ac:dyDescent="0.2">
      <c r="I3193" s="13"/>
      <c r="J3193" s="14"/>
      <c r="K3193" s="10"/>
    </row>
    <row r="3194" spans="9:11" x14ac:dyDescent="0.2">
      <c r="I3194" s="13"/>
      <c r="J3194" s="14"/>
      <c r="K3194" s="10"/>
    </row>
    <row r="3195" spans="9:11" x14ac:dyDescent="0.2">
      <c r="I3195" s="13"/>
      <c r="J3195" s="14"/>
      <c r="K3195" s="10"/>
    </row>
    <row r="3196" spans="9:11" x14ac:dyDescent="0.2">
      <c r="I3196" s="13"/>
      <c r="J3196" s="14"/>
      <c r="K3196" s="10"/>
    </row>
    <row r="3197" spans="9:11" x14ac:dyDescent="0.2">
      <c r="I3197" s="13"/>
      <c r="J3197" s="14"/>
      <c r="K3197" s="10"/>
    </row>
    <row r="3198" spans="9:11" x14ac:dyDescent="0.2">
      <c r="I3198" s="13"/>
      <c r="J3198" s="14"/>
      <c r="K3198" s="10"/>
    </row>
    <row r="3199" spans="9:11" x14ac:dyDescent="0.2">
      <c r="I3199" s="13"/>
      <c r="J3199" s="14"/>
      <c r="K3199" s="10"/>
    </row>
    <row r="3200" spans="9:11" x14ac:dyDescent="0.2">
      <c r="I3200" s="13"/>
      <c r="J3200" s="14"/>
      <c r="K3200" s="10"/>
    </row>
    <row r="3201" spans="9:11" x14ac:dyDescent="0.2">
      <c r="I3201" s="13"/>
      <c r="J3201" s="14"/>
      <c r="K3201" s="10"/>
    </row>
    <row r="3202" spans="9:11" x14ac:dyDescent="0.2">
      <c r="I3202" s="13"/>
      <c r="J3202" s="14"/>
      <c r="K3202" s="10"/>
    </row>
    <row r="3203" spans="9:11" x14ac:dyDescent="0.2">
      <c r="I3203" s="13"/>
      <c r="J3203" s="14"/>
      <c r="K3203" s="10"/>
    </row>
    <row r="3204" spans="9:11" x14ac:dyDescent="0.2">
      <c r="I3204" s="13"/>
      <c r="J3204" s="14"/>
      <c r="K3204" s="10"/>
    </row>
    <row r="3205" spans="9:11" x14ac:dyDescent="0.2">
      <c r="I3205" s="13"/>
      <c r="J3205" s="14"/>
      <c r="K3205" s="10"/>
    </row>
    <row r="3206" spans="9:11" x14ac:dyDescent="0.2">
      <c r="I3206" s="13"/>
      <c r="J3206" s="14"/>
      <c r="K3206" s="10"/>
    </row>
    <row r="3207" spans="9:11" x14ac:dyDescent="0.2">
      <c r="I3207" s="13"/>
      <c r="J3207" s="14"/>
      <c r="K3207" s="10"/>
    </row>
    <row r="3208" spans="9:11" x14ac:dyDescent="0.2">
      <c r="I3208" s="13"/>
      <c r="J3208" s="14"/>
      <c r="K3208" s="10"/>
    </row>
    <row r="3209" spans="9:11" x14ac:dyDescent="0.2">
      <c r="I3209" s="13"/>
      <c r="J3209" s="14"/>
      <c r="K3209" s="10"/>
    </row>
    <row r="3210" spans="9:11" x14ac:dyDescent="0.2">
      <c r="I3210" s="13"/>
      <c r="J3210" s="14"/>
      <c r="K3210" s="10"/>
    </row>
    <row r="3211" spans="9:11" x14ac:dyDescent="0.2">
      <c r="I3211" s="13"/>
      <c r="J3211" s="14"/>
      <c r="K3211" s="10"/>
    </row>
    <row r="3212" spans="9:11" x14ac:dyDescent="0.2">
      <c r="I3212" s="13"/>
      <c r="J3212" s="14"/>
      <c r="K3212" s="10"/>
    </row>
    <row r="3213" spans="9:11" x14ac:dyDescent="0.2">
      <c r="I3213" s="13"/>
      <c r="J3213" s="14"/>
      <c r="K3213" s="10"/>
    </row>
    <row r="3214" spans="9:11" x14ac:dyDescent="0.2">
      <c r="I3214" s="13"/>
      <c r="J3214" s="14"/>
      <c r="K3214" s="10"/>
    </row>
    <row r="3215" spans="9:11" x14ac:dyDescent="0.2">
      <c r="I3215" s="13"/>
      <c r="J3215" s="14"/>
      <c r="K3215" s="10"/>
    </row>
    <row r="3216" spans="9:11" x14ac:dyDescent="0.2">
      <c r="I3216" s="13"/>
      <c r="J3216" s="14"/>
      <c r="K3216" s="10"/>
    </row>
    <row r="3217" spans="9:11" x14ac:dyDescent="0.2">
      <c r="I3217" s="13"/>
      <c r="J3217" s="14"/>
      <c r="K3217" s="10"/>
    </row>
    <row r="3218" spans="9:11" x14ac:dyDescent="0.2">
      <c r="I3218" s="13"/>
      <c r="J3218" s="14"/>
      <c r="K3218" s="10"/>
    </row>
    <row r="3219" spans="9:11" x14ac:dyDescent="0.2">
      <c r="I3219" s="13"/>
      <c r="J3219" s="14"/>
      <c r="K3219" s="10"/>
    </row>
    <row r="3220" spans="9:11" x14ac:dyDescent="0.2">
      <c r="I3220" s="13"/>
      <c r="J3220" s="14"/>
      <c r="K3220" s="10"/>
    </row>
    <row r="3221" spans="9:11" x14ac:dyDescent="0.2">
      <c r="I3221" s="13"/>
      <c r="J3221" s="14"/>
      <c r="K3221" s="10"/>
    </row>
    <row r="3222" spans="9:11" x14ac:dyDescent="0.2">
      <c r="I3222" s="13"/>
      <c r="J3222" s="14"/>
      <c r="K3222" s="10"/>
    </row>
    <row r="3223" spans="9:11" x14ac:dyDescent="0.2">
      <c r="I3223" s="13"/>
      <c r="J3223" s="14"/>
      <c r="K3223" s="10"/>
    </row>
    <row r="3224" spans="9:11" x14ac:dyDescent="0.2">
      <c r="I3224" s="13"/>
      <c r="J3224" s="14"/>
      <c r="K3224" s="10"/>
    </row>
    <row r="3225" spans="9:11" x14ac:dyDescent="0.2">
      <c r="I3225" s="13"/>
      <c r="J3225" s="14"/>
      <c r="K3225" s="10"/>
    </row>
    <row r="3226" spans="9:11" x14ac:dyDescent="0.2">
      <c r="I3226" s="13"/>
      <c r="J3226" s="14"/>
      <c r="K3226" s="10"/>
    </row>
    <row r="3227" spans="9:11" x14ac:dyDescent="0.2">
      <c r="I3227" s="13"/>
      <c r="J3227" s="14"/>
      <c r="K3227" s="10"/>
    </row>
    <row r="3228" spans="9:11" x14ac:dyDescent="0.2">
      <c r="I3228" s="13"/>
      <c r="J3228" s="14"/>
      <c r="K3228" s="10"/>
    </row>
    <row r="3229" spans="9:11" x14ac:dyDescent="0.2">
      <c r="I3229" s="13"/>
      <c r="J3229" s="14"/>
      <c r="K3229" s="10"/>
    </row>
    <row r="3230" spans="9:11" x14ac:dyDescent="0.2">
      <c r="I3230" s="13"/>
      <c r="J3230" s="14"/>
      <c r="K3230" s="10"/>
    </row>
    <row r="3231" spans="9:11" x14ac:dyDescent="0.2">
      <c r="I3231" s="13"/>
      <c r="J3231" s="14"/>
      <c r="K3231" s="10"/>
    </row>
    <row r="3232" spans="9:11" x14ac:dyDescent="0.2">
      <c r="I3232" s="13"/>
      <c r="J3232" s="14"/>
      <c r="K3232" s="10"/>
    </row>
    <row r="3233" spans="9:11" x14ac:dyDescent="0.2">
      <c r="I3233" s="13"/>
      <c r="J3233" s="14"/>
      <c r="K3233" s="10"/>
    </row>
    <row r="3234" spans="9:11" x14ac:dyDescent="0.2">
      <c r="I3234" s="13"/>
      <c r="J3234" s="14"/>
      <c r="K3234" s="10"/>
    </row>
    <row r="3235" spans="9:11" x14ac:dyDescent="0.2">
      <c r="I3235" s="13"/>
      <c r="J3235" s="14"/>
      <c r="K3235" s="10"/>
    </row>
    <row r="3236" spans="9:11" x14ac:dyDescent="0.2">
      <c r="I3236" s="13"/>
      <c r="J3236" s="14"/>
      <c r="K3236" s="10"/>
    </row>
    <row r="3237" spans="9:11" x14ac:dyDescent="0.2">
      <c r="I3237" s="13"/>
      <c r="J3237" s="14"/>
      <c r="K3237" s="10"/>
    </row>
    <row r="3238" spans="9:11" x14ac:dyDescent="0.2">
      <c r="I3238" s="13"/>
      <c r="J3238" s="14"/>
      <c r="K3238" s="10"/>
    </row>
    <row r="3239" spans="9:11" x14ac:dyDescent="0.2">
      <c r="I3239" s="13"/>
      <c r="J3239" s="14"/>
      <c r="K3239" s="10"/>
    </row>
    <row r="3240" spans="9:11" x14ac:dyDescent="0.2">
      <c r="I3240" s="13"/>
      <c r="J3240" s="14"/>
      <c r="K3240" s="10"/>
    </row>
    <row r="3241" spans="9:11" x14ac:dyDescent="0.2">
      <c r="I3241" s="13"/>
      <c r="J3241" s="14"/>
      <c r="K3241" s="10"/>
    </row>
    <row r="3242" spans="9:11" x14ac:dyDescent="0.2">
      <c r="I3242" s="13"/>
      <c r="J3242" s="14"/>
      <c r="K3242" s="10"/>
    </row>
    <row r="3243" spans="9:11" x14ac:dyDescent="0.2">
      <c r="I3243" s="13"/>
      <c r="J3243" s="14"/>
      <c r="K3243" s="10"/>
    </row>
    <row r="3244" spans="9:11" x14ac:dyDescent="0.2">
      <c r="I3244" s="13"/>
      <c r="J3244" s="14"/>
      <c r="K3244" s="10"/>
    </row>
    <row r="3245" spans="9:11" x14ac:dyDescent="0.2">
      <c r="I3245" s="13"/>
      <c r="J3245" s="14"/>
      <c r="K3245" s="10"/>
    </row>
    <row r="3246" spans="9:11" x14ac:dyDescent="0.2">
      <c r="I3246" s="13"/>
      <c r="J3246" s="14"/>
      <c r="K3246" s="10"/>
    </row>
    <row r="3247" spans="9:11" x14ac:dyDescent="0.2">
      <c r="I3247" s="13"/>
      <c r="J3247" s="14"/>
      <c r="K3247" s="10"/>
    </row>
    <row r="3248" spans="9:11" x14ac:dyDescent="0.2">
      <c r="I3248" s="13"/>
      <c r="J3248" s="14"/>
      <c r="K3248" s="10"/>
    </row>
    <row r="3249" spans="9:11" x14ac:dyDescent="0.2">
      <c r="I3249" s="13"/>
      <c r="J3249" s="14"/>
      <c r="K3249" s="10"/>
    </row>
    <row r="3250" spans="9:11" x14ac:dyDescent="0.2">
      <c r="I3250" s="13"/>
      <c r="J3250" s="14"/>
      <c r="K3250" s="10"/>
    </row>
    <row r="3251" spans="9:11" x14ac:dyDescent="0.2">
      <c r="I3251" s="13"/>
      <c r="J3251" s="14"/>
      <c r="K3251" s="10"/>
    </row>
    <row r="3252" spans="9:11" x14ac:dyDescent="0.2">
      <c r="I3252" s="13"/>
      <c r="J3252" s="14"/>
      <c r="K3252" s="10"/>
    </row>
    <row r="3253" spans="9:11" x14ac:dyDescent="0.2">
      <c r="I3253" s="13"/>
      <c r="J3253" s="14"/>
      <c r="K3253" s="10"/>
    </row>
    <row r="3254" spans="9:11" x14ac:dyDescent="0.2">
      <c r="I3254" s="13"/>
      <c r="J3254" s="14"/>
      <c r="K3254" s="10"/>
    </row>
    <row r="3255" spans="9:11" x14ac:dyDescent="0.2">
      <c r="I3255" s="13"/>
      <c r="J3255" s="14"/>
      <c r="K3255" s="10"/>
    </row>
    <row r="3256" spans="9:11" x14ac:dyDescent="0.2">
      <c r="I3256" s="13"/>
      <c r="J3256" s="14"/>
      <c r="K3256" s="10"/>
    </row>
    <row r="3257" spans="9:11" x14ac:dyDescent="0.2">
      <c r="I3257" s="13"/>
      <c r="J3257" s="14"/>
      <c r="K3257" s="10"/>
    </row>
    <row r="3258" spans="9:11" x14ac:dyDescent="0.2">
      <c r="I3258" s="13"/>
      <c r="J3258" s="14"/>
      <c r="K3258" s="10"/>
    </row>
    <row r="3259" spans="9:11" x14ac:dyDescent="0.2">
      <c r="I3259" s="13"/>
      <c r="J3259" s="14"/>
      <c r="K3259" s="10"/>
    </row>
    <row r="3260" spans="9:11" x14ac:dyDescent="0.2">
      <c r="I3260" s="13"/>
      <c r="J3260" s="14"/>
      <c r="K3260" s="10"/>
    </row>
    <row r="3261" spans="9:11" x14ac:dyDescent="0.2">
      <c r="I3261" s="13"/>
      <c r="J3261" s="14"/>
      <c r="K3261" s="10"/>
    </row>
    <row r="3262" spans="9:11" x14ac:dyDescent="0.2">
      <c r="I3262" s="13"/>
      <c r="J3262" s="14"/>
      <c r="K3262" s="10"/>
    </row>
    <row r="3263" spans="9:11" x14ac:dyDescent="0.2">
      <c r="I3263" s="13"/>
      <c r="J3263" s="14"/>
      <c r="K3263" s="10"/>
    </row>
    <row r="3264" spans="9:11" x14ac:dyDescent="0.2">
      <c r="I3264" s="13"/>
      <c r="J3264" s="14"/>
      <c r="K3264" s="10"/>
    </row>
    <row r="3265" spans="9:11" x14ac:dyDescent="0.2">
      <c r="I3265" s="13"/>
      <c r="J3265" s="14"/>
      <c r="K3265" s="10"/>
    </row>
    <row r="3266" spans="9:11" x14ac:dyDescent="0.2">
      <c r="I3266" s="13"/>
      <c r="J3266" s="14"/>
      <c r="K3266" s="10"/>
    </row>
    <row r="3267" spans="9:11" x14ac:dyDescent="0.2">
      <c r="I3267" s="13"/>
      <c r="J3267" s="14"/>
      <c r="K3267" s="10"/>
    </row>
    <row r="3268" spans="9:11" x14ac:dyDescent="0.2">
      <c r="I3268" s="13"/>
      <c r="J3268" s="14"/>
      <c r="K3268" s="10"/>
    </row>
    <row r="3269" spans="9:11" x14ac:dyDescent="0.2">
      <c r="I3269" s="13"/>
      <c r="J3269" s="14"/>
      <c r="K3269" s="10"/>
    </row>
    <row r="3270" spans="9:11" x14ac:dyDescent="0.2">
      <c r="I3270" s="13"/>
      <c r="J3270" s="14"/>
      <c r="K3270" s="10"/>
    </row>
    <row r="3271" spans="9:11" x14ac:dyDescent="0.2">
      <c r="I3271" s="13"/>
      <c r="J3271" s="14"/>
      <c r="K3271" s="10"/>
    </row>
    <row r="3272" spans="9:11" x14ac:dyDescent="0.2">
      <c r="I3272" s="13"/>
      <c r="J3272" s="14"/>
      <c r="K3272" s="10"/>
    </row>
    <row r="3273" spans="9:11" x14ac:dyDescent="0.2">
      <c r="I3273" s="13"/>
      <c r="J3273" s="14"/>
      <c r="K3273" s="10"/>
    </row>
    <row r="3274" spans="9:11" x14ac:dyDescent="0.2">
      <c r="I3274" s="13"/>
      <c r="J3274" s="14"/>
      <c r="K3274" s="10"/>
    </row>
    <row r="3275" spans="9:11" x14ac:dyDescent="0.2">
      <c r="I3275" s="13"/>
      <c r="J3275" s="14"/>
      <c r="K3275" s="10"/>
    </row>
    <row r="3276" spans="9:11" x14ac:dyDescent="0.2">
      <c r="I3276" s="13"/>
      <c r="J3276" s="14"/>
      <c r="K3276" s="10"/>
    </row>
    <row r="3277" spans="9:11" x14ac:dyDescent="0.2">
      <c r="I3277" s="13"/>
      <c r="J3277" s="14"/>
      <c r="K3277" s="10"/>
    </row>
    <row r="3278" spans="9:11" x14ac:dyDescent="0.2">
      <c r="I3278" s="13"/>
      <c r="J3278" s="14"/>
      <c r="K3278" s="10"/>
    </row>
    <row r="3279" spans="9:11" x14ac:dyDescent="0.2">
      <c r="I3279" s="13"/>
      <c r="J3279" s="14"/>
      <c r="K3279" s="10"/>
    </row>
    <row r="3280" spans="9:11" x14ac:dyDescent="0.2">
      <c r="I3280" s="13"/>
      <c r="J3280" s="14"/>
      <c r="K3280" s="10"/>
    </row>
    <row r="3281" spans="9:11" x14ac:dyDescent="0.2">
      <c r="I3281" s="13"/>
      <c r="J3281" s="14"/>
      <c r="K3281" s="10"/>
    </row>
    <row r="3282" spans="9:11" x14ac:dyDescent="0.2">
      <c r="I3282" s="13"/>
      <c r="J3282" s="14"/>
      <c r="K3282" s="10"/>
    </row>
    <row r="3283" spans="9:11" x14ac:dyDescent="0.2">
      <c r="I3283" s="13"/>
      <c r="J3283" s="14"/>
      <c r="K3283" s="10"/>
    </row>
    <row r="3284" spans="9:11" x14ac:dyDescent="0.2">
      <c r="I3284" s="13"/>
      <c r="J3284" s="14"/>
      <c r="K3284" s="10"/>
    </row>
    <row r="3285" spans="9:11" x14ac:dyDescent="0.2">
      <c r="I3285" s="13"/>
      <c r="J3285" s="14"/>
      <c r="K3285" s="10"/>
    </row>
    <row r="3286" spans="9:11" x14ac:dyDescent="0.2">
      <c r="I3286" s="13"/>
      <c r="J3286" s="14"/>
      <c r="K3286" s="10"/>
    </row>
    <row r="3287" spans="9:11" x14ac:dyDescent="0.2">
      <c r="I3287" s="13"/>
      <c r="J3287" s="14"/>
      <c r="K3287" s="10"/>
    </row>
    <row r="3288" spans="9:11" x14ac:dyDescent="0.2">
      <c r="I3288" s="13"/>
      <c r="J3288" s="14"/>
      <c r="K3288" s="10"/>
    </row>
    <row r="3289" spans="9:11" x14ac:dyDescent="0.2">
      <c r="I3289" s="13"/>
      <c r="J3289" s="14"/>
      <c r="K3289" s="10"/>
    </row>
    <row r="3290" spans="9:11" x14ac:dyDescent="0.2">
      <c r="I3290" s="13"/>
      <c r="J3290" s="14"/>
      <c r="K3290" s="10"/>
    </row>
    <row r="3291" spans="9:11" x14ac:dyDescent="0.2">
      <c r="I3291" s="13"/>
      <c r="J3291" s="14"/>
      <c r="K3291" s="10"/>
    </row>
    <row r="3292" spans="9:11" x14ac:dyDescent="0.2">
      <c r="I3292" s="13"/>
      <c r="J3292" s="14"/>
      <c r="K3292" s="10"/>
    </row>
    <row r="3293" spans="9:11" x14ac:dyDescent="0.2">
      <c r="I3293" s="13"/>
      <c r="J3293" s="14"/>
      <c r="K3293" s="10"/>
    </row>
    <row r="3294" spans="9:11" x14ac:dyDescent="0.2">
      <c r="I3294" s="13"/>
      <c r="J3294" s="14"/>
      <c r="K3294" s="10"/>
    </row>
    <row r="3295" spans="9:11" x14ac:dyDescent="0.2">
      <c r="I3295" s="13"/>
      <c r="J3295" s="14"/>
      <c r="K3295" s="10"/>
    </row>
    <row r="3296" spans="9:11" x14ac:dyDescent="0.2">
      <c r="I3296" s="13"/>
      <c r="J3296" s="14"/>
      <c r="K3296" s="10"/>
    </row>
    <row r="3297" spans="9:11" x14ac:dyDescent="0.2">
      <c r="I3297" s="13"/>
      <c r="J3297" s="14"/>
      <c r="K3297" s="10"/>
    </row>
    <row r="3298" spans="9:11" x14ac:dyDescent="0.2">
      <c r="I3298" s="13"/>
      <c r="J3298" s="14"/>
      <c r="K3298" s="10"/>
    </row>
    <row r="3299" spans="9:11" x14ac:dyDescent="0.2">
      <c r="I3299" s="13"/>
      <c r="J3299" s="14"/>
      <c r="K3299" s="10"/>
    </row>
    <row r="3300" spans="9:11" x14ac:dyDescent="0.2">
      <c r="I3300" s="13"/>
      <c r="J3300" s="14"/>
      <c r="K3300" s="10"/>
    </row>
    <row r="3301" spans="9:11" x14ac:dyDescent="0.2">
      <c r="I3301" s="13"/>
      <c r="J3301" s="14"/>
      <c r="K3301" s="10"/>
    </row>
    <row r="3302" spans="9:11" x14ac:dyDescent="0.2">
      <c r="I3302" s="13"/>
      <c r="J3302" s="14"/>
      <c r="K3302" s="10"/>
    </row>
    <row r="3303" spans="9:11" x14ac:dyDescent="0.2">
      <c r="I3303" s="13"/>
      <c r="J3303" s="14"/>
      <c r="K3303" s="10"/>
    </row>
    <row r="3304" spans="9:11" x14ac:dyDescent="0.2">
      <c r="I3304" s="13"/>
      <c r="J3304" s="14"/>
      <c r="K3304" s="10"/>
    </row>
    <row r="3305" spans="9:11" x14ac:dyDescent="0.2">
      <c r="I3305" s="13"/>
      <c r="J3305" s="14"/>
      <c r="K3305" s="10"/>
    </row>
    <row r="3306" spans="9:11" x14ac:dyDescent="0.2">
      <c r="I3306" s="13"/>
      <c r="J3306" s="14"/>
      <c r="K3306" s="10"/>
    </row>
    <row r="3307" spans="9:11" x14ac:dyDescent="0.2">
      <c r="I3307" s="13"/>
      <c r="J3307" s="14"/>
      <c r="K3307" s="10"/>
    </row>
    <row r="3308" spans="9:11" x14ac:dyDescent="0.2">
      <c r="I3308" s="13"/>
      <c r="J3308" s="14"/>
      <c r="K3308" s="10"/>
    </row>
    <row r="3309" spans="9:11" x14ac:dyDescent="0.2">
      <c r="I3309" s="13"/>
      <c r="J3309" s="14"/>
      <c r="K3309" s="10"/>
    </row>
    <row r="3310" spans="9:11" x14ac:dyDescent="0.2">
      <c r="I3310" s="13"/>
      <c r="J3310" s="14"/>
      <c r="K3310" s="10"/>
    </row>
    <row r="3311" spans="9:11" x14ac:dyDescent="0.2">
      <c r="I3311" s="13"/>
      <c r="J3311" s="14"/>
      <c r="K3311" s="10"/>
    </row>
    <row r="3312" spans="9:11" x14ac:dyDescent="0.2">
      <c r="I3312" s="13"/>
      <c r="J3312" s="14"/>
      <c r="K3312" s="10"/>
    </row>
    <row r="3313" spans="9:11" x14ac:dyDescent="0.2">
      <c r="I3313" s="13"/>
      <c r="J3313" s="14"/>
      <c r="K3313" s="10"/>
    </row>
    <row r="3314" spans="9:11" x14ac:dyDescent="0.2">
      <c r="I3314" s="13"/>
      <c r="J3314" s="14"/>
      <c r="K3314" s="10"/>
    </row>
    <row r="3315" spans="9:11" x14ac:dyDescent="0.2">
      <c r="I3315" s="13"/>
      <c r="J3315" s="14"/>
      <c r="K3315" s="10"/>
    </row>
    <row r="3316" spans="9:11" x14ac:dyDescent="0.2">
      <c r="I3316" s="13"/>
      <c r="J3316" s="14"/>
      <c r="K3316" s="10"/>
    </row>
    <row r="3317" spans="9:11" x14ac:dyDescent="0.2">
      <c r="I3317" s="13"/>
      <c r="J3317" s="14"/>
      <c r="K3317" s="10"/>
    </row>
    <row r="3318" spans="9:11" x14ac:dyDescent="0.2">
      <c r="I3318" s="13"/>
      <c r="J3318" s="14"/>
      <c r="K3318" s="10"/>
    </row>
    <row r="3319" spans="9:11" x14ac:dyDescent="0.2">
      <c r="I3319" s="13"/>
      <c r="J3319" s="14"/>
      <c r="K3319" s="10"/>
    </row>
    <row r="3320" spans="9:11" x14ac:dyDescent="0.2">
      <c r="I3320" s="13"/>
      <c r="J3320" s="14"/>
      <c r="K3320" s="10"/>
    </row>
    <row r="3321" spans="9:11" x14ac:dyDescent="0.2">
      <c r="I3321" s="13"/>
      <c r="J3321" s="14"/>
      <c r="K3321" s="10"/>
    </row>
    <row r="3322" spans="9:11" x14ac:dyDescent="0.2">
      <c r="I3322" s="13"/>
      <c r="J3322" s="14"/>
      <c r="K3322" s="10"/>
    </row>
    <row r="3323" spans="9:11" x14ac:dyDescent="0.2">
      <c r="I3323" s="13"/>
      <c r="J3323" s="14"/>
      <c r="K3323" s="10"/>
    </row>
    <row r="3324" spans="9:11" x14ac:dyDescent="0.2">
      <c r="I3324" s="13"/>
      <c r="J3324" s="14"/>
      <c r="K3324" s="10"/>
    </row>
    <row r="3325" spans="9:11" x14ac:dyDescent="0.2">
      <c r="I3325" s="13"/>
      <c r="J3325" s="14"/>
      <c r="K3325" s="10"/>
    </row>
    <row r="3326" spans="9:11" x14ac:dyDescent="0.2">
      <c r="I3326" s="13"/>
      <c r="J3326" s="14"/>
      <c r="K3326" s="10"/>
    </row>
    <row r="3327" spans="9:11" x14ac:dyDescent="0.2">
      <c r="I3327" s="13"/>
      <c r="J3327" s="14"/>
      <c r="K3327" s="10"/>
    </row>
    <row r="3328" spans="9:11" x14ac:dyDescent="0.2">
      <c r="I3328" s="13"/>
      <c r="J3328" s="14"/>
      <c r="K3328" s="10"/>
    </row>
    <row r="3329" spans="9:11" x14ac:dyDescent="0.2">
      <c r="I3329" s="13"/>
      <c r="J3329" s="14"/>
      <c r="K3329" s="10"/>
    </row>
    <row r="3330" spans="9:11" x14ac:dyDescent="0.2">
      <c r="I3330" s="13"/>
      <c r="J3330" s="14"/>
      <c r="K3330" s="10"/>
    </row>
    <row r="3331" spans="9:11" x14ac:dyDescent="0.2">
      <c r="I3331" s="13"/>
      <c r="J3331" s="14"/>
      <c r="K3331" s="10"/>
    </row>
    <row r="3332" spans="9:11" x14ac:dyDescent="0.2">
      <c r="I3332" s="13"/>
      <c r="J3332" s="14"/>
      <c r="K3332" s="10"/>
    </row>
    <row r="3333" spans="9:11" x14ac:dyDescent="0.2">
      <c r="I3333" s="13"/>
      <c r="J3333" s="14"/>
      <c r="K3333" s="10"/>
    </row>
    <row r="3334" spans="9:11" x14ac:dyDescent="0.2">
      <c r="I3334" s="13"/>
      <c r="J3334" s="14"/>
      <c r="K3334" s="10"/>
    </row>
    <row r="3335" spans="9:11" x14ac:dyDescent="0.2">
      <c r="I3335" s="13"/>
      <c r="J3335" s="14"/>
      <c r="K3335" s="10"/>
    </row>
    <row r="3336" spans="9:11" x14ac:dyDescent="0.2">
      <c r="I3336" s="13"/>
      <c r="J3336" s="14"/>
      <c r="K3336" s="10"/>
    </row>
    <row r="3337" spans="9:11" x14ac:dyDescent="0.2">
      <c r="I3337" s="13"/>
      <c r="J3337" s="14"/>
      <c r="K3337" s="10"/>
    </row>
    <row r="3338" spans="9:11" x14ac:dyDescent="0.2">
      <c r="I3338" s="13"/>
      <c r="J3338" s="14"/>
      <c r="K3338" s="10"/>
    </row>
    <row r="3339" spans="9:11" x14ac:dyDescent="0.2">
      <c r="I3339" s="13"/>
      <c r="J3339" s="14"/>
      <c r="K3339" s="10"/>
    </row>
    <row r="3340" spans="9:11" x14ac:dyDescent="0.2">
      <c r="I3340" s="13"/>
      <c r="J3340" s="14"/>
      <c r="K3340" s="10"/>
    </row>
    <row r="3341" spans="9:11" x14ac:dyDescent="0.2">
      <c r="I3341" s="13"/>
      <c r="J3341" s="14"/>
      <c r="K3341" s="10"/>
    </row>
    <row r="3342" spans="9:11" x14ac:dyDescent="0.2">
      <c r="I3342" s="13"/>
      <c r="J3342" s="14"/>
      <c r="K3342" s="10"/>
    </row>
    <row r="3343" spans="9:11" x14ac:dyDescent="0.2">
      <c r="I3343" s="13"/>
      <c r="J3343" s="14"/>
      <c r="K3343" s="10"/>
    </row>
    <row r="3344" spans="9:11" x14ac:dyDescent="0.2">
      <c r="I3344" s="13"/>
      <c r="J3344" s="14"/>
      <c r="K3344" s="10"/>
    </row>
    <row r="3345" spans="9:11" x14ac:dyDescent="0.2">
      <c r="I3345" s="13"/>
      <c r="J3345" s="14"/>
      <c r="K3345" s="10"/>
    </row>
    <row r="3346" spans="9:11" x14ac:dyDescent="0.2">
      <c r="I3346" s="13"/>
      <c r="J3346" s="14"/>
      <c r="K3346" s="10"/>
    </row>
    <row r="3347" spans="9:11" x14ac:dyDescent="0.2">
      <c r="I3347" s="13"/>
      <c r="J3347" s="14"/>
      <c r="K3347" s="10"/>
    </row>
    <row r="3348" spans="9:11" x14ac:dyDescent="0.2">
      <c r="I3348" s="13"/>
      <c r="J3348" s="14"/>
      <c r="K3348" s="10"/>
    </row>
    <row r="3349" spans="9:11" x14ac:dyDescent="0.2">
      <c r="I3349" s="13"/>
      <c r="J3349" s="14"/>
      <c r="K3349" s="10"/>
    </row>
    <row r="3350" spans="9:11" x14ac:dyDescent="0.2">
      <c r="I3350" s="13"/>
      <c r="J3350" s="14"/>
      <c r="K3350" s="10"/>
    </row>
    <row r="3351" spans="9:11" x14ac:dyDescent="0.2">
      <c r="I3351" s="13"/>
      <c r="J3351" s="14"/>
      <c r="K3351" s="10"/>
    </row>
    <row r="3352" spans="9:11" x14ac:dyDescent="0.2">
      <c r="I3352" s="13"/>
      <c r="J3352" s="14"/>
      <c r="K3352" s="10"/>
    </row>
    <row r="3353" spans="9:11" x14ac:dyDescent="0.2">
      <c r="I3353" s="13"/>
      <c r="J3353" s="14"/>
      <c r="K3353" s="10"/>
    </row>
    <row r="3354" spans="9:11" x14ac:dyDescent="0.2">
      <c r="I3354" s="13"/>
      <c r="J3354" s="14"/>
      <c r="K3354" s="10"/>
    </row>
    <row r="3355" spans="9:11" x14ac:dyDescent="0.2">
      <c r="I3355" s="13"/>
      <c r="J3355" s="14"/>
      <c r="K3355" s="10"/>
    </row>
    <row r="3356" spans="9:11" x14ac:dyDescent="0.2">
      <c r="I3356" s="13"/>
      <c r="J3356" s="14"/>
      <c r="K3356" s="10"/>
    </row>
    <row r="3357" spans="9:11" x14ac:dyDescent="0.2">
      <c r="I3357" s="13"/>
      <c r="J3357" s="14"/>
      <c r="K3357" s="10"/>
    </row>
    <row r="3358" spans="9:11" x14ac:dyDescent="0.2">
      <c r="I3358" s="13"/>
      <c r="J3358" s="14"/>
      <c r="K3358" s="10"/>
    </row>
    <row r="3359" spans="9:11" x14ac:dyDescent="0.2">
      <c r="I3359" s="13"/>
      <c r="J3359" s="14"/>
      <c r="K3359" s="10"/>
    </row>
    <row r="3360" spans="9:11" x14ac:dyDescent="0.2">
      <c r="I3360" s="13"/>
      <c r="J3360" s="14"/>
      <c r="K3360" s="10"/>
    </row>
    <row r="3361" spans="9:11" x14ac:dyDescent="0.2">
      <c r="I3361" s="13"/>
      <c r="J3361" s="14"/>
      <c r="K3361" s="10"/>
    </row>
    <row r="3362" spans="9:11" x14ac:dyDescent="0.2">
      <c r="I3362" s="13"/>
      <c r="J3362" s="14"/>
      <c r="K3362" s="10"/>
    </row>
    <row r="3363" spans="9:11" x14ac:dyDescent="0.2">
      <c r="I3363" s="13"/>
      <c r="J3363" s="14"/>
      <c r="K3363" s="10"/>
    </row>
    <row r="3364" spans="9:11" x14ac:dyDescent="0.2">
      <c r="I3364" s="13"/>
      <c r="J3364" s="14"/>
      <c r="K3364" s="10"/>
    </row>
    <row r="3365" spans="9:11" x14ac:dyDescent="0.2">
      <c r="I3365" s="13"/>
      <c r="J3365" s="14"/>
      <c r="K3365" s="10"/>
    </row>
    <row r="3366" spans="9:11" x14ac:dyDescent="0.2">
      <c r="I3366" s="13"/>
      <c r="J3366" s="14"/>
      <c r="K3366" s="10"/>
    </row>
    <row r="3367" spans="9:11" x14ac:dyDescent="0.2">
      <c r="I3367" s="13"/>
      <c r="J3367" s="14"/>
      <c r="K3367" s="10"/>
    </row>
    <row r="3368" spans="9:11" x14ac:dyDescent="0.2">
      <c r="I3368" s="13"/>
      <c r="J3368" s="14"/>
      <c r="K3368" s="10"/>
    </row>
    <row r="3369" spans="9:11" x14ac:dyDescent="0.2">
      <c r="I3369" s="13"/>
      <c r="J3369" s="14"/>
      <c r="K3369" s="10"/>
    </row>
    <row r="3370" spans="9:11" x14ac:dyDescent="0.2">
      <c r="I3370" s="13"/>
      <c r="J3370" s="14"/>
      <c r="K3370" s="10"/>
    </row>
    <row r="3371" spans="9:11" x14ac:dyDescent="0.2">
      <c r="I3371" s="13"/>
      <c r="J3371" s="14"/>
      <c r="K3371" s="10"/>
    </row>
    <row r="3372" spans="9:11" x14ac:dyDescent="0.2">
      <c r="I3372" s="13"/>
      <c r="J3372" s="14"/>
      <c r="K3372" s="10"/>
    </row>
    <row r="3373" spans="9:11" x14ac:dyDescent="0.2">
      <c r="I3373" s="13"/>
      <c r="J3373" s="14"/>
      <c r="K3373" s="10"/>
    </row>
    <row r="3374" spans="9:11" x14ac:dyDescent="0.2">
      <c r="I3374" s="13"/>
      <c r="J3374" s="14"/>
      <c r="K3374" s="10"/>
    </row>
    <row r="3375" spans="9:11" x14ac:dyDescent="0.2">
      <c r="I3375" s="13"/>
      <c r="J3375" s="14"/>
      <c r="K3375" s="10"/>
    </row>
    <row r="3376" spans="9:11" x14ac:dyDescent="0.2">
      <c r="I3376" s="13"/>
      <c r="J3376" s="14"/>
      <c r="K3376" s="10"/>
    </row>
    <row r="3377" spans="9:11" x14ac:dyDescent="0.2">
      <c r="I3377" s="13"/>
      <c r="J3377" s="14"/>
      <c r="K3377" s="10"/>
    </row>
    <row r="3378" spans="9:11" x14ac:dyDescent="0.2">
      <c r="I3378" s="13"/>
      <c r="J3378" s="14"/>
      <c r="K3378" s="10"/>
    </row>
    <row r="3379" spans="9:11" x14ac:dyDescent="0.2">
      <c r="I3379" s="13"/>
      <c r="J3379" s="14"/>
      <c r="K3379" s="10"/>
    </row>
    <row r="3380" spans="9:11" x14ac:dyDescent="0.2">
      <c r="I3380" s="13"/>
      <c r="J3380" s="14"/>
      <c r="K3380" s="10"/>
    </row>
    <row r="3381" spans="9:11" x14ac:dyDescent="0.2">
      <c r="I3381" s="13"/>
      <c r="J3381" s="14"/>
      <c r="K3381" s="10"/>
    </row>
    <row r="3382" spans="9:11" x14ac:dyDescent="0.2">
      <c r="I3382" s="13"/>
      <c r="J3382" s="14"/>
      <c r="K3382" s="10"/>
    </row>
    <row r="3383" spans="9:11" x14ac:dyDescent="0.2">
      <c r="I3383" s="13"/>
      <c r="J3383" s="14"/>
      <c r="K3383" s="10"/>
    </row>
    <row r="3384" spans="9:11" x14ac:dyDescent="0.2">
      <c r="I3384" s="13"/>
      <c r="J3384" s="14"/>
      <c r="K3384" s="10"/>
    </row>
    <row r="3385" spans="9:11" x14ac:dyDescent="0.2">
      <c r="I3385" s="13"/>
      <c r="J3385" s="14"/>
      <c r="K3385" s="10"/>
    </row>
    <row r="3386" spans="9:11" x14ac:dyDescent="0.2">
      <c r="I3386" s="13"/>
      <c r="J3386" s="14"/>
      <c r="K3386" s="10"/>
    </row>
    <row r="3387" spans="9:11" x14ac:dyDescent="0.2">
      <c r="I3387" s="13"/>
      <c r="J3387" s="14"/>
      <c r="K3387" s="10"/>
    </row>
    <row r="3388" spans="9:11" x14ac:dyDescent="0.2">
      <c r="I3388" s="13"/>
      <c r="J3388" s="14"/>
      <c r="K3388" s="10"/>
    </row>
    <row r="3389" spans="9:11" x14ac:dyDescent="0.2">
      <c r="I3389" s="13"/>
      <c r="J3389" s="14"/>
      <c r="K3389" s="10"/>
    </row>
    <row r="3390" spans="9:11" x14ac:dyDescent="0.2">
      <c r="I3390" s="13"/>
      <c r="J3390" s="14"/>
      <c r="K3390" s="10"/>
    </row>
    <row r="3391" spans="9:11" x14ac:dyDescent="0.2">
      <c r="I3391" s="13"/>
      <c r="J3391" s="14"/>
      <c r="K3391" s="10"/>
    </row>
    <row r="3392" spans="9:11" x14ac:dyDescent="0.2">
      <c r="I3392" s="13"/>
      <c r="J3392" s="14"/>
      <c r="K3392" s="10"/>
    </row>
    <row r="3393" spans="9:11" x14ac:dyDescent="0.2">
      <c r="I3393" s="13"/>
      <c r="J3393" s="14"/>
      <c r="K3393" s="10"/>
    </row>
    <row r="3394" spans="9:11" x14ac:dyDescent="0.2">
      <c r="I3394" s="13"/>
      <c r="J3394" s="14"/>
      <c r="K3394" s="10"/>
    </row>
    <row r="3395" spans="9:11" x14ac:dyDescent="0.2">
      <c r="I3395" s="13"/>
      <c r="J3395" s="14"/>
      <c r="K3395" s="10"/>
    </row>
    <row r="3396" spans="9:11" x14ac:dyDescent="0.2">
      <c r="I3396" s="13"/>
      <c r="J3396" s="14"/>
      <c r="K3396" s="10"/>
    </row>
    <row r="3397" spans="9:11" x14ac:dyDescent="0.2">
      <c r="I3397" s="13"/>
      <c r="J3397" s="14"/>
      <c r="K3397" s="10"/>
    </row>
    <row r="3398" spans="9:11" x14ac:dyDescent="0.2">
      <c r="I3398" s="13"/>
      <c r="J3398" s="14"/>
      <c r="K3398" s="10"/>
    </row>
    <row r="3399" spans="9:11" x14ac:dyDescent="0.2">
      <c r="I3399" s="13"/>
      <c r="J3399" s="14"/>
      <c r="K3399" s="10"/>
    </row>
    <row r="3400" spans="9:11" x14ac:dyDescent="0.2">
      <c r="I3400" s="13"/>
      <c r="J3400" s="14"/>
      <c r="K3400" s="10"/>
    </row>
    <row r="3401" spans="9:11" x14ac:dyDescent="0.2">
      <c r="I3401" s="13"/>
      <c r="J3401" s="14"/>
      <c r="K3401" s="10"/>
    </row>
    <row r="3402" spans="9:11" x14ac:dyDescent="0.2">
      <c r="I3402" s="13"/>
      <c r="J3402" s="14"/>
      <c r="K3402" s="10"/>
    </row>
    <row r="3403" spans="9:11" x14ac:dyDescent="0.2">
      <c r="I3403" s="13"/>
      <c r="J3403" s="14"/>
      <c r="K3403" s="10"/>
    </row>
    <row r="3404" spans="9:11" x14ac:dyDescent="0.2">
      <c r="I3404" s="13"/>
      <c r="J3404" s="14"/>
      <c r="K3404" s="10"/>
    </row>
    <row r="3405" spans="9:11" x14ac:dyDescent="0.2">
      <c r="I3405" s="13"/>
      <c r="J3405" s="14"/>
      <c r="K3405" s="10"/>
    </row>
    <row r="3406" spans="9:11" x14ac:dyDescent="0.2">
      <c r="I3406" s="13"/>
      <c r="J3406" s="14"/>
      <c r="K3406" s="10"/>
    </row>
    <row r="3407" spans="9:11" x14ac:dyDescent="0.2">
      <c r="I3407" s="13"/>
      <c r="J3407" s="14"/>
      <c r="K3407" s="10"/>
    </row>
    <row r="3408" spans="9:11" x14ac:dyDescent="0.2">
      <c r="I3408" s="13"/>
      <c r="J3408" s="14"/>
      <c r="K3408" s="10"/>
    </row>
    <row r="3409" spans="9:11" x14ac:dyDescent="0.2">
      <c r="I3409" s="13"/>
      <c r="J3409" s="14"/>
      <c r="K3409" s="10"/>
    </row>
    <row r="3410" spans="9:11" x14ac:dyDescent="0.2">
      <c r="I3410" s="13"/>
      <c r="J3410" s="14"/>
      <c r="K3410" s="10"/>
    </row>
    <row r="3411" spans="9:11" x14ac:dyDescent="0.2">
      <c r="I3411" s="13"/>
      <c r="J3411" s="14"/>
      <c r="K3411" s="10"/>
    </row>
    <row r="3412" spans="9:11" x14ac:dyDescent="0.2">
      <c r="I3412" s="13"/>
      <c r="J3412" s="14"/>
      <c r="K3412" s="10"/>
    </row>
    <row r="3413" spans="9:11" x14ac:dyDescent="0.2">
      <c r="I3413" s="13"/>
      <c r="J3413" s="14"/>
      <c r="K3413" s="10"/>
    </row>
    <row r="3414" spans="9:11" x14ac:dyDescent="0.2">
      <c r="I3414" s="13"/>
      <c r="J3414" s="14"/>
      <c r="K3414" s="10"/>
    </row>
    <row r="3415" spans="9:11" x14ac:dyDescent="0.2">
      <c r="I3415" s="13"/>
      <c r="J3415" s="14"/>
      <c r="K3415" s="10"/>
    </row>
    <row r="3416" spans="9:11" x14ac:dyDescent="0.2">
      <c r="I3416" s="13"/>
      <c r="J3416" s="14"/>
      <c r="K3416" s="10"/>
    </row>
    <row r="3417" spans="9:11" x14ac:dyDescent="0.2">
      <c r="I3417" s="13"/>
      <c r="J3417" s="14"/>
      <c r="K3417" s="10"/>
    </row>
    <row r="3418" spans="9:11" x14ac:dyDescent="0.2">
      <c r="I3418" s="13"/>
      <c r="J3418" s="14"/>
      <c r="K3418" s="10"/>
    </row>
    <row r="3419" spans="9:11" x14ac:dyDescent="0.2">
      <c r="I3419" s="13"/>
      <c r="J3419" s="14"/>
      <c r="K3419" s="10"/>
    </row>
    <row r="3420" spans="9:11" x14ac:dyDescent="0.2">
      <c r="I3420" s="13"/>
      <c r="J3420" s="14"/>
      <c r="K3420" s="10"/>
    </row>
    <row r="3421" spans="9:11" x14ac:dyDescent="0.2">
      <c r="I3421" s="13"/>
      <c r="J3421" s="14"/>
      <c r="K3421" s="10"/>
    </row>
    <row r="3422" spans="9:11" x14ac:dyDescent="0.2">
      <c r="I3422" s="13"/>
      <c r="J3422" s="14"/>
      <c r="K3422" s="10"/>
    </row>
    <row r="3423" spans="9:11" x14ac:dyDescent="0.2">
      <c r="I3423" s="13"/>
      <c r="J3423" s="14"/>
      <c r="K3423" s="10"/>
    </row>
    <row r="3424" spans="9:11" x14ac:dyDescent="0.2">
      <c r="I3424" s="13"/>
      <c r="J3424" s="14"/>
      <c r="K3424" s="10"/>
    </row>
    <row r="3425" spans="9:11" x14ac:dyDescent="0.2">
      <c r="I3425" s="13"/>
      <c r="J3425" s="14"/>
      <c r="K3425" s="10"/>
    </row>
    <row r="3426" spans="9:11" x14ac:dyDescent="0.2">
      <c r="I3426" s="13"/>
      <c r="J3426" s="14"/>
      <c r="K3426" s="10"/>
    </row>
    <row r="3427" spans="9:11" x14ac:dyDescent="0.2">
      <c r="I3427" s="13"/>
      <c r="J3427" s="14"/>
      <c r="K3427" s="10"/>
    </row>
    <row r="3428" spans="9:11" x14ac:dyDescent="0.2">
      <c r="I3428" s="13"/>
      <c r="J3428" s="14"/>
      <c r="K3428" s="10"/>
    </row>
    <row r="3429" spans="9:11" x14ac:dyDescent="0.2">
      <c r="I3429" s="13"/>
      <c r="J3429" s="14"/>
      <c r="K3429" s="10"/>
    </row>
    <row r="3430" spans="9:11" x14ac:dyDescent="0.2">
      <c r="I3430" s="13"/>
      <c r="J3430" s="14"/>
      <c r="K3430" s="10"/>
    </row>
    <row r="3431" spans="9:11" x14ac:dyDescent="0.2">
      <c r="I3431" s="13"/>
      <c r="J3431" s="14"/>
      <c r="K3431" s="10"/>
    </row>
    <row r="3432" spans="9:11" x14ac:dyDescent="0.2">
      <c r="I3432" s="13"/>
      <c r="J3432" s="14"/>
      <c r="K3432" s="10"/>
    </row>
    <row r="3433" spans="9:11" x14ac:dyDescent="0.2">
      <c r="I3433" s="13"/>
      <c r="J3433" s="14"/>
      <c r="K3433" s="10"/>
    </row>
    <row r="3434" spans="9:11" x14ac:dyDescent="0.2">
      <c r="I3434" s="13"/>
      <c r="J3434" s="14"/>
      <c r="K3434" s="10"/>
    </row>
    <row r="3435" spans="9:11" x14ac:dyDescent="0.2">
      <c r="I3435" s="13"/>
      <c r="J3435" s="14"/>
      <c r="K3435" s="10"/>
    </row>
    <row r="3436" spans="9:11" x14ac:dyDescent="0.2">
      <c r="I3436" s="13"/>
      <c r="J3436" s="14"/>
      <c r="K3436" s="10"/>
    </row>
    <row r="3437" spans="9:11" x14ac:dyDescent="0.2">
      <c r="I3437" s="13"/>
      <c r="J3437" s="14"/>
      <c r="K3437" s="10"/>
    </row>
    <row r="3438" spans="9:11" x14ac:dyDescent="0.2">
      <c r="I3438" s="13"/>
      <c r="J3438" s="14"/>
      <c r="K3438" s="10"/>
    </row>
    <row r="3439" spans="9:11" x14ac:dyDescent="0.2">
      <c r="I3439" s="13"/>
      <c r="J3439" s="14"/>
      <c r="K3439" s="10"/>
    </row>
    <row r="3440" spans="9:11" x14ac:dyDescent="0.2">
      <c r="I3440" s="13"/>
      <c r="J3440" s="14"/>
      <c r="K3440" s="10"/>
    </row>
    <row r="3441" spans="9:11" x14ac:dyDescent="0.2">
      <c r="I3441" s="13"/>
      <c r="J3441" s="14"/>
      <c r="K3441" s="10"/>
    </row>
    <row r="3442" spans="9:11" x14ac:dyDescent="0.2">
      <c r="I3442" s="13"/>
      <c r="J3442" s="14"/>
      <c r="K3442" s="10"/>
    </row>
    <row r="3443" spans="9:11" x14ac:dyDescent="0.2">
      <c r="I3443" s="13"/>
      <c r="J3443" s="14"/>
      <c r="K3443" s="10"/>
    </row>
    <row r="3444" spans="9:11" x14ac:dyDescent="0.2">
      <c r="I3444" s="13"/>
      <c r="J3444" s="14"/>
      <c r="K3444" s="10"/>
    </row>
    <row r="3445" spans="9:11" x14ac:dyDescent="0.2">
      <c r="I3445" s="13"/>
      <c r="J3445" s="14"/>
      <c r="K3445" s="10"/>
    </row>
    <row r="3446" spans="9:11" x14ac:dyDescent="0.2">
      <c r="I3446" s="13"/>
      <c r="J3446" s="14"/>
      <c r="K3446" s="10"/>
    </row>
    <row r="3447" spans="9:11" x14ac:dyDescent="0.2">
      <c r="I3447" s="13"/>
      <c r="J3447" s="14"/>
      <c r="K3447" s="10"/>
    </row>
    <row r="3448" spans="9:11" x14ac:dyDescent="0.2">
      <c r="I3448" s="13"/>
      <c r="J3448" s="14"/>
      <c r="K3448" s="10"/>
    </row>
    <row r="3449" spans="9:11" x14ac:dyDescent="0.2">
      <c r="I3449" s="13"/>
      <c r="J3449" s="14"/>
      <c r="K3449" s="10"/>
    </row>
    <row r="3450" spans="9:11" x14ac:dyDescent="0.2">
      <c r="I3450" s="13"/>
      <c r="J3450" s="14"/>
      <c r="K3450" s="10"/>
    </row>
    <row r="3451" spans="9:11" x14ac:dyDescent="0.2">
      <c r="I3451" s="13"/>
      <c r="J3451" s="14"/>
      <c r="K3451" s="10"/>
    </row>
    <row r="3452" spans="9:11" x14ac:dyDescent="0.2">
      <c r="I3452" s="13"/>
      <c r="J3452" s="14"/>
      <c r="K3452" s="10"/>
    </row>
    <row r="3453" spans="9:11" x14ac:dyDescent="0.2">
      <c r="I3453" s="13"/>
      <c r="J3453" s="14"/>
      <c r="K3453" s="10"/>
    </row>
    <row r="3454" spans="9:11" x14ac:dyDescent="0.2">
      <c r="I3454" s="13"/>
      <c r="J3454" s="14"/>
      <c r="K3454" s="10"/>
    </row>
    <row r="3455" spans="9:11" x14ac:dyDescent="0.2">
      <c r="I3455" s="13"/>
      <c r="J3455" s="14"/>
      <c r="K3455" s="10"/>
    </row>
    <row r="3456" spans="9:11" x14ac:dyDescent="0.2">
      <c r="I3456" s="13"/>
      <c r="J3456" s="14"/>
      <c r="K3456" s="10"/>
    </row>
    <row r="3457" spans="9:11" x14ac:dyDescent="0.2">
      <c r="I3457" s="13"/>
      <c r="J3457" s="14"/>
      <c r="K3457" s="10"/>
    </row>
    <row r="3458" spans="9:11" x14ac:dyDescent="0.2">
      <c r="I3458" s="13"/>
      <c r="J3458" s="14"/>
      <c r="K3458" s="10"/>
    </row>
    <row r="3459" spans="9:11" x14ac:dyDescent="0.2">
      <c r="I3459" s="13"/>
      <c r="J3459" s="14"/>
      <c r="K3459" s="10"/>
    </row>
    <row r="3460" spans="9:11" x14ac:dyDescent="0.2">
      <c r="I3460" s="13"/>
      <c r="J3460" s="14"/>
      <c r="K3460" s="10"/>
    </row>
    <row r="3461" spans="9:11" x14ac:dyDescent="0.2">
      <c r="I3461" s="13"/>
      <c r="J3461" s="14"/>
      <c r="K3461" s="10"/>
    </row>
    <row r="3462" spans="9:11" x14ac:dyDescent="0.2">
      <c r="I3462" s="13"/>
      <c r="J3462" s="14"/>
      <c r="K3462" s="10"/>
    </row>
    <row r="3463" spans="9:11" x14ac:dyDescent="0.2">
      <c r="I3463" s="13"/>
      <c r="J3463" s="14"/>
      <c r="K3463" s="10"/>
    </row>
    <row r="3464" spans="9:11" x14ac:dyDescent="0.2">
      <c r="I3464" s="13"/>
      <c r="J3464" s="14"/>
      <c r="K3464" s="10"/>
    </row>
    <row r="3465" spans="9:11" x14ac:dyDescent="0.2">
      <c r="I3465" s="13"/>
      <c r="J3465" s="14"/>
      <c r="K3465" s="10"/>
    </row>
    <row r="3466" spans="9:11" x14ac:dyDescent="0.2">
      <c r="I3466" s="13"/>
      <c r="J3466" s="14"/>
      <c r="K3466" s="10"/>
    </row>
    <row r="3467" spans="9:11" x14ac:dyDescent="0.2">
      <c r="I3467" s="13"/>
      <c r="J3467" s="14"/>
      <c r="K3467" s="10"/>
    </row>
    <row r="3468" spans="9:11" x14ac:dyDescent="0.2">
      <c r="I3468" s="13"/>
      <c r="J3468" s="14"/>
      <c r="K3468" s="10"/>
    </row>
    <row r="3469" spans="9:11" x14ac:dyDescent="0.2">
      <c r="I3469" s="13"/>
      <c r="J3469" s="14"/>
      <c r="K3469" s="10"/>
    </row>
    <row r="3470" spans="9:11" x14ac:dyDescent="0.2">
      <c r="I3470" s="13"/>
      <c r="J3470" s="14"/>
      <c r="K3470" s="10"/>
    </row>
    <row r="3471" spans="9:11" x14ac:dyDescent="0.2">
      <c r="I3471" s="13"/>
      <c r="J3471" s="14"/>
      <c r="K3471" s="10"/>
    </row>
    <row r="3472" spans="9:11" x14ac:dyDescent="0.2">
      <c r="I3472" s="13"/>
      <c r="J3472" s="14"/>
      <c r="K3472" s="10"/>
    </row>
    <row r="3473" spans="9:11" x14ac:dyDescent="0.2">
      <c r="I3473" s="13"/>
      <c r="J3473" s="14"/>
      <c r="K3473" s="10"/>
    </row>
    <row r="3474" spans="9:11" x14ac:dyDescent="0.2">
      <c r="I3474" s="13"/>
      <c r="J3474" s="14"/>
      <c r="K3474" s="10"/>
    </row>
    <row r="3475" spans="9:11" x14ac:dyDescent="0.2">
      <c r="I3475" s="13"/>
      <c r="J3475" s="14"/>
      <c r="K3475" s="10"/>
    </row>
    <row r="3476" spans="9:11" x14ac:dyDescent="0.2">
      <c r="I3476" s="13"/>
      <c r="J3476" s="14"/>
      <c r="K3476" s="10"/>
    </row>
    <row r="3477" spans="9:11" x14ac:dyDescent="0.2">
      <c r="I3477" s="13"/>
      <c r="J3477" s="14"/>
      <c r="K3477" s="10"/>
    </row>
    <row r="3478" spans="9:11" x14ac:dyDescent="0.2">
      <c r="I3478" s="13"/>
      <c r="J3478" s="14"/>
      <c r="K3478" s="10"/>
    </row>
    <row r="3479" spans="9:11" x14ac:dyDescent="0.2">
      <c r="I3479" s="13"/>
      <c r="J3479" s="14"/>
      <c r="K3479" s="10"/>
    </row>
    <row r="3480" spans="9:11" x14ac:dyDescent="0.2">
      <c r="I3480" s="13"/>
      <c r="J3480" s="14"/>
      <c r="K3480" s="10"/>
    </row>
    <row r="3481" spans="9:11" x14ac:dyDescent="0.2">
      <c r="I3481" s="13"/>
      <c r="J3481" s="14"/>
      <c r="K3481" s="10"/>
    </row>
    <row r="3482" spans="9:11" x14ac:dyDescent="0.2">
      <c r="I3482" s="13"/>
      <c r="J3482" s="14"/>
      <c r="K3482" s="10"/>
    </row>
    <row r="3483" spans="9:11" x14ac:dyDescent="0.2">
      <c r="I3483" s="13"/>
      <c r="J3483" s="14"/>
      <c r="K3483" s="10"/>
    </row>
    <row r="3484" spans="9:11" x14ac:dyDescent="0.2">
      <c r="I3484" s="13"/>
      <c r="J3484" s="14"/>
      <c r="K3484" s="10"/>
    </row>
    <row r="3485" spans="9:11" x14ac:dyDescent="0.2">
      <c r="I3485" s="13"/>
      <c r="J3485" s="14"/>
      <c r="K3485" s="10"/>
    </row>
    <row r="3486" spans="9:11" x14ac:dyDescent="0.2">
      <c r="I3486" s="13"/>
      <c r="J3486" s="14"/>
      <c r="K3486" s="10"/>
    </row>
    <row r="3487" spans="9:11" x14ac:dyDescent="0.2">
      <c r="I3487" s="13"/>
      <c r="J3487" s="14"/>
      <c r="K3487" s="10"/>
    </row>
    <row r="3488" spans="9:11" x14ac:dyDescent="0.2">
      <c r="I3488" s="13"/>
      <c r="J3488" s="14"/>
      <c r="K3488" s="10"/>
    </row>
    <row r="3489" spans="9:11" x14ac:dyDescent="0.2">
      <c r="I3489" s="13"/>
      <c r="J3489" s="14"/>
      <c r="K3489" s="10"/>
    </row>
    <row r="3490" spans="9:11" x14ac:dyDescent="0.2">
      <c r="I3490" s="13"/>
      <c r="J3490" s="14"/>
      <c r="K3490" s="10"/>
    </row>
    <row r="3491" spans="9:11" x14ac:dyDescent="0.2">
      <c r="I3491" s="13"/>
      <c r="J3491" s="14"/>
      <c r="K3491" s="10"/>
    </row>
    <row r="3492" spans="9:11" x14ac:dyDescent="0.2">
      <c r="I3492" s="13"/>
      <c r="J3492" s="14"/>
      <c r="K3492" s="10"/>
    </row>
    <row r="3493" spans="9:11" x14ac:dyDescent="0.2">
      <c r="I3493" s="13"/>
      <c r="J3493" s="14"/>
      <c r="K3493" s="10"/>
    </row>
    <row r="3494" spans="9:11" x14ac:dyDescent="0.2">
      <c r="I3494" s="13"/>
      <c r="J3494" s="14"/>
      <c r="K3494" s="10"/>
    </row>
    <row r="3495" spans="9:11" x14ac:dyDescent="0.2">
      <c r="I3495" s="13"/>
      <c r="J3495" s="14"/>
      <c r="K3495" s="10"/>
    </row>
    <row r="3496" spans="9:11" x14ac:dyDescent="0.2">
      <c r="I3496" s="13"/>
      <c r="J3496" s="14"/>
      <c r="K3496" s="10"/>
    </row>
    <row r="3497" spans="9:11" x14ac:dyDescent="0.2">
      <c r="I3497" s="13"/>
      <c r="J3497" s="14"/>
      <c r="K3497" s="10"/>
    </row>
    <row r="3498" spans="9:11" x14ac:dyDescent="0.2">
      <c r="I3498" s="13"/>
      <c r="J3498" s="14"/>
      <c r="K3498" s="10"/>
    </row>
    <row r="3499" spans="9:11" x14ac:dyDescent="0.2">
      <c r="I3499" s="13"/>
      <c r="J3499" s="14"/>
      <c r="K3499" s="10"/>
    </row>
    <row r="3500" spans="9:11" x14ac:dyDescent="0.2">
      <c r="I3500" s="13"/>
      <c r="J3500" s="14"/>
      <c r="K3500" s="10"/>
    </row>
    <row r="3501" spans="9:11" x14ac:dyDescent="0.2">
      <c r="I3501" s="13"/>
      <c r="J3501" s="14"/>
      <c r="K3501" s="10"/>
    </row>
    <row r="3502" spans="9:11" x14ac:dyDescent="0.2">
      <c r="I3502" s="13"/>
      <c r="J3502" s="14"/>
      <c r="K3502" s="10"/>
    </row>
    <row r="3503" spans="9:11" x14ac:dyDescent="0.2">
      <c r="I3503" s="13"/>
      <c r="J3503" s="14"/>
      <c r="K3503" s="10"/>
    </row>
    <row r="3504" spans="9:11" x14ac:dyDescent="0.2">
      <c r="I3504" s="13"/>
      <c r="J3504" s="14"/>
      <c r="K3504" s="10"/>
    </row>
    <row r="3505" spans="9:11" x14ac:dyDescent="0.2">
      <c r="I3505" s="13"/>
      <c r="J3505" s="14"/>
      <c r="K3505" s="10"/>
    </row>
    <row r="3506" spans="9:11" x14ac:dyDescent="0.2">
      <c r="I3506" s="13"/>
      <c r="J3506" s="14"/>
      <c r="K3506" s="10"/>
    </row>
    <row r="3507" spans="9:11" x14ac:dyDescent="0.2">
      <c r="I3507" s="13"/>
      <c r="J3507" s="14"/>
      <c r="K3507" s="10"/>
    </row>
    <row r="3508" spans="9:11" x14ac:dyDescent="0.2">
      <c r="I3508" s="13"/>
      <c r="J3508" s="14"/>
      <c r="K3508" s="10"/>
    </row>
    <row r="3509" spans="9:11" x14ac:dyDescent="0.2">
      <c r="I3509" s="13"/>
      <c r="J3509" s="14"/>
      <c r="K3509" s="10"/>
    </row>
    <row r="3510" spans="9:11" x14ac:dyDescent="0.2">
      <c r="I3510" s="13"/>
      <c r="J3510" s="14"/>
      <c r="K3510" s="10"/>
    </row>
    <row r="3511" spans="9:11" x14ac:dyDescent="0.2">
      <c r="I3511" s="13"/>
      <c r="J3511" s="14"/>
      <c r="K3511" s="10"/>
    </row>
    <row r="3512" spans="9:11" x14ac:dyDescent="0.2">
      <c r="I3512" s="13"/>
      <c r="J3512" s="14"/>
      <c r="K3512" s="10"/>
    </row>
    <row r="3513" spans="9:11" x14ac:dyDescent="0.2">
      <c r="I3513" s="13"/>
      <c r="J3513" s="14"/>
      <c r="K3513" s="10"/>
    </row>
    <row r="3514" spans="9:11" x14ac:dyDescent="0.2">
      <c r="I3514" s="13"/>
      <c r="J3514" s="14"/>
      <c r="K3514" s="10"/>
    </row>
    <row r="3515" spans="9:11" x14ac:dyDescent="0.2">
      <c r="I3515" s="13"/>
      <c r="J3515" s="14"/>
      <c r="K3515" s="10"/>
    </row>
    <row r="3516" spans="9:11" x14ac:dyDescent="0.2">
      <c r="I3516" s="13"/>
      <c r="J3516" s="14"/>
      <c r="K3516" s="10"/>
    </row>
    <row r="3517" spans="9:11" x14ac:dyDescent="0.2">
      <c r="I3517" s="13"/>
      <c r="J3517" s="14"/>
      <c r="K3517" s="10"/>
    </row>
    <row r="3518" spans="9:11" x14ac:dyDescent="0.2">
      <c r="I3518" s="13"/>
      <c r="J3518" s="14"/>
      <c r="K3518" s="10"/>
    </row>
    <row r="3519" spans="9:11" x14ac:dyDescent="0.2">
      <c r="I3519" s="13"/>
      <c r="J3519" s="14"/>
      <c r="K3519" s="10"/>
    </row>
    <row r="3520" spans="9:11" x14ac:dyDescent="0.2">
      <c r="I3520" s="13"/>
      <c r="J3520" s="14"/>
      <c r="K3520" s="10"/>
    </row>
    <row r="3521" spans="9:11" x14ac:dyDescent="0.2">
      <c r="I3521" s="13"/>
      <c r="J3521" s="14"/>
      <c r="K3521" s="10"/>
    </row>
    <row r="3522" spans="9:11" x14ac:dyDescent="0.2">
      <c r="I3522" s="13"/>
      <c r="J3522" s="14"/>
      <c r="K3522" s="10"/>
    </row>
    <row r="3523" spans="9:11" x14ac:dyDescent="0.2">
      <c r="I3523" s="13"/>
      <c r="J3523" s="14"/>
      <c r="K3523" s="10"/>
    </row>
    <row r="3524" spans="9:11" x14ac:dyDescent="0.2">
      <c r="I3524" s="13"/>
      <c r="J3524" s="14"/>
      <c r="K3524" s="10"/>
    </row>
    <row r="3525" spans="9:11" x14ac:dyDescent="0.2">
      <c r="I3525" s="13"/>
      <c r="J3525" s="14"/>
      <c r="K3525" s="10"/>
    </row>
    <row r="3526" spans="9:11" x14ac:dyDescent="0.2">
      <c r="I3526" s="13"/>
      <c r="J3526" s="14"/>
      <c r="K3526" s="10"/>
    </row>
    <row r="3527" spans="9:11" x14ac:dyDescent="0.2">
      <c r="I3527" s="13"/>
      <c r="J3527" s="14"/>
      <c r="K3527" s="10"/>
    </row>
    <row r="3528" spans="9:11" x14ac:dyDescent="0.2">
      <c r="I3528" s="13"/>
      <c r="J3528" s="14"/>
      <c r="K3528" s="10"/>
    </row>
    <row r="3529" spans="9:11" x14ac:dyDescent="0.2">
      <c r="I3529" s="13"/>
      <c r="J3529" s="14"/>
      <c r="K3529" s="10"/>
    </row>
    <row r="3530" spans="9:11" x14ac:dyDescent="0.2">
      <c r="I3530" s="13"/>
      <c r="J3530" s="14"/>
      <c r="K3530" s="10"/>
    </row>
    <row r="3531" spans="9:11" x14ac:dyDescent="0.2">
      <c r="I3531" s="13"/>
      <c r="J3531" s="14"/>
      <c r="K3531" s="10"/>
    </row>
    <row r="3532" spans="9:11" x14ac:dyDescent="0.2">
      <c r="I3532" s="13"/>
      <c r="J3532" s="14"/>
      <c r="K3532" s="10"/>
    </row>
    <row r="3533" spans="9:11" x14ac:dyDescent="0.2">
      <c r="I3533" s="13"/>
      <c r="J3533" s="14"/>
      <c r="K3533" s="10"/>
    </row>
    <row r="3534" spans="9:11" x14ac:dyDescent="0.2">
      <c r="I3534" s="13"/>
      <c r="J3534" s="14"/>
      <c r="K3534" s="10"/>
    </row>
    <row r="3535" spans="9:11" x14ac:dyDescent="0.2">
      <c r="I3535" s="13"/>
      <c r="J3535" s="14"/>
      <c r="K3535" s="10"/>
    </row>
    <row r="3536" spans="9:11" x14ac:dyDescent="0.2">
      <c r="I3536" s="13"/>
      <c r="J3536" s="14"/>
      <c r="K3536" s="10"/>
    </row>
    <row r="3537" spans="9:11" x14ac:dyDescent="0.2">
      <c r="I3537" s="13"/>
      <c r="J3537" s="14"/>
      <c r="K3537" s="10"/>
    </row>
    <row r="3538" spans="9:11" x14ac:dyDescent="0.2">
      <c r="I3538" s="13"/>
      <c r="J3538" s="14"/>
      <c r="K3538" s="10"/>
    </row>
    <row r="3539" spans="9:11" x14ac:dyDescent="0.2">
      <c r="I3539" s="13"/>
      <c r="J3539" s="14"/>
      <c r="K3539" s="10"/>
    </row>
    <row r="3540" spans="9:11" x14ac:dyDescent="0.2">
      <c r="I3540" s="13"/>
      <c r="J3540" s="14"/>
      <c r="K3540" s="10"/>
    </row>
    <row r="3541" spans="9:11" x14ac:dyDescent="0.2">
      <c r="I3541" s="13"/>
      <c r="J3541" s="14"/>
      <c r="K3541" s="10"/>
    </row>
    <row r="3542" spans="9:11" x14ac:dyDescent="0.2">
      <c r="I3542" s="13"/>
      <c r="J3542" s="14"/>
      <c r="K3542" s="10"/>
    </row>
    <row r="3543" spans="9:11" x14ac:dyDescent="0.2">
      <c r="I3543" s="13"/>
      <c r="J3543" s="14"/>
      <c r="K3543" s="10"/>
    </row>
    <row r="3544" spans="9:11" x14ac:dyDescent="0.2">
      <c r="I3544" s="13"/>
      <c r="J3544" s="14"/>
      <c r="K3544" s="10"/>
    </row>
    <row r="3545" spans="9:11" x14ac:dyDescent="0.2">
      <c r="I3545" s="13"/>
      <c r="J3545" s="14"/>
      <c r="K3545" s="10"/>
    </row>
    <row r="3546" spans="9:11" x14ac:dyDescent="0.2">
      <c r="I3546" s="13"/>
      <c r="J3546" s="14"/>
      <c r="K3546" s="10"/>
    </row>
    <row r="3547" spans="9:11" x14ac:dyDescent="0.2">
      <c r="I3547" s="13"/>
      <c r="J3547" s="14"/>
      <c r="K3547" s="10"/>
    </row>
    <row r="3548" spans="9:11" x14ac:dyDescent="0.2">
      <c r="I3548" s="13"/>
      <c r="J3548" s="14"/>
      <c r="K3548" s="10"/>
    </row>
    <row r="3549" spans="9:11" x14ac:dyDescent="0.2">
      <c r="I3549" s="13"/>
      <c r="J3549" s="14"/>
      <c r="K3549" s="10"/>
    </row>
    <row r="3550" spans="9:11" x14ac:dyDescent="0.2">
      <c r="I3550" s="13"/>
      <c r="J3550" s="14"/>
      <c r="K3550" s="10"/>
    </row>
    <row r="3551" spans="9:11" x14ac:dyDescent="0.2">
      <c r="I3551" s="13"/>
      <c r="J3551" s="14"/>
      <c r="K3551" s="10"/>
    </row>
    <row r="3552" spans="9:11" x14ac:dyDescent="0.2">
      <c r="I3552" s="13"/>
      <c r="J3552" s="14"/>
      <c r="K3552" s="10"/>
    </row>
    <row r="3553" spans="9:11" x14ac:dyDescent="0.2">
      <c r="I3553" s="13"/>
      <c r="J3553" s="14"/>
      <c r="K3553" s="10"/>
    </row>
    <row r="3554" spans="9:11" x14ac:dyDescent="0.2">
      <c r="I3554" s="13"/>
      <c r="J3554" s="14"/>
      <c r="K3554" s="10"/>
    </row>
    <row r="3555" spans="9:11" x14ac:dyDescent="0.2">
      <c r="I3555" s="13"/>
      <c r="J3555" s="14"/>
      <c r="K3555" s="10"/>
    </row>
    <row r="3556" spans="9:11" x14ac:dyDescent="0.2">
      <c r="I3556" s="13"/>
      <c r="J3556" s="14"/>
      <c r="K3556" s="10"/>
    </row>
    <row r="3557" spans="9:11" x14ac:dyDescent="0.2">
      <c r="I3557" s="13"/>
      <c r="J3557" s="14"/>
      <c r="K3557" s="10"/>
    </row>
    <row r="3558" spans="9:11" x14ac:dyDescent="0.2">
      <c r="I3558" s="13"/>
      <c r="J3558" s="14"/>
      <c r="K3558" s="10"/>
    </row>
    <row r="3559" spans="9:11" x14ac:dyDescent="0.2">
      <c r="I3559" s="13"/>
      <c r="J3559" s="14"/>
      <c r="K3559" s="10"/>
    </row>
    <row r="3560" spans="9:11" x14ac:dyDescent="0.2">
      <c r="I3560" s="13"/>
      <c r="J3560" s="14"/>
      <c r="K3560" s="10"/>
    </row>
    <row r="3561" spans="9:11" x14ac:dyDescent="0.2">
      <c r="I3561" s="13"/>
      <c r="J3561" s="14"/>
      <c r="K3561" s="10"/>
    </row>
    <row r="3562" spans="9:11" x14ac:dyDescent="0.2">
      <c r="I3562" s="13"/>
      <c r="J3562" s="14"/>
      <c r="K3562" s="10"/>
    </row>
    <row r="3563" spans="9:11" x14ac:dyDescent="0.2">
      <c r="I3563" s="13"/>
      <c r="J3563" s="14"/>
      <c r="K3563" s="10"/>
    </row>
    <row r="3564" spans="9:11" x14ac:dyDescent="0.2">
      <c r="I3564" s="13"/>
      <c r="J3564" s="14"/>
      <c r="K3564" s="10"/>
    </row>
    <row r="3565" spans="9:11" x14ac:dyDescent="0.2">
      <c r="I3565" s="13"/>
      <c r="J3565" s="14"/>
      <c r="K3565" s="10"/>
    </row>
    <row r="3566" spans="9:11" x14ac:dyDescent="0.2">
      <c r="I3566" s="13"/>
      <c r="J3566" s="14"/>
      <c r="K3566" s="10"/>
    </row>
    <row r="3567" spans="9:11" x14ac:dyDescent="0.2">
      <c r="I3567" s="13"/>
      <c r="J3567" s="14"/>
      <c r="K3567" s="10"/>
    </row>
    <row r="3568" spans="9:11" x14ac:dyDescent="0.2">
      <c r="I3568" s="13"/>
      <c r="J3568" s="14"/>
      <c r="K3568" s="10"/>
    </row>
    <row r="3569" spans="9:11" x14ac:dyDescent="0.2">
      <c r="I3569" s="13"/>
      <c r="J3569" s="14"/>
      <c r="K3569" s="10"/>
    </row>
    <row r="3570" spans="9:11" x14ac:dyDescent="0.2">
      <c r="I3570" s="13"/>
      <c r="J3570" s="14"/>
      <c r="K3570" s="10"/>
    </row>
    <row r="3571" spans="9:11" x14ac:dyDescent="0.2">
      <c r="I3571" s="13"/>
      <c r="J3571" s="14"/>
      <c r="K3571" s="10"/>
    </row>
    <row r="3572" spans="9:11" x14ac:dyDescent="0.2">
      <c r="I3572" s="13"/>
      <c r="J3572" s="14"/>
      <c r="K3572" s="10"/>
    </row>
    <row r="3573" spans="9:11" x14ac:dyDescent="0.2">
      <c r="I3573" s="13"/>
      <c r="J3573" s="14"/>
      <c r="K3573" s="10"/>
    </row>
    <row r="3574" spans="9:11" x14ac:dyDescent="0.2">
      <c r="I3574" s="13"/>
      <c r="J3574" s="14"/>
      <c r="K3574" s="10"/>
    </row>
    <row r="3575" spans="9:11" x14ac:dyDescent="0.2">
      <c r="I3575" s="13"/>
      <c r="J3575" s="14"/>
      <c r="K3575" s="10"/>
    </row>
    <row r="3576" spans="9:11" x14ac:dyDescent="0.2">
      <c r="I3576" s="13"/>
      <c r="J3576" s="14"/>
      <c r="K3576" s="10"/>
    </row>
    <row r="3577" spans="9:11" x14ac:dyDescent="0.2">
      <c r="I3577" s="13"/>
      <c r="J3577" s="14"/>
      <c r="K3577" s="10"/>
    </row>
    <row r="3578" spans="9:11" x14ac:dyDescent="0.2">
      <c r="I3578" s="13"/>
      <c r="J3578" s="14"/>
      <c r="K3578" s="10"/>
    </row>
    <row r="3579" spans="9:11" x14ac:dyDescent="0.2">
      <c r="I3579" s="13"/>
      <c r="J3579" s="14"/>
      <c r="K3579" s="10"/>
    </row>
    <row r="3580" spans="9:11" x14ac:dyDescent="0.2">
      <c r="I3580" s="13"/>
      <c r="J3580" s="14"/>
      <c r="K3580" s="10"/>
    </row>
    <row r="3581" spans="9:11" x14ac:dyDescent="0.2">
      <c r="I3581" s="13"/>
      <c r="J3581" s="14"/>
      <c r="K3581" s="10"/>
    </row>
    <row r="3582" spans="9:11" x14ac:dyDescent="0.2">
      <c r="I3582" s="13"/>
      <c r="J3582" s="14"/>
      <c r="K3582" s="10"/>
    </row>
    <row r="3583" spans="9:11" x14ac:dyDescent="0.2">
      <c r="I3583" s="13"/>
      <c r="J3583" s="14"/>
      <c r="K3583" s="10"/>
    </row>
    <row r="3584" spans="9:11" x14ac:dyDescent="0.2">
      <c r="I3584" s="13"/>
      <c r="J3584" s="14"/>
      <c r="K3584" s="10"/>
    </row>
    <row r="3585" spans="9:11" x14ac:dyDescent="0.2">
      <c r="I3585" s="13"/>
      <c r="J3585" s="14"/>
      <c r="K3585" s="10"/>
    </row>
    <row r="3586" spans="9:11" x14ac:dyDescent="0.2">
      <c r="I3586" s="13"/>
      <c r="J3586" s="14"/>
      <c r="K3586" s="10"/>
    </row>
    <row r="3587" spans="9:11" x14ac:dyDescent="0.2">
      <c r="I3587" s="13"/>
      <c r="J3587" s="14"/>
      <c r="K3587" s="10"/>
    </row>
    <row r="3588" spans="9:11" x14ac:dyDescent="0.2">
      <c r="I3588" s="13"/>
      <c r="J3588" s="14"/>
      <c r="K3588" s="10"/>
    </row>
    <row r="3589" spans="9:11" x14ac:dyDescent="0.2">
      <c r="I3589" s="13"/>
      <c r="J3589" s="14"/>
      <c r="K3589" s="10"/>
    </row>
    <row r="3590" spans="9:11" x14ac:dyDescent="0.2">
      <c r="I3590" s="13"/>
      <c r="J3590" s="14"/>
      <c r="K3590" s="10"/>
    </row>
    <row r="3591" spans="9:11" x14ac:dyDescent="0.2">
      <c r="I3591" s="13"/>
      <c r="J3591" s="14"/>
      <c r="K3591" s="10"/>
    </row>
    <row r="3592" spans="9:11" x14ac:dyDescent="0.2">
      <c r="I3592" s="13"/>
      <c r="J3592" s="14"/>
      <c r="K3592" s="10"/>
    </row>
    <row r="3593" spans="9:11" x14ac:dyDescent="0.2">
      <c r="I3593" s="13"/>
      <c r="J3593" s="14"/>
      <c r="K3593" s="10"/>
    </row>
    <row r="3594" spans="9:11" x14ac:dyDescent="0.2">
      <c r="I3594" s="13"/>
      <c r="J3594" s="14"/>
      <c r="K3594" s="10"/>
    </row>
    <row r="3595" spans="9:11" x14ac:dyDescent="0.2">
      <c r="I3595" s="13"/>
      <c r="J3595" s="14"/>
      <c r="K3595" s="10"/>
    </row>
    <row r="3596" spans="9:11" x14ac:dyDescent="0.2">
      <c r="I3596" s="13"/>
      <c r="J3596" s="14"/>
      <c r="K3596" s="10"/>
    </row>
    <row r="3597" spans="9:11" x14ac:dyDescent="0.2">
      <c r="I3597" s="13"/>
      <c r="J3597" s="14"/>
      <c r="K3597" s="10"/>
    </row>
    <row r="3598" spans="9:11" x14ac:dyDescent="0.2">
      <c r="I3598" s="13"/>
      <c r="J3598" s="14"/>
      <c r="K3598" s="10"/>
    </row>
    <row r="3599" spans="9:11" x14ac:dyDescent="0.2">
      <c r="I3599" s="13"/>
      <c r="J3599" s="14"/>
      <c r="K3599" s="10"/>
    </row>
    <row r="3600" spans="9:11" x14ac:dyDescent="0.2">
      <c r="I3600" s="13"/>
      <c r="J3600" s="14"/>
      <c r="K3600" s="10"/>
    </row>
    <row r="3601" spans="9:11" x14ac:dyDescent="0.2">
      <c r="I3601" s="13"/>
      <c r="J3601" s="14"/>
      <c r="K3601" s="10"/>
    </row>
    <row r="3602" spans="9:11" x14ac:dyDescent="0.2">
      <c r="I3602" s="13"/>
      <c r="J3602" s="14"/>
      <c r="K3602" s="10"/>
    </row>
    <row r="3603" spans="9:11" x14ac:dyDescent="0.2">
      <c r="I3603" s="13"/>
      <c r="J3603" s="14"/>
      <c r="K3603" s="10"/>
    </row>
    <row r="3604" spans="9:11" x14ac:dyDescent="0.2">
      <c r="I3604" s="13"/>
      <c r="J3604" s="14"/>
      <c r="K3604" s="10"/>
    </row>
    <row r="3605" spans="9:11" x14ac:dyDescent="0.2">
      <c r="I3605" s="13"/>
      <c r="J3605" s="14"/>
      <c r="K3605" s="10"/>
    </row>
    <row r="3606" spans="9:11" x14ac:dyDescent="0.2">
      <c r="I3606" s="13"/>
      <c r="J3606" s="14"/>
      <c r="K3606" s="10"/>
    </row>
    <row r="3607" spans="9:11" x14ac:dyDescent="0.2">
      <c r="I3607" s="13"/>
      <c r="J3607" s="14"/>
      <c r="K3607" s="10"/>
    </row>
    <row r="3608" spans="9:11" x14ac:dyDescent="0.2">
      <c r="I3608" s="13"/>
      <c r="J3608" s="14"/>
      <c r="K3608" s="10"/>
    </row>
    <row r="3609" spans="9:11" x14ac:dyDescent="0.2">
      <c r="I3609" s="13"/>
      <c r="J3609" s="14"/>
      <c r="K3609" s="10"/>
    </row>
    <row r="3610" spans="9:11" x14ac:dyDescent="0.2">
      <c r="I3610" s="13"/>
      <c r="J3610" s="14"/>
      <c r="K3610" s="10"/>
    </row>
    <row r="3611" spans="9:11" x14ac:dyDescent="0.2">
      <c r="I3611" s="13"/>
      <c r="J3611" s="14"/>
      <c r="K3611" s="10"/>
    </row>
    <row r="3612" spans="9:11" x14ac:dyDescent="0.2">
      <c r="I3612" s="13"/>
      <c r="J3612" s="14"/>
      <c r="K3612" s="10"/>
    </row>
    <row r="3613" spans="9:11" x14ac:dyDescent="0.2">
      <c r="I3613" s="13"/>
      <c r="J3613" s="14"/>
      <c r="K3613" s="10"/>
    </row>
    <row r="3614" spans="9:11" x14ac:dyDescent="0.2">
      <c r="I3614" s="13"/>
      <c r="J3614" s="14"/>
      <c r="K3614" s="10"/>
    </row>
    <row r="3615" spans="9:11" x14ac:dyDescent="0.2">
      <c r="I3615" s="13"/>
      <c r="J3615" s="14"/>
      <c r="K3615" s="10"/>
    </row>
    <row r="3616" spans="9:11" x14ac:dyDescent="0.2">
      <c r="I3616" s="13"/>
      <c r="J3616" s="14"/>
      <c r="K3616" s="10"/>
    </row>
    <row r="3617" spans="9:11" x14ac:dyDescent="0.2">
      <c r="I3617" s="13"/>
      <c r="J3617" s="14"/>
      <c r="K3617" s="10"/>
    </row>
    <row r="3618" spans="9:11" x14ac:dyDescent="0.2">
      <c r="I3618" s="13"/>
      <c r="J3618" s="14"/>
      <c r="K3618" s="10"/>
    </row>
    <row r="3619" spans="9:11" x14ac:dyDescent="0.2">
      <c r="I3619" s="13"/>
      <c r="J3619" s="14"/>
      <c r="K3619" s="10"/>
    </row>
    <row r="3620" spans="9:11" x14ac:dyDescent="0.2">
      <c r="I3620" s="13"/>
      <c r="J3620" s="14"/>
      <c r="K3620" s="10"/>
    </row>
    <row r="3621" spans="9:11" x14ac:dyDescent="0.2">
      <c r="I3621" s="13"/>
      <c r="J3621" s="14"/>
      <c r="K3621" s="10"/>
    </row>
    <row r="3622" spans="9:11" x14ac:dyDescent="0.2">
      <c r="I3622" s="13"/>
      <c r="J3622" s="14"/>
      <c r="K3622" s="10"/>
    </row>
    <row r="3623" spans="9:11" x14ac:dyDescent="0.2">
      <c r="I3623" s="13"/>
      <c r="J3623" s="14"/>
      <c r="K3623" s="10"/>
    </row>
    <row r="3624" spans="9:11" x14ac:dyDescent="0.2">
      <c r="I3624" s="13"/>
      <c r="J3624" s="14"/>
      <c r="K3624" s="10"/>
    </row>
    <row r="3625" spans="9:11" x14ac:dyDescent="0.2">
      <c r="I3625" s="13"/>
      <c r="J3625" s="14"/>
      <c r="K3625" s="10"/>
    </row>
    <row r="3626" spans="9:11" x14ac:dyDescent="0.2">
      <c r="I3626" s="13"/>
      <c r="J3626" s="14"/>
      <c r="K3626" s="10"/>
    </row>
    <row r="3627" spans="9:11" x14ac:dyDescent="0.2">
      <c r="I3627" s="13"/>
      <c r="J3627" s="14"/>
      <c r="K3627" s="10"/>
    </row>
    <row r="3628" spans="9:11" x14ac:dyDescent="0.2">
      <c r="I3628" s="13"/>
      <c r="J3628" s="14"/>
      <c r="K3628" s="10"/>
    </row>
    <row r="3629" spans="9:11" x14ac:dyDescent="0.2">
      <c r="I3629" s="13"/>
      <c r="J3629" s="14"/>
      <c r="K3629" s="10"/>
    </row>
    <row r="3630" spans="9:11" x14ac:dyDescent="0.2">
      <c r="I3630" s="13"/>
      <c r="J3630" s="14"/>
      <c r="K3630" s="10"/>
    </row>
    <row r="3631" spans="9:11" x14ac:dyDescent="0.2">
      <c r="I3631" s="13"/>
      <c r="J3631" s="14"/>
      <c r="K3631" s="10"/>
    </row>
    <row r="3632" spans="9:11" x14ac:dyDescent="0.2">
      <c r="I3632" s="13"/>
      <c r="J3632" s="14"/>
      <c r="K3632" s="10"/>
    </row>
    <row r="3633" spans="9:11" x14ac:dyDescent="0.2">
      <c r="I3633" s="13"/>
      <c r="J3633" s="14"/>
      <c r="K3633" s="10"/>
    </row>
    <row r="3634" spans="9:11" x14ac:dyDescent="0.2">
      <c r="I3634" s="13"/>
      <c r="J3634" s="14"/>
      <c r="K3634" s="10"/>
    </row>
    <row r="3635" spans="9:11" x14ac:dyDescent="0.2">
      <c r="I3635" s="13"/>
      <c r="J3635" s="14"/>
      <c r="K3635" s="10"/>
    </row>
    <row r="3636" spans="9:11" x14ac:dyDescent="0.2">
      <c r="I3636" s="13"/>
      <c r="J3636" s="14"/>
      <c r="K3636" s="10"/>
    </row>
    <row r="3637" spans="9:11" x14ac:dyDescent="0.2">
      <c r="I3637" s="13"/>
      <c r="J3637" s="14"/>
      <c r="K3637" s="10"/>
    </row>
    <row r="3638" spans="9:11" x14ac:dyDescent="0.2">
      <c r="I3638" s="13"/>
      <c r="J3638" s="14"/>
      <c r="K3638" s="10"/>
    </row>
    <row r="3639" spans="9:11" x14ac:dyDescent="0.2">
      <c r="I3639" s="13"/>
      <c r="J3639" s="14"/>
      <c r="K3639" s="10"/>
    </row>
    <row r="3640" spans="9:11" x14ac:dyDescent="0.2">
      <c r="I3640" s="13"/>
      <c r="J3640" s="14"/>
      <c r="K3640" s="10"/>
    </row>
    <row r="3641" spans="9:11" x14ac:dyDescent="0.2">
      <c r="I3641" s="13"/>
      <c r="J3641" s="14"/>
      <c r="K3641" s="10"/>
    </row>
    <row r="3642" spans="9:11" x14ac:dyDescent="0.2">
      <c r="I3642" s="13"/>
      <c r="J3642" s="14"/>
      <c r="K3642" s="10"/>
    </row>
    <row r="3643" spans="9:11" x14ac:dyDescent="0.2">
      <c r="I3643" s="13"/>
      <c r="J3643" s="14"/>
      <c r="K3643" s="10"/>
    </row>
    <row r="3644" spans="9:11" x14ac:dyDescent="0.2">
      <c r="I3644" s="13"/>
      <c r="J3644" s="14"/>
      <c r="K3644" s="10"/>
    </row>
    <row r="3645" spans="9:11" x14ac:dyDescent="0.2">
      <c r="I3645" s="13"/>
      <c r="J3645" s="14"/>
      <c r="K3645" s="10"/>
    </row>
    <row r="3646" spans="9:11" x14ac:dyDescent="0.2">
      <c r="I3646" s="13"/>
      <c r="J3646" s="14"/>
      <c r="K3646" s="10"/>
    </row>
    <row r="3647" spans="9:11" x14ac:dyDescent="0.2">
      <c r="I3647" s="13"/>
      <c r="J3647" s="14"/>
      <c r="K3647" s="10"/>
    </row>
    <row r="3648" spans="9:11" x14ac:dyDescent="0.2">
      <c r="I3648" s="13"/>
      <c r="J3648" s="14"/>
      <c r="K3648" s="10"/>
    </row>
    <row r="3649" spans="9:11" x14ac:dyDescent="0.2">
      <c r="I3649" s="13"/>
      <c r="J3649" s="14"/>
      <c r="K3649" s="10"/>
    </row>
    <row r="3650" spans="9:11" x14ac:dyDescent="0.2">
      <c r="I3650" s="13"/>
      <c r="J3650" s="14"/>
      <c r="K3650" s="10"/>
    </row>
    <row r="3651" spans="9:11" x14ac:dyDescent="0.2">
      <c r="I3651" s="13"/>
      <c r="J3651" s="14"/>
      <c r="K3651" s="10"/>
    </row>
    <row r="3652" spans="9:11" x14ac:dyDescent="0.2">
      <c r="I3652" s="13"/>
      <c r="J3652" s="14"/>
      <c r="K3652" s="10"/>
    </row>
    <row r="3653" spans="9:11" x14ac:dyDescent="0.2">
      <c r="I3653" s="13"/>
      <c r="J3653" s="14"/>
      <c r="K3653" s="10"/>
    </row>
    <row r="3654" spans="9:11" x14ac:dyDescent="0.2">
      <c r="I3654" s="13"/>
      <c r="J3654" s="14"/>
      <c r="K3654" s="10"/>
    </row>
    <row r="3655" spans="9:11" x14ac:dyDescent="0.2">
      <c r="I3655" s="13"/>
      <c r="J3655" s="14"/>
      <c r="K3655" s="10"/>
    </row>
    <row r="3656" spans="9:11" x14ac:dyDescent="0.2">
      <c r="I3656" s="13"/>
      <c r="J3656" s="14"/>
      <c r="K3656" s="10"/>
    </row>
    <row r="3657" spans="9:11" x14ac:dyDescent="0.2">
      <c r="I3657" s="13"/>
      <c r="J3657" s="14"/>
      <c r="K3657" s="10"/>
    </row>
    <row r="3658" spans="9:11" x14ac:dyDescent="0.2">
      <c r="I3658" s="13"/>
      <c r="J3658" s="14"/>
      <c r="K3658" s="10"/>
    </row>
    <row r="3659" spans="9:11" x14ac:dyDescent="0.2">
      <c r="I3659" s="13"/>
      <c r="J3659" s="14"/>
      <c r="K3659" s="10"/>
    </row>
    <row r="3660" spans="9:11" x14ac:dyDescent="0.2">
      <c r="I3660" s="13"/>
      <c r="J3660" s="14"/>
      <c r="K3660" s="10"/>
    </row>
    <row r="3661" spans="9:11" x14ac:dyDescent="0.2">
      <c r="I3661" s="13"/>
      <c r="J3661" s="14"/>
      <c r="K3661" s="10"/>
    </row>
    <row r="3662" spans="9:11" x14ac:dyDescent="0.2">
      <c r="I3662" s="13"/>
      <c r="J3662" s="14"/>
      <c r="K3662" s="10"/>
    </row>
    <row r="3663" spans="9:11" x14ac:dyDescent="0.2">
      <c r="I3663" s="13"/>
      <c r="J3663" s="14"/>
      <c r="K3663" s="10"/>
    </row>
    <row r="3664" spans="9:11" x14ac:dyDescent="0.2">
      <c r="I3664" s="13"/>
      <c r="J3664" s="14"/>
      <c r="K3664" s="10"/>
    </row>
    <row r="3665" spans="9:11" x14ac:dyDescent="0.2">
      <c r="I3665" s="13"/>
      <c r="J3665" s="14"/>
      <c r="K3665" s="10"/>
    </row>
    <row r="3666" spans="9:11" x14ac:dyDescent="0.2">
      <c r="I3666" s="13"/>
      <c r="J3666" s="14"/>
      <c r="K3666" s="10"/>
    </row>
    <row r="3667" spans="9:11" x14ac:dyDescent="0.2">
      <c r="I3667" s="13"/>
      <c r="J3667" s="14"/>
      <c r="K3667" s="10"/>
    </row>
    <row r="3668" spans="9:11" x14ac:dyDescent="0.2">
      <c r="I3668" s="13"/>
      <c r="J3668" s="14"/>
      <c r="K3668" s="10"/>
    </row>
    <row r="3669" spans="9:11" x14ac:dyDescent="0.2">
      <c r="I3669" s="13"/>
      <c r="J3669" s="14"/>
      <c r="K3669" s="10"/>
    </row>
    <row r="3670" spans="9:11" x14ac:dyDescent="0.2">
      <c r="I3670" s="13"/>
      <c r="J3670" s="14"/>
      <c r="K3670" s="10"/>
    </row>
    <row r="3671" spans="9:11" x14ac:dyDescent="0.2">
      <c r="I3671" s="13"/>
      <c r="J3671" s="14"/>
      <c r="K3671" s="10"/>
    </row>
    <row r="3672" spans="9:11" x14ac:dyDescent="0.2">
      <c r="I3672" s="13"/>
      <c r="J3672" s="14"/>
      <c r="K3672" s="10"/>
    </row>
    <row r="3673" spans="9:11" x14ac:dyDescent="0.2">
      <c r="I3673" s="13"/>
      <c r="J3673" s="14"/>
      <c r="K3673" s="10"/>
    </row>
    <row r="3674" spans="9:11" x14ac:dyDescent="0.2">
      <c r="I3674" s="13"/>
      <c r="J3674" s="14"/>
      <c r="K3674" s="10"/>
    </row>
    <row r="3675" spans="9:11" x14ac:dyDescent="0.2">
      <c r="I3675" s="13"/>
      <c r="J3675" s="14"/>
      <c r="K3675" s="10"/>
    </row>
    <row r="3676" spans="9:11" x14ac:dyDescent="0.2">
      <c r="I3676" s="13"/>
      <c r="J3676" s="14"/>
      <c r="K3676" s="10"/>
    </row>
    <row r="3677" spans="9:11" x14ac:dyDescent="0.2">
      <c r="I3677" s="13"/>
      <c r="J3677" s="14"/>
      <c r="K3677" s="10"/>
    </row>
    <row r="3678" spans="9:11" x14ac:dyDescent="0.2">
      <c r="I3678" s="13"/>
      <c r="J3678" s="14"/>
      <c r="K3678" s="10"/>
    </row>
    <row r="3679" spans="9:11" x14ac:dyDescent="0.2">
      <c r="I3679" s="13"/>
      <c r="J3679" s="14"/>
      <c r="K3679" s="10"/>
    </row>
    <row r="3680" spans="9:11" x14ac:dyDescent="0.2">
      <c r="I3680" s="13"/>
      <c r="J3680" s="14"/>
      <c r="K3680" s="10"/>
    </row>
    <row r="3681" spans="9:11" x14ac:dyDescent="0.2">
      <c r="I3681" s="13"/>
      <c r="J3681" s="14"/>
      <c r="K3681" s="10"/>
    </row>
    <row r="3682" spans="9:11" x14ac:dyDescent="0.2">
      <c r="I3682" s="13"/>
      <c r="J3682" s="14"/>
      <c r="K3682" s="10"/>
    </row>
    <row r="3683" spans="9:11" x14ac:dyDescent="0.2">
      <c r="I3683" s="13"/>
      <c r="J3683" s="14"/>
      <c r="K3683" s="10"/>
    </row>
    <row r="3684" spans="9:11" x14ac:dyDescent="0.2">
      <c r="I3684" s="13"/>
      <c r="J3684" s="14"/>
      <c r="K3684" s="10"/>
    </row>
    <row r="3685" spans="9:11" x14ac:dyDescent="0.2">
      <c r="I3685" s="13"/>
      <c r="J3685" s="14"/>
      <c r="K3685" s="10"/>
    </row>
    <row r="3686" spans="9:11" x14ac:dyDescent="0.2">
      <c r="I3686" s="13"/>
      <c r="J3686" s="14"/>
      <c r="K3686" s="10"/>
    </row>
    <row r="3687" spans="9:11" x14ac:dyDescent="0.2">
      <c r="I3687" s="13"/>
      <c r="J3687" s="14"/>
      <c r="K3687" s="10"/>
    </row>
    <row r="3688" spans="9:11" x14ac:dyDescent="0.2">
      <c r="I3688" s="13"/>
      <c r="J3688" s="14"/>
      <c r="K3688" s="10"/>
    </row>
    <row r="3689" spans="9:11" x14ac:dyDescent="0.2">
      <c r="I3689" s="13"/>
      <c r="J3689" s="14"/>
      <c r="K3689" s="10"/>
    </row>
    <row r="3690" spans="9:11" x14ac:dyDescent="0.2">
      <c r="I3690" s="13"/>
      <c r="J3690" s="14"/>
      <c r="K3690" s="10"/>
    </row>
    <row r="3691" spans="9:11" x14ac:dyDescent="0.2">
      <c r="I3691" s="13"/>
      <c r="J3691" s="14"/>
      <c r="K3691" s="10"/>
    </row>
    <row r="3692" spans="9:11" x14ac:dyDescent="0.2">
      <c r="I3692" s="13"/>
      <c r="J3692" s="14"/>
      <c r="K3692" s="10"/>
    </row>
    <row r="3693" spans="9:11" x14ac:dyDescent="0.2">
      <c r="I3693" s="13"/>
      <c r="J3693" s="14"/>
      <c r="K3693" s="10"/>
    </row>
    <row r="3694" spans="9:11" x14ac:dyDescent="0.2">
      <c r="I3694" s="13"/>
      <c r="J3694" s="14"/>
      <c r="K3694" s="10"/>
    </row>
    <row r="3695" spans="9:11" x14ac:dyDescent="0.2">
      <c r="I3695" s="13"/>
      <c r="J3695" s="14"/>
      <c r="K3695" s="10"/>
    </row>
    <row r="3696" spans="9:11" x14ac:dyDescent="0.2">
      <c r="I3696" s="13"/>
      <c r="J3696" s="14"/>
      <c r="K3696" s="10"/>
    </row>
    <row r="3697" spans="9:11" x14ac:dyDescent="0.2">
      <c r="I3697" s="13"/>
      <c r="J3697" s="14"/>
      <c r="K3697" s="10"/>
    </row>
    <row r="3698" spans="9:11" x14ac:dyDescent="0.2">
      <c r="I3698" s="13"/>
      <c r="J3698" s="14"/>
      <c r="K3698" s="10"/>
    </row>
    <row r="3699" spans="9:11" x14ac:dyDescent="0.2">
      <c r="I3699" s="13"/>
      <c r="J3699" s="14"/>
      <c r="K3699" s="10"/>
    </row>
    <row r="3700" spans="9:11" x14ac:dyDescent="0.2">
      <c r="I3700" s="13"/>
      <c r="J3700" s="14"/>
      <c r="K3700" s="10"/>
    </row>
    <row r="3701" spans="9:11" x14ac:dyDescent="0.2">
      <c r="I3701" s="13"/>
      <c r="J3701" s="14"/>
      <c r="K3701" s="10"/>
    </row>
    <row r="3702" spans="9:11" x14ac:dyDescent="0.2">
      <c r="I3702" s="13"/>
      <c r="J3702" s="14"/>
      <c r="K3702" s="10"/>
    </row>
    <row r="3703" spans="9:11" x14ac:dyDescent="0.2">
      <c r="I3703" s="13"/>
      <c r="J3703" s="14"/>
      <c r="K3703" s="10"/>
    </row>
    <row r="3704" spans="9:11" x14ac:dyDescent="0.2">
      <c r="I3704" s="13"/>
      <c r="J3704" s="14"/>
      <c r="K3704" s="10"/>
    </row>
    <row r="3705" spans="9:11" x14ac:dyDescent="0.2">
      <c r="I3705" s="13"/>
      <c r="J3705" s="14"/>
      <c r="K3705" s="10"/>
    </row>
    <row r="3706" spans="9:11" x14ac:dyDescent="0.2">
      <c r="I3706" s="13"/>
      <c r="J3706" s="14"/>
      <c r="K3706" s="10"/>
    </row>
    <row r="3707" spans="9:11" x14ac:dyDescent="0.2">
      <c r="I3707" s="13"/>
      <c r="J3707" s="14"/>
      <c r="K3707" s="10"/>
    </row>
    <row r="3708" spans="9:11" x14ac:dyDescent="0.2">
      <c r="I3708" s="13"/>
      <c r="J3708" s="14"/>
      <c r="K3708" s="10"/>
    </row>
    <row r="3709" spans="9:11" x14ac:dyDescent="0.2">
      <c r="I3709" s="13"/>
      <c r="J3709" s="14"/>
      <c r="K3709" s="10"/>
    </row>
    <row r="3710" spans="9:11" x14ac:dyDescent="0.2">
      <c r="I3710" s="13"/>
      <c r="J3710" s="14"/>
      <c r="K3710" s="10"/>
    </row>
    <row r="3711" spans="9:11" x14ac:dyDescent="0.2">
      <c r="I3711" s="13"/>
      <c r="J3711" s="14"/>
      <c r="K3711" s="10"/>
    </row>
    <row r="3712" spans="9:11" x14ac:dyDescent="0.2">
      <c r="I3712" s="13"/>
      <c r="J3712" s="14"/>
      <c r="K3712" s="10"/>
    </row>
    <row r="3713" spans="9:11" x14ac:dyDescent="0.2">
      <c r="I3713" s="13"/>
      <c r="J3713" s="14"/>
      <c r="K3713" s="10"/>
    </row>
    <row r="3714" spans="9:11" x14ac:dyDescent="0.2">
      <c r="I3714" s="13"/>
      <c r="J3714" s="14"/>
      <c r="K3714" s="10"/>
    </row>
    <row r="3715" spans="9:11" x14ac:dyDescent="0.2">
      <c r="I3715" s="13"/>
      <c r="J3715" s="14"/>
      <c r="K3715" s="10"/>
    </row>
    <row r="3716" spans="9:11" x14ac:dyDescent="0.2">
      <c r="I3716" s="13"/>
      <c r="J3716" s="14"/>
      <c r="K3716" s="10"/>
    </row>
    <row r="3717" spans="9:11" x14ac:dyDescent="0.2">
      <c r="I3717" s="13"/>
      <c r="J3717" s="14"/>
      <c r="K3717" s="10"/>
    </row>
    <row r="3718" spans="9:11" x14ac:dyDescent="0.2">
      <c r="I3718" s="13"/>
      <c r="J3718" s="14"/>
      <c r="K3718" s="10"/>
    </row>
    <row r="3719" spans="9:11" x14ac:dyDescent="0.2">
      <c r="I3719" s="13"/>
      <c r="J3719" s="14"/>
      <c r="K3719" s="10"/>
    </row>
    <row r="3720" spans="9:11" x14ac:dyDescent="0.2">
      <c r="I3720" s="13"/>
      <c r="J3720" s="14"/>
      <c r="K3720" s="10"/>
    </row>
    <row r="3721" spans="9:11" x14ac:dyDescent="0.2">
      <c r="I3721" s="13"/>
      <c r="J3721" s="14"/>
      <c r="K3721" s="10"/>
    </row>
    <row r="3722" spans="9:11" x14ac:dyDescent="0.2">
      <c r="I3722" s="13"/>
      <c r="J3722" s="14"/>
      <c r="K3722" s="10"/>
    </row>
    <row r="3723" spans="9:11" x14ac:dyDescent="0.2">
      <c r="I3723" s="13"/>
      <c r="J3723" s="14"/>
      <c r="K3723" s="10"/>
    </row>
    <row r="3724" spans="9:11" x14ac:dyDescent="0.2">
      <c r="I3724" s="13"/>
      <c r="J3724" s="14"/>
      <c r="K3724" s="10"/>
    </row>
    <row r="3725" spans="9:11" x14ac:dyDescent="0.2">
      <c r="I3725" s="13"/>
      <c r="J3725" s="14"/>
      <c r="K3725" s="10"/>
    </row>
    <row r="3726" spans="9:11" x14ac:dyDescent="0.2">
      <c r="I3726" s="13"/>
      <c r="J3726" s="14"/>
      <c r="K3726" s="10"/>
    </row>
    <row r="3727" spans="9:11" x14ac:dyDescent="0.2">
      <c r="I3727" s="13"/>
      <c r="J3727" s="14"/>
      <c r="K3727" s="10"/>
    </row>
    <row r="3728" spans="9:11" x14ac:dyDescent="0.2">
      <c r="I3728" s="13"/>
      <c r="J3728" s="14"/>
      <c r="K3728" s="10"/>
    </row>
    <row r="3729" spans="9:11" x14ac:dyDescent="0.2">
      <c r="I3729" s="13"/>
      <c r="J3729" s="14"/>
      <c r="K3729" s="10"/>
    </row>
    <row r="3730" spans="9:11" x14ac:dyDescent="0.2">
      <c r="I3730" s="13"/>
      <c r="J3730" s="14"/>
      <c r="K3730" s="10"/>
    </row>
    <row r="3731" spans="9:11" x14ac:dyDescent="0.2">
      <c r="I3731" s="13"/>
      <c r="J3731" s="14"/>
      <c r="K3731" s="10"/>
    </row>
    <row r="3732" spans="9:11" x14ac:dyDescent="0.2">
      <c r="I3732" s="13"/>
      <c r="J3732" s="14"/>
      <c r="K3732" s="10"/>
    </row>
    <row r="3733" spans="9:11" x14ac:dyDescent="0.2">
      <c r="I3733" s="13"/>
      <c r="J3733" s="14"/>
      <c r="K3733" s="10"/>
    </row>
    <row r="3734" spans="9:11" x14ac:dyDescent="0.2">
      <c r="I3734" s="13"/>
      <c r="J3734" s="14"/>
      <c r="K3734" s="10"/>
    </row>
    <row r="3735" spans="9:11" x14ac:dyDescent="0.2">
      <c r="I3735" s="13"/>
      <c r="J3735" s="14"/>
      <c r="K3735" s="10"/>
    </row>
    <row r="3736" spans="9:11" x14ac:dyDescent="0.2">
      <c r="I3736" s="13"/>
      <c r="J3736" s="14"/>
      <c r="K3736" s="10"/>
    </row>
    <row r="3737" spans="9:11" x14ac:dyDescent="0.2">
      <c r="I3737" s="13"/>
      <c r="J3737" s="14"/>
      <c r="K3737" s="10"/>
    </row>
    <row r="3738" spans="9:11" x14ac:dyDescent="0.2">
      <c r="I3738" s="13"/>
      <c r="J3738" s="14"/>
      <c r="K3738" s="10"/>
    </row>
    <row r="3739" spans="9:11" x14ac:dyDescent="0.2">
      <c r="I3739" s="13"/>
      <c r="J3739" s="14"/>
      <c r="K3739" s="10"/>
    </row>
    <row r="3740" spans="9:11" x14ac:dyDescent="0.2">
      <c r="I3740" s="13"/>
      <c r="J3740" s="14"/>
      <c r="K3740" s="10"/>
    </row>
    <row r="3741" spans="9:11" x14ac:dyDescent="0.2">
      <c r="I3741" s="13"/>
      <c r="J3741" s="14"/>
      <c r="K3741" s="10"/>
    </row>
    <row r="3742" spans="9:11" x14ac:dyDescent="0.2">
      <c r="I3742" s="13"/>
      <c r="J3742" s="14"/>
      <c r="K3742" s="10"/>
    </row>
    <row r="3743" spans="9:11" x14ac:dyDescent="0.2">
      <c r="I3743" s="13"/>
      <c r="J3743" s="14"/>
      <c r="K3743" s="10"/>
    </row>
    <row r="3744" spans="9:11" x14ac:dyDescent="0.2">
      <c r="I3744" s="13"/>
      <c r="J3744" s="14"/>
      <c r="K3744" s="10"/>
    </row>
    <row r="3745" spans="9:11" x14ac:dyDescent="0.2">
      <c r="I3745" s="13"/>
      <c r="J3745" s="14"/>
      <c r="K3745" s="10"/>
    </row>
    <row r="3746" spans="9:11" x14ac:dyDescent="0.2">
      <c r="I3746" s="13"/>
      <c r="J3746" s="14"/>
      <c r="K3746" s="10"/>
    </row>
    <row r="3747" spans="9:11" x14ac:dyDescent="0.2">
      <c r="I3747" s="13"/>
      <c r="J3747" s="14"/>
      <c r="K3747" s="10"/>
    </row>
    <row r="3748" spans="9:11" x14ac:dyDescent="0.2">
      <c r="I3748" s="13"/>
      <c r="J3748" s="14"/>
      <c r="K3748" s="10"/>
    </row>
    <row r="3749" spans="9:11" x14ac:dyDescent="0.2">
      <c r="I3749" s="13"/>
      <c r="J3749" s="14"/>
      <c r="K3749" s="10"/>
    </row>
    <row r="3750" spans="9:11" x14ac:dyDescent="0.2">
      <c r="I3750" s="13"/>
      <c r="J3750" s="14"/>
      <c r="K3750" s="10"/>
    </row>
    <row r="3751" spans="9:11" x14ac:dyDescent="0.2">
      <c r="I3751" s="13"/>
      <c r="J3751" s="14"/>
      <c r="K3751" s="10"/>
    </row>
    <row r="3752" spans="9:11" x14ac:dyDescent="0.2">
      <c r="I3752" s="13"/>
      <c r="J3752" s="14"/>
      <c r="K3752" s="10"/>
    </row>
    <row r="3753" spans="9:11" x14ac:dyDescent="0.2">
      <c r="I3753" s="13"/>
      <c r="J3753" s="14"/>
      <c r="K3753" s="10"/>
    </row>
    <row r="3754" spans="9:11" x14ac:dyDescent="0.2">
      <c r="I3754" s="13"/>
      <c r="J3754" s="14"/>
      <c r="K3754" s="10"/>
    </row>
    <row r="3755" spans="9:11" x14ac:dyDescent="0.2">
      <c r="I3755" s="13"/>
      <c r="J3755" s="14"/>
      <c r="K3755" s="10"/>
    </row>
    <row r="3756" spans="9:11" x14ac:dyDescent="0.2">
      <c r="I3756" s="13"/>
      <c r="J3756" s="14"/>
      <c r="K3756" s="10"/>
    </row>
    <row r="3757" spans="9:11" x14ac:dyDescent="0.2">
      <c r="I3757" s="13"/>
      <c r="J3757" s="14"/>
      <c r="K3757" s="10"/>
    </row>
    <row r="3758" spans="9:11" x14ac:dyDescent="0.2">
      <c r="I3758" s="13"/>
      <c r="J3758" s="14"/>
      <c r="K3758" s="10"/>
    </row>
    <row r="3759" spans="9:11" x14ac:dyDescent="0.2">
      <c r="I3759" s="13"/>
      <c r="J3759" s="14"/>
      <c r="K3759" s="10"/>
    </row>
    <row r="3760" spans="9:11" x14ac:dyDescent="0.2">
      <c r="I3760" s="13"/>
      <c r="J3760" s="14"/>
      <c r="K3760" s="10"/>
    </row>
    <row r="3761" spans="9:11" x14ac:dyDescent="0.2">
      <c r="I3761" s="13"/>
      <c r="J3761" s="14"/>
      <c r="K3761" s="10"/>
    </row>
    <row r="3762" spans="9:11" x14ac:dyDescent="0.2">
      <c r="I3762" s="13"/>
      <c r="J3762" s="14"/>
      <c r="K3762" s="10"/>
    </row>
    <row r="3763" spans="9:11" x14ac:dyDescent="0.2">
      <c r="I3763" s="13"/>
      <c r="J3763" s="14"/>
      <c r="K3763" s="10"/>
    </row>
    <row r="3764" spans="9:11" x14ac:dyDescent="0.2">
      <c r="I3764" s="13"/>
      <c r="J3764" s="14"/>
      <c r="K3764" s="10"/>
    </row>
    <row r="3765" spans="9:11" x14ac:dyDescent="0.2">
      <c r="I3765" s="13"/>
      <c r="J3765" s="14"/>
      <c r="K3765" s="10"/>
    </row>
    <row r="3766" spans="9:11" x14ac:dyDescent="0.2">
      <c r="I3766" s="13"/>
      <c r="J3766" s="14"/>
      <c r="K3766" s="10"/>
    </row>
    <row r="3767" spans="9:11" x14ac:dyDescent="0.2">
      <c r="I3767" s="13"/>
      <c r="J3767" s="14"/>
      <c r="K3767" s="10"/>
    </row>
    <row r="3768" spans="9:11" x14ac:dyDescent="0.2">
      <c r="I3768" s="13"/>
      <c r="J3768" s="14"/>
      <c r="K3768" s="10"/>
    </row>
    <row r="3769" spans="9:11" x14ac:dyDescent="0.2">
      <c r="I3769" s="13"/>
      <c r="J3769" s="14"/>
      <c r="K3769" s="10"/>
    </row>
    <row r="3770" spans="9:11" x14ac:dyDescent="0.2">
      <c r="I3770" s="13"/>
      <c r="J3770" s="14"/>
      <c r="K3770" s="10"/>
    </row>
    <row r="3771" spans="9:11" x14ac:dyDescent="0.2">
      <c r="I3771" s="13"/>
      <c r="J3771" s="14"/>
      <c r="K3771" s="10"/>
    </row>
    <row r="3772" spans="9:11" x14ac:dyDescent="0.2">
      <c r="I3772" s="13"/>
      <c r="J3772" s="14"/>
      <c r="K3772" s="10"/>
    </row>
    <row r="3773" spans="9:11" x14ac:dyDescent="0.2">
      <c r="I3773" s="13"/>
      <c r="J3773" s="14"/>
      <c r="K3773" s="10"/>
    </row>
    <row r="3774" spans="9:11" x14ac:dyDescent="0.2">
      <c r="I3774" s="13"/>
      <c r="J3774" s="14"/>
      <c r="K3774" s="10"/>
    </row>
    <row r="3775" spans="9:11" x14ac:dyDescent="0.2">
      <c r="I3775" s="13"/>
      <c r="J3775" s="14"/>
      <c r="K3775" s="10"/>
    </row>
    <row r="3776" spans="9:11" x14ac:dyDescent="0.2">
      <c r="I3776" s="13"/>
      <c r="J3776" s="14"/>
      <c r="K3776" s="10"/>
    </row>
    <row r="3777" spans="9:11" x14ac:dyDescent="0.2">
      <c r="I3777" s="13"/>
      <c r="J3777" s="14"/>
      <c r="K3777" s="10"/>
    </row>
    <row r="3778" spans="9:11" x14ac:dyDescent="0.2">
      <c r="I3778" s="13"/>
      <c r="J3778" s="14"/>
      <c r="K3778" s="10"/>
    </row>
    <row r="3779" spans="9:11" x14ac:dyDescent="0.2">
      <c r="I3779" s="13"/>
      <c r="J3779" s="14"/>
      <c r="K3779" s="10"/>
    </row>
    <row r="3780" spans="9:11" x14ac:dyDescent="0.2">
      <c r="I3780" s="13"/>
      <c r="J3780" s="14"/>
      <c r="K3780" s="10"/>
    </row>
    <row r="3781" spans="9:11" x14ac:dyDescent="0.2">
      <c r="I3781" s="13"/>
      <c r="J3781" s="14"/>
      <c r="K3781" s="10"/>
    </row>
    <row r="3782" spans="9:11" x14ac:dyDescent="0.2">
      <c r="I3782" s="13"/>
      <c r="J3782" s="14"/>
      <c r="K3782" s="10"/>
    </row>
    <row r="3783" spans="9:11" x14ac:dyDescent="0.2">
      <c r="I3783" s="13"/>
      <c r="J3783" s="14"/>
      <c r="K3783" s="10"/>
    </row>
    <row r="3784" spans="9:11" x14ac:dyDescent="0.2">
      <c r="I3784" s="13"/>
      <c r="J3784" s="14"/>
      <c r="K3784" s="10"/>
    </row>
    <row r="3785" spans="9:11" x14ac:dyDescent="0.2">
      <c r="I3785" s="13"/>
      <c r="J3785" s="14"/>
      <c r="K3785" s="10"/>
    </row>
    <row r="3786" spans="9:11" x14ac:dyDescent="0.2">
      <c r="I3786" s="13"/>
      <c r="J3786" s="14"/>
      <c r="K3786" s="10"/>
    </row>
    <row r="3787" spans="9:11" x14ac:dyDescent="0.2">
      <c r="I3787" s="13"/>
      <c r="J3787" s="14"/>
      <c r="K3787" s="10"/>
    </row>
    <row r="3788" spans="9:11" x14ac:dyDescent="0.2">
      <c r="I3788" s="13"/>
      <c r="J3788" s="14"/>
      <c r="K3788" s="10"/>
    </row>
    <row r="3789" spans="9:11" x14ac:dyDescent="0.2">
      <c r="I3789" s="13"/>
      <c r="J3789" s="14"/>
      <c r="K3789" s="10"/>
    </row>
    <row r="3790" spans="9:11" x14ac:dyDescent="0.2">
      <c r="I3790" s="13"/>
      <c r="J3790" s="14"/>
      <c r="K3790" s="10"/>
    </row>
    <row r="3791" spans="9:11" x14ac:dyDescent="0.2">
      <c r="I3791" s="13"/>
      <c r="J3791" s="14"/>
      <c r="K3791" s="10"/>
    </row>
    <row r="3792" spans="9:11" x14ac:dyDescent="0.2">
      <c r="I3792" s="13"/>
      <c r="J3792" s="14"/>
      <c r="K3792" s="10"/>
    </row>
    <row r="3793" spans="9:11" x14ac:dyDescent="0.2">
      <c r="I3793" s="13"/>
      <c r="J3793" s="14"/>
      <c r="K3793" s="10"/>
    </row>
    <row r="3794" spans="9:11" x14ac:dyDescent="0.2">
      <c r="I3794" s="13"/>
      <c r="J3794" s="14"/>
      <c r="K3794" s="10"/>
    </row>
    <row r="3795" spans="9:11" x14ac:dyDescent="0.2">
      <c r="I3795" s="13"/>
      <c r="J3795" s="14"/>
      <c r="K3795" s="10"/>
    </row>
    <row r="3796" spans="9:11" x14ac:dyDescent="0.2">
      <c r="I3796" s="13"/>
      <c r="J3796" s="14"/>
      <c r="K3796" s="10"/>
    </row>
    <row r="3797" spans="9:11" x14ac:dyDescent="0.2">
      <c r="I3797" s="13"/>
      <c r="J3797" s="14"/>
      <c r="K3797" s="10"/>
    </row>
    <row r="3798" spans="9:11" x14ac:dyDescent="0.2">
      <c r="I3798" s="13"/>
      <c r="J3798" s="14"/>
      <c r="K3798" s="10"/>
    </row>
    <row r="3799" spans="9:11" x14ac:dyDescent="0.2">
      <c r="I3799" s="13"/>
      <c r="J3799" s="14"/>
      <c r="K3799" s="10"/>
    </row>
    <row r="3800" spans="9:11" x14ac:dyDescent="0.2">
      <c r="I3800" s="13"/>
      <c r="J3800" s="14"/>
      <c r="K3800" s="10"/>
    </row>
    <row r="3801" spans="9:11" x14ac:dyDescent="0.2">
      <c r="I3801" s="13"/>
      <c r="J3801" s="14"/>
      <c r="K3801" s="10"/>
    </row>
    <row r="3802" spans="9:11" x14ac:dyDescent="0.2">
      <c r="I3802" s="13"/>
      <c r="J3802" s="14"/>
      <c r="K3802" s="10"/>
    </row>
    <row r="3803" spans="9:11" x14ac:dyDescent="0.2">
      <c r="I3803" s="13"/>
      <c r="J3803" s="14"/>
      <c r="K3803" s="10"/>
    </row>
    <row r="3804" spans="9:11" x14ac:dyDescent="0.2">
      <c r="I3804" s="13"/>
      <c r="J3804" s="14"/>
      <c r="K3804" s="10"/>
    </row>
    <row r="3805" spans="9:11" x14ac:dyDescent="0.2">
      <c r="I3805" s="13"/>
      <c r="J3805" s="14"/>
      <c r="K3805" s="10"/>
    </row>
    <row r="3806" spans="9:11" x14ac:dyDescent="0.2">
      <c r="I3806" s="13"/>
      <c r="J3806" s="14"/>
      <c r="K3806" s="10"/>
    </row>
    <row r="3807" spans="9:11" x14ac:dyDescent="0.2">
      <c r="I3807" s="13"/>
      <c r="J3807" s="14"/>
      <c r="K3807" s="10"/>
    </row>
    <row r="3808" spans="9:11" x14ac:dyDescent="0.2">
      <c r="I3808" s="13"/>
      <c r="J3808" s="14"/>
      <c r="K3808" s="10"/>
    </row>
    <row r="3809" spans="9:11" x14ac:dyDescent="0.2">
      <c r="I3809" s="13"/>
      <c r="J3809" s="14"/>
      <c r="K3809" s="10"/>
    </row>
    <row r="3810" spans="9:11" x14ac:dyDescent="0.2">
      <c r="I3810" s="13"/>
      <c r="J3810" s="14"/>
      <c r="K3810" s="10"/>
    </row>
    <row r="3811" spans="9:11" x14ac:dyDescent="0.2">
      <c r="I3811" s="13"/>
      <c r="J3811" s="14"/>
      <c r="K3811" s="10"/>
    </row>
    <row r="3812" spans="9:11" x14ac:dyDescent="0.2">
      <c r="I3812" s="13"/>
      <c r="J3812" s="14"/>
      <c r="K3812" s="10"/>
    </row>
    <row r="3813" spans="9:11" x14ac:dyDescent="0.2">
      <c r="I3813" s="13"/>
      <c r="J3813" s="14"/>
      <c r="K3813" s="10"/>
    </row>
    <row r="3814" spans="9:11" x14ac:dyDescent="0.2">
      <c r="I3814" s="13"/>
      <c r="J3814" s="14"/>
      <c r="K3814" s="10"/>
    </row>
    <row r="3815" spans="9:11" x14ac:dyDescent="0.2">
      <c r="I3815" s="13"/>
      <c r="J3815" s="14"/>
      <c r="K3815" s="10"/>
    </row>
    <row r="3816" spans="9:11" x14ac:dyDescent="0.2">
      <c r="I3816" s="13"/>
      <c r="J3816" s="14"/>
      <c r="K3816" s="10"/>
    </row>
    <row r="3817" spans="9:11" x14ac:dyDescent="0.2">
      <c r="I3817" s="13"/>
      <c r="J3817" s="14"/>
      <c r="K3817" s="10"/>
    </row>
    <row r="3818" spans="9:11" x14ac:dyDescent="0.2">
      <c r="I3818" s="13"/>
      <c r="J3818" s="14"/>
      <c r="K3818" s="10"/>
    </row>
    <row r="3819" spans="9:11" x14ac:dyDescent="0.2">
      <c r="I3819" s="13"/>
      <c r="J3819" s="14"/>
      <c r="K3819" s="10"/>
    </row>
    <row r="3820" spans="9:11" x14ac:dyDescent="0.2">
      <c r="I3820" s="13"/>
      <c r="J3820" s="14"/>
      <c r="K3820" s="10"/>
    </row>
    <row r="3821" spans="9:11" x14ac:dyDescent="0.2">
      <c r="I3821" s="13"/>
      <c r="J3821" s="14"/>
      <c r="K3821" s="10"/>
    </row>
    <row r="3822" spans="9:11" x14ac:dyDescent="0.2">
      <c r="I3822" s="13"/>
      <c r="J3822" s="14"/>
      <c r="K3822" s="10"/>
    </row>
    <row r="3823" spans="9:11" x14ac:dyDescent="0.2">
      <c r="I3823" s="13"/>
      <c r="J3823" s="14"/>
      <c r="K3823" s="10"/>
    </row>
    <row r="3824" spans="9:11" x14ac:dyDescent="0.2">
      <c r="I3824" s="13"/>
      <c r="J3824" s="14"/>
      <c r="K3824" s="10"/>
    </row>
    <row r="3825" spans="9:11" x14ac:dyDescent="0.2">
      <c r="I3825" s="13"/>
      <c r="J3825" s="14"/>
      <c r="K3825" s="10"/>
    </row>
    <row r="3826" spans="9:11" x14ac:dyDescent="0.2">
      <c r="I3826" s="13"/>
      <c r="J3826" s="14"/>
      <c r="K3826" s="10"/>
    </row>
    <row r="3827" spans="9:11" x14ac:dyDescent="0.2">
      <c r="I3827" s="13"/>
      <c r="J3827" s="14"/>
      <c r="K3827" s="10"/>
    </row>
    <row r="3828" spans="9:11" x14ac:dyDescent="0.2">
      <c r="I3828" s="13"/>
      <c r="J3828" s="14"/>
      <c r="K3828" s="10"/>
    </row>
    <row r="3829" spans="9:11" x14ac:dyDescent="0.2">
      <c r="I3829" s="13"/>
      <c r="J3829" s="14"/>
      <c r="K3829" s="10"/>
    </row>
    <row r="3830" spans="9:11" x14ac:dyDescent="0.2">
      <c r="I3830" s="13"/>
      <c r="J3830" s="14"/>
      <c r="K3830" s="10"/>
    </row>
    <row r="3831" spans="9:11" x14ac:dyDescent="0.2">
      <c r="I3831" s="13"/>
      <c r="J3831" s="14"/>
      <c r="K3831" s="10"/>
    </row>
    <row r="3832" spans="9:11" x14ac:dyDescent="0.2">
      <c r="I3832" s="13"/>
      <c r="J3832" s="14"/>
      <c r="K3832" s="10"/>
    </row>
    <row r="3833" spans="9:11" x14ac:dyDescent="0.2">
      <c r="I3833" s="13"/>
      <c r="J3833" s="14"/>
      <c r="K3833" s="10"/>
    </row>
    <row r="3834" spans="9:11" x14ac:dyDescent="0.2">
      <c r="I3834" s="13"/>
      <c r="J3834" s="14"/>
      <c r="K3834" s="10"/>
    </row>
    <row r="3835" spans="9:11" x14ac:dyDescent="0.2">
      <c r="I3835" s="13"/>
      <c r="J3835" s="14"/>
      <c r="K3835" s="10"/>
    </row>
    <row r="3836" spans="9:11" x14ac:dyDescent="0.2">
      <c r="I3836" s="13"/>
      <c r="J3836" s="14"/>
      <c r="K3836" s="10"/>
    </row>
    <row r="3837" spans="9:11" x14ac:dyDescent="0.2">
      <c r="I3837" s="13"/>
      <c r="J3837" s="14"/>
      <c r="K3837" s="10"/>
    </row>
    <row r="3838" spans="9:11" x14ac:dyDescent="0.2">
      <c r="I3838" s="13"/>
      <c r="J3838" s="14"/>
      <c r="K3838" s="10"/>
    </row>
    <row r="3839" spans="9:11" x14ac:dyDescent="0.2">
      <c r="I3839" s="13"/>
      <c r="J3839" s="14"/>
      <c r="K3839" s="10"/>
    </row>
    <row r="3840" spans="9:11" x14ac:dyDescent="0.2">
      <c r="I3840" s="13"/>
      <c r="J3840" s="14"/>
      <c r="K3840" s="10"/>
    </row>
    <row r="3841" spans="9:11" x14ac:dyDescent="0.2">
      <c r="I3841" s="13"/>
      <c r="J3841" s="14"/>
      <c r="K3841" s="10"/>
    </row>
    <row r="3842" spans="9:11" x14ac:dyDescent="0.2">
      <c r="I3842" s="13"/>
      <c r="J3842" s="14"/>
      <c r="K3842" s="10"/>
    </row>
    <row r="3843" spans="9:11" x14ac:dyDescent="0.2">
      <c r="I3843" s="13"/>
      <c r="J3843" s="14"/>
      <c r="K3843" s="10"/>
    </row>
    <row r="3844" spans="9:11" x14ac:dyDescent="0.2">
      <c r="I3844" s="13"/>
      <c r="J3844" s="14"/>
      <c r="K3844" s="10"/>
    </row>
    <row r="3845" spans="9:11" x14ac:dyDescent="0.2">
      <c r="I3845" s="13"/>
      <c r="J3845" s="14"/>
      <c r="K3845" s="10"/>
    </row>
    <row r="3846" spans="9:11" x14ac:dyDescent="0.2">
      <c r="I3846" s="13"/>
      <c r="J3846" s="14"/>
      <c r="K3846" s="10"/>
    </row>
    <row r="3847" spans="9:11" x14ac:dyDescent="0.2">
      <c r="I3847" s="13"/>
      <c r="J3847" s="14"/>
      <c r="K3847" s="10"/>
    </row>
    <row r="3848" spans="9:11" x14ac:dyDescent="0.2">
      <c r="I3848" s="13"/>
      <c r="J3848" s="14"/>
      <c r="K3848" s="10"/>
    </row>
    <row r="3849" spans="9:11" x14ac:dyDescent="0.2">
      <c r="I3849" s="13"/>
      <c r="J3849" s="14"/>
      <c r="K3849" s="10"/>
    </row>
    <row r="3850" spans="9:11" x14ac:dyDescent="0.2">
      <c r="I3850" s="13"/>
      <c r="J3850" s="14"/>
      <c r="K3850" s="10"/>
    </row>
    <row r="3851" spans="9:11" x14ac:dyDescent="0.2">
      <c r="I3851" s="13"/>
      <c r="J3851" s="14"/>
      <c r="K3851" s="10"/>
    </row>
    <row r="3852" spans="9:11" x14ac:dyDescent="0.2">
      <c r="I3852" s="13"/>
      <c r="J3852" s="14"/>
      <c r="K3852" s="10"/>
    </row>
    <row r="3853" spans="9:11" x14ac:dyDescent="0.2">
      <c r="I3853" s="13"/>
      <c r="J3853" s="14"/>
      <c r="K3853" s="10"/>
    </row>
    <row r="3854" spans="9:11" x14ac:dyDescent="0.2">
      <c r="I3854" s="13"/>
      <c r="J3854" s="14"/>
      <c r="K3854" s="10"/>
    </row>
    <row r="3855" spans="9:11" x14ac:dyDescent="0.2">
      <c r="I3855" s="13"/>
      <c r="J3855" s="14"/>
      <c r="K3855" s="10"/>
    </row>
    <row r="3856" spans="9:11" x14ac:dyDescent="0.2">
      <c r="I3856" s="13"/>
      <c r="J3856" s="14"/>
      <c r="K3856" s="10"/>
    </row>
    <row r="3857" spans="9:11" x14ac:dyDescent="0.2">
      <c r="I3857" s="13"/>
      <c r="J3857" s="14"/>
      <c r="K3857" s="10"/>
    </row>
    <row r="3858" spans="9:11" x14ac:dyDescent="0.2">
      <c r="I3858" s="13"/>
      <c r="J3858" s="14"/>
      <c r="K3858" s="10"/>
    </row>
    <row r="3859" spans="9:11" x14ac:dyDescent="0.2">
      <c r="I3859" s="13"/>
      <c r="J3859" s="14"/>
      <c r="K3859" s="10"/>
    </row>
    <row r="3860" spans="9:11" x14ac:dyDescent="0.2">
      <c r="I3860" s="13"/>
      <c r="J3860" s="14"/>
      <c r="K3860" s="10"/>
    </row>
    <row r="3861" spans="9:11" x14ac:dyDescent="0.2">
      <c r="I3861" s="13"/>
      <c r="J3861" s="14"/>
      <c r="K3861" s="10"/>
    </row>
    <row r="3862" spans="9:11" x14ac:dyDescent="0.2">
      <c r="I3862" s="13"/>
      <c r="J3862" s="14"/>
      <c r="K3862" s="10"/>
    </row>
    <row r="3863" spans="9:11" x14ac:dyDescent="0.2">
      <c r="I3863" s="13"/>
      <c r="J3863" s="14"/>
      <c r="K3863" s="10"/>
    </row>
    <row r="3864" spans="9:11" x14ac:dyDescent="0.2">
      <c r="I3864" s="13"/>
      <c r="J3864" s="14"/>
      <c r="K3864" s="10"/>
    </row>
    <row r="3865" spans="9:11" x14ac:dyDescent="0.2">
      <c r="I3865" s="13"/>
      <c r="J3865" s="14"/>
      <c r="K3865" s="10"/>
    </row>
    <row r="3866" spans="9:11" x14ac:dyDescent="0.2">
      <c r="I3866" s="13"/>
      <c r="J3866" s="14"/>
      <c r="K3866" s="10"/>
    </row>
    <row r="3867" spans="9:11" x14ac:dyDescent="0.2">
      <c r="I3867" s="13"/>
      <c r="J3867" s="14"/>
      <c r="K3867" s="10"/>
    </row>
    <row r="3868" spans="9:11" x14ac:dyDescent="0.2">
      <c r="I3868" s="13"/>
      <c r="J3868" s="14"/>
      <c r="K3868" s="10"/>
    </row>
    <row r="3869" spans="9:11" x14ac:dyDescent="0.2">
      <c r="I3869" s="13"/>
      <c r="J3869" s="14"/>
      <c r="K3869" s="10"/>
    </row>
    <row r="3870" spans="9:11" x14ac:dyDescent="0.2">
      <c r="I3870" s="13"/>
      <c r="J3870" s="14"/>
      <c r="K3870" s="10"/>
    </row>
    <row r="3871" spans="9:11" x14ac:dyDescent="0.2">
      <c r="I3871" s="13"/>
      <c r="J3871" s="14"/>
      <c r="K3871" s="10"/>
    </row>
    <row r="3872" spans="9:11" x14ac:dyDescent="0.2">
      <c r="I3872" s="13"/>
      <c r="J3872" s="14"/>
      <c r="K3872" s="10"/>
    </row>
    <row r="3873" spans="9:11" x14ac:dyDescent="0.2">
      <c r="I3873" s="13"/>
      <c r="J3873" s="14"/>
      <c r="K3873" s="10"/>
    </row>
    <row r="3874" spans="9:11" x14ac:dyDescent="0.2">
      <c r="I3874" s="13"/>
      <c r="J3874" s="14"/>
      <c r="K3874" s="10"/>
    </row>
    <row r="3875" spans="9:11" x14ac:dyDescent="0.2">
      <c r="I3875" s="13"/>
      <c r="J3875" s="14"/>
      <c r="K3875" s="10"/>
    </row>
    <row r="3876" spans="9:11" x14ac:dyDescent="0.2">
      <c r="I3876" s="13"/>
      <c r="J3876" s="14"/>
      <c r="K3876" s="10"/>
    </row>
    <row r="3877" spans="9:11" x14ac:dyDescent="0.2">
      <c r="I3877" s="13"/>
      <c r="J3877" s="14"/>
      <c r="K3877" s="10"/>
    </row>
    <row r="3878" spans="9:11" x14ac:dyDescent="0.2">
      <c r="I3878" s="13"/>
      <c r="J3878" s="14"/>
      <c r="K3878" s="10"/>
    </row>
    <row r="3879" spans="9:11" x14ac:dyDescent="0.2">
      <c r="I3879" s="13"/>
      <c r="J3879" s="14"/>
      <c r="K3879" s="10"/>
    </row>
    <row r="3880" spans="9:11" x14ac:dyDescent="0.2">
      <c r="I3880" s="13"/>
      <c r="J3880" s="14"/>
      <c r="K3880" s="10"/>
    </row>
    <row r="3881" spans="9:11" x14ac:dyDescent="0.2">
      <c r="I3881" s="13"/>
      <c r="J3881" s="14"/>
      <c r="K3881" s="10"/>
    </row>
    <row r="3882" spans="9:11" x14ac:dyDescent="0.2">
      <c r="I3882" s="13"/>
      <c r="J3882" s="14"/>
      <c r="K3882" s="10"/>
    </row>
    <row r="3883" spans="9:11" x14ac:dyDescent="0.2">
      <c r="I3883" s="13"/>
      <c r="J3883" s="14"/>
      <c r="K3883" s="10"/>
    </row>
    <row r="3884" spans="9:11" x14ac:dyDescent="0.2">
      <c r="I3884" s="13"/>
      <c r="J3884" s="14"/>
      <c r="K3884" s="10"/>
    </row>
    <row r="3885" spans="9:11" x14ac:dyDescent="0.2">
      <c r="I3885" s="13"/>
      <c r="J3885" s="14"/>
      <c r="K3885" s="10"/>
    </row>
    <row r="3886" spans="9:11" x14ac:dyDescent="0.2">
      <c r="I3886" s="13"/>
      <c r="J3886" s="14"/>
      <c r="K3886" s="10"/>
    </row>
    <row r="3887" spans="9:11" x14ac:dyDescent="0.2">
      <c r="I3887" s="13"/>
      <c r="J3887" s="14"/>
      <c r="K3887" s="10"/>
    </row>
    <row r="3888" spans="9:11" x14ac:dyDescent="0.2">
      <c r="I3888" s="13"/>
      <c r="J3888" s="14"/>
      <c r="K3888" s="10"/>
    </row>
    <row r="3889" spans="9:11" x14ac:dyDescent="0.2">
      <c r="I3889" s="13"/>
      <c r="J3889" s="14"/>
      <c r="K3889" s="10"/>
    </row>
    <row r="3890" spans="9:11" x14ac:dyDescent="0.2">
      <c r="I3890" s="13"/>
      <c r="J3890" s="14"/>
      <c r="K3890" s="10"/>
    </row>
    <row r="3891" spans="9:11" x14ac:dyDescent="0.2">
      <c r="I3891" s="13"/>
      <c r="J3891" s="14"/>
      <c r="K3891" s="10"/>
    </row>
    <row r="3892" spans="9:11" x14ac:dyDescent="0.2">
      <c r="I3892" s="13"/>
      <c r="J3892" s="14"/>
      <c r="K3892" s="10"/>
    </row>
    <row r="3893" spans="9:11" x14ac:dyDescent="0.2">
      <c r="I3893" s="13"/>
      <c r="J3893" s="14"/>
      <c r="K3893" s="10"/>
    </row>
    <row r="3894" spans="9:11" x14ac:dyDescent="0.2">
      <c r="I3894" s="13"/>
      <c r="J3894" s="14"/>
      <c r="K3894" s="10"/>
    </row>
    <row r="3895" spans="9:11" x14ac:dyDescent="0.2">
      <c r="I3895" s="13"/>
      <c r="J3895" s="14"/>
      <c r="K3895" s="10"/>
    </row>
    <row r="3896" spans="9:11" x14ac:dyDescent="0.2">
      <c r="I3896" s="13"/>
      <c r="J3896" s="14"/>
      <c r="K3896" s="10"/>
    </row>
    <row r="3897" spans="9:11" x14ac:dyDescent="0.2">
      <c r="I3897" s="13"/>
      <c r="J3897" s="14"/>
      <c r="K3897" s="10"/>
    </row>
    <row r="3898" spans="9:11" x14ac:dyDescent="0.2">
      <c r="I3898" s="13"/>
      <c r="J3898" s="14"/>
      <c r="K3898" s="10"/>
    </row>
    <row r="3899" spans="9:11" x14ac:dyDescent="0.2">
      <c r="I3899" s="13"/>
      <c r="J3899" s="14"/>
      <c r="K3899" s="10"/>
    </row>
    <row r="3900" spans="9:11" x14ac:dyDescent="0.2">
      <c r="I3900" s="13"/>
      <c r="J3900" s="14"/>
      <c r="K3900" s="10"/>
    </row>
    <row r="3901" spans="9:11" x14ac:dyDescent="0.2">
      <c r="I3901" s="13"/>
      <c r="J3901" s="14"/>
      <c r="K3901" s="10"/>
    </row>
    <row r="3902" spans="9:11" x14ac:dyDescent="0.2">
      <c r="I3902" s="13"/>
      <c r="J3902" s="14"/>
      <c r="K3902" s="10"/>
    </row>
    <row r="3903" spans="9:11" x14ac:dyDescent="0.2">
      <c r="I3903" s="13"/>
      <c r="J3903" s="14"/>
      <c r="K3903" s="10"/>
    </row>
    <row r="3904" spans="9:11" x14ac:dyDescent="0.2">
      <c r="I3904" s="13"/>
      <c r="J3904" s="14"/>
      <c r="K3904" s="10"/>
    </row>
    <row r="3905" spans="9:11" x14ac:dyDescent="0.2">
      <c r="I3905" s="13"/>
      <c r="J3905" s="14"/>
      <c r="K3905" s="10"/>
    </row>
    <row r="3906" spans="9:11" x14ac:dyDescent="0.2">
      <c r="I3906" s="13"/>
      <c r="J3906" s="14"/>
      <c r="K3906" s="10"/>
    </row>
    <row r="3907" spans="9:11" x14ac:dyDescent="0.2">
      <c r="I3907" s="13"/>
      <c r="J3907" s="14"/>
      <c r="K3907" s="10"/>
    </row>
    <row r="3908" spans="9:11" x14ac:dyDescent="0.2">
      <c r="I3908" s="13"/>
      <c r="J3908" s="14"/>
      <c r="K3908" s="10"/>
    </row>
    <row r="3909" spans="9:11" x14ac:dyDescent="0.2">
      <c r="I3909" s="13"/>
      <c r="J3909" s="14"/>
      <c r="K3909" s="10"/>
    </row>
    <row r="3910" spans="9:11" x14ac:dyDescent="0.2">
      <c r="I3910" s="13"/>
      <c r="J3910" s="14"/>
      <c r="K3910" s="10"/>
    </row>
    <row r="3911" spans="9:11" x14ac:dyDescent="0.2">
      <c r="I3911" s="13"/>
      <c r="J3911" s="14"/>
      <c r="K3911" s="10"/>
    </row>
    <row r="3912" spans="9:11" x14ac:dyDescent="0.2">
      <c r="I3912" s="13"/>
      <c r="J3912" s="14"/>
      <c r="K3912" s="10"/>
    </row>
    <row r="3913" spans="9:11" x14ac:dyDescent="0.2">
      <c r="I3913" s="13"/>
      <c r="J3913" s="14"/>
      <c r="K3913" s="10"/>
    </row>
    <row r="3914" spans="9:11" x14ac:dyDescent="0.2">
      <c r="I3914" s="13"/>
      <c r="J3914" s="14"/>
      <c r="K3914" s="10"/>
    </row>
    <row r="3915" spans="9:11" x14ac:dyDescent="0.2">
      <c r="I3915" s="13"/>
      <c r="J3915" s="14"/>
      <c r="K3915" s="10"/>
    </row>
    <row r="3916" spans="9:11" x14ac:dyDescent="0.2">
      <c r="I3916" s="13"/>
      <c r="J3916" s="14"/>
      <c r="K3916" s="10"/>
    </row>
    <row r="3917" spans="9:11" x14ac:dyDescent="0.2">
      <c r="I3917" s="13"/>
      <c r="J3917" s="14"/>
      <c r="K3917" s="10"/>
    </row>
    <row r="3918" spans="9:11" x14ac:dyDescent="0.2">
      <c r="I3918" s="13"/>
      <c r="J3918" s="14"/>
      <c r="K3918" s="10"/>
    </row>
    <row r="3919" spans="9:11" x14ac:dyDescent="0.2">
      <c r="I3919" s="13"/>
      <c r="J3919" s="14"/>
      <c r="K3919" s="10"/>
    </row>
    <row r="3920" spans="9:11" x14ac:dyDescent="0.2">
      <c r="I3920" s="13"/>
      <c r="J3920" s="14"/>
      <c r="K3920" s="10"/>
    </row>
    <row r="3921" spans="9:11" x14ac:dyDescent="0.2">
      <c r="I3921" s="13"/>
      <c r="J3921" s="14"/>
      <c r="K3921" s="10"/>
    </row>
    <row r="3922" spans="9:11" x14ac:dyDescent="0.2">
      <c r="I3922" s="13"/>
      <c r="J3922" s="14"/>
      <c r="K3922" s="10"/>
    </row>
    <row r="3923" spans="9:11" x14ac:dyDescent="0.2">
      <c r="I3923" s="13"/>
      <c r="J3923" s="14"/>
      <c r="K3923" s="10"/>
    </row>
    <row r="3924" spans="9:11" x14ac:dyDescent="0.2">
      <c r="I3924" s="13"/>
      <c r="J3924" s="14"/>
      <c r="K3924" s="10"/>
    </row>
    <row r="3925" spans="9:11" x14ac:dyDescent="0.2">
      <c r="I3925" s="13"/>
      <c r="J3925" s="14"/>
      <c r="K3925" s="10"/>
    </row>
    <row r="3926" spans="9:11" x14ac:dyDescent="0.2">
      <c r="I3926" s="13"/>
      <c r="J3926" s="14"/>
      <c r="K3926" s="10"/>
    </row>
    <row r="3927" spans="9:11" x14ac:dyDescent="0.2">
      <c r="I3927" s="13"/>
      <c r="J3927" s="14"/>
      <c r="K3927" s="10"/>
    </row>
    <row r="3928" spans="9:11" x14ac:dyDescent="0.2">
      <c r="I3928" s="13"/>
      <c r="J3928" s="14"/>
      <c r="K3928" s="10"/>
    </row>
    <row r="3929" spans="9:11" x14ac:dyDescent="0.2">
      <c r="I3929" s="13"/>
      <c r="J3929" s="14"/>
      <c r="K3929" s="10"/>
    </row>
    <row r="3930" spans="9:11" x14ac:dyDescent="0.2">
      <c r="I3930" s="13"/>
      <c r="J3930" s="14"/>
      <c r="K3930" s="10"/>
    </row>
    <row r="3931" spans="9:11" x14ac:dyDescent="0.2">
      <c r="I3931" s="13"/>
      <c r="J3931" s="14"/>
      <c r="K3931" s="10"/>
    </row>
    <row r="3932" spans="9:11" x14ac:dyDescent="0.2">
      <c r="I3932" s="13"/>
      <c r="J3932" s="14"/>
      <c r="K3932" s="10"/>
    </row>
    <row r="3933" spans="9:11" x14ac:dyDescent="0.2">
      <c r="I3933" s="13"/>
      <c r="J3933" s="14"/>
      <c r="K3933" s="10"/>
    </row>
    <row r="3934" spans="9:11" x14ac:dyDescent="0.2">
      <c r="I3934" s="13"/>
      <c r="J3934" s="14"/>
      <c r="K3934" s="10"/>
    </row>
    <row r="3935" spans="9:11" x14ac:dyDescent="0.2">
      <c r="I3935" s="13"/>
      <c r="J3935" s="14"/>
      <c r="K3935" s="10"/>
    </row>
    <row r="3936" spans="9:11" x14ac:dyDescent="0.2">
      <c r="I3936" s="13"/>
      <c r="J3936" s="14"/>
      <c r="K3936" s="10"/>
    </row>
    <row r="3937" spans="9:11" x14ac:dyDescent="0.2">
      <c r="I3937" s="13"/>
      <c r="J3937" s="14"/>
      <c r="K3937" s="10"/>
    </row>
    <row r="3938" spans="9:11" x14ac:dyDescent="0.2">
      <c r="I3938" s="13"/>
      <c r="J3938" s="14"/>
      <c r="K3938" s="10"/>
    </row>
    <row r="3939" spans="9:11" x14ac:dyDescent="0.2">
      <c r="I3939" s="13"/>
      <c r="J3939" s="14"/>
      <c r="K3939" s="10"/>
    </row>
    <row r="3940" spans="9:11" x14ac:dyDescent="0.2">
      <c r="I3940" s="13"/>
      <c r="J3940" s="14"/>
      <c r="K3940" s="10"/>
    </row>
    <row r="3941" spans="9:11" x14ac:dyDescent="0.2">
      <c r="I3941" s="13"/>
      <c r="J3941" s="14"/>
      <c r="K3941" s="10"/>
    </row>
    <row r="3942" spans="9:11" x14ac:dyDescent="0.2">
      <c r="I3942" s="13"/>
      <c r="J3942" s="14"/>
      <c r="K3942" s="10"/>
    </row>
    <row r="3943" spans="9:11" x14ac:dyDescent="0.2">
      <c r="I3943" s="13"/>
      <c r="J3943" s="14"/>
      <c r="K3943" s="10"/>
    </row>
    <row r="3944" spans="9:11" x14ac:dyDescent="0.2">
      <c r="I3944" s="13"/>
      <c r="J3944" s="14"/>
      <c r="K3944" s="10"/>
    </row>
    <row r="3945" spans="9:11" x14ac:dyDescent="0.2">
      <c r="I3945" s="13"/>
      <c r="J3945" s="14"/>
      <c r="K3945" s="10"/>
    </row>
    <row r="3946" spans="9:11" x14ac:dyDescent="0.2">
      <c r="I3946" s="13"/>
      <c r="J3946" s="14"/>
      <c r="K3946" s="10"/>
    </row>
    <row r="3947" spans="9:11" x14ac:dyDescent="0.2">
      <c r="I3947" s="13"/>
      <c r="J3947" s="14"/>
      <c r="K3947" s="10"/>
    </row>
    <row r="3948" spans="9:11" x14ac:dyDescent="0.2">
      <c r="I3948" s="13"/>
      <c r="J3948" s="14"/>
      <c r="K3948" s="10"/>
    </row>
    <row r="3949" spans="9:11" x14ac:dyDescent="0.2">
      <c r="I3949" s="13"/>
      <c r="J3949" s="14"/>
      <c r="K3949" s="10"/>
    </row>
    <row r="3950" spans="9:11" x14ac:dyDescent="0.2">
      <c r="I3950" s="13"/>
      <c r="J3950" s="14"/>
      <c r="K3950" s="10"/>
    </row>
    <row r="3951" spans="9:11" x14ac:dyDescent="0.2">
      <c r="I3951" s="13"/>
      <c r="J3951" s="14"/>
      <c r="K3951" s="10"/>
    </row>
    <row r="3952" spans="9:11" x14ac:dyDescent="0.2">
      <c r="I3952" s="13"/>
      <c r="J3952" s="14"/>
      <c r="K3952" s="10"/>
    </row>
    <row r="3953" spans="9:11" x14ac:dyDescent="0.2">
      <c r="I3953" s="13"/>
      <c r="J3953" s="14"/>
      <c r="K3953" s="10"/>
    </row>
    <row r="3954" spans="9:11" x14ac:dyDescent="0.2">
      <c r="I3954" s="13"/>
      <c r="J3954" s="14"/>
      <c r="K3954" s="10"/>
    </row>
    <row r="3955" spans="9:11" x14ac:dyDescent="0.2">
      <c r="I3955" s="13"/>
      <c r="J3955" s="14"/>
      <c r="K3955" s="10"/>
    </row>
    <row r="3956" spans="9:11" x14ac:dyDescent="0.2">
      <c r="I3956" s="13"/>
      <c r="J3956" s="14"/>
      <c r="K3956" s="10"/>
    </row>
    <row r="3957" spans="9:11" x14ac:dyDescent="0.2">
      <c r="I3957" s="13"/>
      <c r="J3957" s="14"/>
      <c r="K3957" s="10"/>
    </row>
    <row r="3958" spans="9:11" x14ac:dyDescent="0.2">
      <c r="I3958" s="13"/>
      <c r="J3958" s="14"/>
      <c r="K3958" s="10"/>
    </row>
    <row r="3959" spans="9:11" x14ac:dyDescent="0.2">
      <c r="I3959" s="13"/>
      <c r="J3959" s="14"/>
      <c r="K3959" s="10"/>
    </row>
    <row r="3960" spans="9:11" x14ac:dyDescent="0.2">
      <c r="I3960" s="13"/>
      <c r="J3960" s="14"/>
      <c r="K3960" s="10"/>
    </row>
    <row r="3961" spans="9:11" x14ac:dyDescent="0.2">
      <c r="I3961" s="13"/>
      <c r="J3961" s="14"/>
      <c r="K3961" s="10"/>
    </row>
    <row r="3962" spans="9:11" x14ac:dyDescent="0.2">
      <c r="I3962" s="13"/>
      <c r="J3962" s="14"/>
      <c r="K3962" s="10"/>
    </row>
    <row r="3963" spans="9:11" x14ac:dyDescent="0.2">
      <c r="I3963" s="13"/>
      <c r="J3963" s="14"/>
      <c r="K3963" s="10"/>
    </row>
    <row r="3964" spans="9:11" x14ac:dyDescent="0.2">
      <c r="I3964" s="13"/>
      <c r="J3964" s="14"/>
      <c r="K3964" s="10"/>
    </row>
    <row r="3965" spans="9:11" x14ac:dyDescent="0.2">
      <c r="I3965" s="13"/>
      <c r="J3965" s="14"/>
      <c r="K3965" s="10"/>
    </row>
    <row r="3966" spans="9:11" x14ac:dyDescent="0.2">
      <c r="I3966" s="13"/>
      <c r="J3966" s="14"/>
      <c r="K3966" s="10"/>
    </row>
    <row r="3967" spans="9:11" x14ac:dyDescent="0.2">
      <c r="I3967" s="13"/>
      <c r="J3967" s="14"/>
      <c r="K3967" s="10"/>
    </row>
    <row r="3968" spans="9:11" x14ac:dyDescent="0.2">
      <c r="I3968" s="13"/>
      <c r="J3968" s="14"/>
      <c r="K3968" s="10"/>
    </row>
    <row r="3969" spans="9:11" x14ac:dyDescent="0.2">
      <c r="I3969" s="13"/>
      <c r="J3969" s="14"/>
      <c r="K3969" s="10"/>
    </row>
    <row r="3970" spans="9:11" x14ac:dyDescent="0.2">
      <c r="I3970" s="13"/>
      <c r="J3970" s="14"/>
      <c r="K3970" s="10"/>
    </row>
    <row r="3971" spans="9:11" x14ac:dyDescent="0.2">
      <c r="I3971" s="13"/>
      <c r="J3971" s="14"/>
      <c r="K3971" s="10"/>
    </row>
    <row r="3972" spans="9:11" x14ac:dyDescent="0.2">
      <c r="I3972" s="13"/>
      <c r="J3972" s="14"/>
      <c r="K3972" s="10"/>
    </row>
    <row r="3973" spans="9:11" x14ac:dyDescent="0.2">
      <c r="I3973" s="13"/>
      <c r="J3973" s="14"/>
      <c r="K3973" s="10"/>
    </row>
    <row r="3974" spans="9:11" x14ac:dyDescent="0.2">
      <c r="I3974" s="13"/>
      <c r="J3974" s="14"/>
      <c r="K3974" s="10"/>
    </row>
    <row r="3975" spans="9:11" x14ac:dyDescent="0.2">
      <c r="I3975" s="13"/>
      <c r="J3975" s="14"/>
      <c r="K3975" s="10"/>
    </row>
    <row r="3976" spans="9:11" x14ac:dyDescent="0.2">
      <c r="I3976" s="13"/>
      <c r="J3976" s="14"/>
      <c r="K3976" s="10"/>
    </row>
    <row r="3977" spans="9:11" x14ac:dyDescent="0.2">
      <c r="I3977" s="13"/>
      <c r="J3977" s="14"/>
      <c r="K3977" s="10"/>
    </row>
    <row r="3978" spans="9:11" x14ac:dyDescent="0.2">
      <c r="I3978" s="13"/>
      <c r="J3978" s="14"/>
      <c r="K3978" s="10"/>
    </row>
    <row r="3979" spans="9:11" x14ac:dyDescent="0.2">
      <c r="I3979" s="13"/>
      <c r="J3979" s="14"/>
      <c r="K3979" s="10"/>
    </row>
    <row r="3980" spans="9:11" x14ac:dyDescent="0.2">
      <c r="I3980" s="13"/>
      <c r="J3980" s="14"/>
      <c r="K3980" s="10"/>
    </row>
    <row r="3981" spans="9:11" x14ac:dyDescent="0.2">
      <c r="I3981" s="13"/>
      <c r="J3981" s="14"/>
      <c r="K3981" s="10"/>
    </row>
    <row r="3982" spans="9:11" x14ac:dyDescent="0.2">
      <c r="I3982" s="13"/>
      <c r="J3982" s="14"/>
      <c r="K3982" s="10"/>
    </row>
    <row r="3983" spans="9:11" x14ac:dyDescent="0.2">
      <c r="I3983" s="13"/>
      <c r="J3983" s="14"/>
      <c r="K3983" s="10"/>
    </row>
    <row r="3984" spans="9:11" x14ac:dyDescent="0.2">
      <c r="I3984" s="13"/>
      <c r="J3984" s="14"/>
      <c r="K3984" s="10"/>
    </row>
    <row r="3985" spans="9:11" x14ac:dyDescent="0.2">
      <c r="I3985" s="13"/>
      <c r="J3985" s="14"/>
      <c r="K3985" s="10"/>
    </row>
    <row r="3986" spans="9:11" x14ac:dyDescent="0.2">
      <c r="I3986" s="13"/>
      <c r="J3986" s="14"/>
      <c r="K3986" s="10"/>
    </row>
    <row r="3987" spans="9:11" x14ac:dyDescent="0.2">
      <c r="I3987" s="13"/>
      <c r="J3987" s="14"/>
      <c r="K3987" s="10"/>
    </row>
    <row r="3988" spans="9:11" x14ac:dyDescent="0.2">
      <c r="I3988" s="13"/>
      <c r="J3988" s="14"/>
      <c r="K3988" s="10"/>
    </row>
    <row r="3989" spans="9:11" x14ac:dyDescent="0.2">
      <c r="I3989" s="13"/>
      <c r="J3989" s="14"/>
      <c r="K3989" s="10"/>
    </row>
    <row r="3990" spans="9:11" x14ac:dyDescent="0.2">
      <c r="I3990" s="13"/>
      <c r="J3990" s="14"/>
      <c r="K3990" s="10"/>
    </row>
    <row r="3991" spans="9:11" x14ac:dyDescent="0.2">
      <c r="I3991" s="13"/>
      <c r="J3991" s="14"/>
      <c r="K3991" s="10"/>
    </row>
    <row r="3992" spans="9:11" x14ac:dyDescent="0.2">
      <c r="I3992" s="13"/>
      <c r="J3992" s="14"/>
      <c r="K3992" s="10"/>
    </row>
    <row r="3993" spans="9:11" x14ac:dyDescent="0.2">
      <c r="I3993" s="13"/>
      <c r="J3993" s="14"/>
      <c r="K3993" s="10"/>
    </row>
    <row r="3994" spans="9:11" x14ac:dyDescent="0.2">
      <c r="I3994" s="13"/>
      <c r="J3994" s="14"/>
      <c r="K3994" s="10"/>
    </row>
    <row r="3995" spans="9:11" x14ac:dyDescent="0.2">
      <c r="I3995" s="13"/>
      <c r="J3995" s="14"/>
      <c r="K3995" s="10"/>
    </row>
    <row r="3996" spans="9:11" x14ac:dyDescent="0.2">
      <c r="I3996" s="13"/>
      <c r="J3996" s="14"/>
      <c r="K3996" s="10"/>
    </row>
    <row r="3997" spans="9:11" x14ac:dyDescent="0.2">
      <c r="I3997" s="13"/>
      <c r="J3997" s="14"/>
      <c r="K3997" s="10"/>
    </row>
    <row r="3998" spans="9:11" x14ac:dyDescent="0.2">
      <c r="I3998" s="13"/>
      <c r="J3998" s="14"/>
      <c r="K3998" s="10"/>
    </row>
    <row r="3999" spans="9:11" x14ac:dyDescent="0.2">
      <c r="I3999" s="13"/>
      <c r="J3999" s="14"/>
      <c r="K3999" s="10"/>
    </row>
    <row r="4000" spans="9:11" x14ac:dyDescent="0.2">
      <c r="I4000" s="13"/>
      <c r="J4000" s="14"/>
      <c r="K4000" s="10"/>
    </row>
    <row r="4001" spans="9:11" x14ac:dyDescent="0.2">
      <c r="I4001" s="13"/>
      <c r="J4001" s="14"/>
      <c r="K4001" s="10"/>
    </row>
    <row r="4002" spans="9:11" x14ac:dyDescent="0.2">
      <c r="I4002" s="13"/>
      <c r="J4002" s="14"/>
      <c r="K4002" s="10"/>
    </row>
    <row r="4003" spans="9:11" x14ac:dyDescent="0.2">
      <c r="I4003" s="13"/>
      <c r="J4003" s="14"/>
      <c r="K4003" s="10"/>
    </row>
    <row r="4004" spans="9:11" x14ac:dyDescent="0.2">
      <c r="I4004" s="13"/>
      <c r="J4004" s="14"/>
      <c r="K4004" s="10"/>
    </row>
    <row r="4005" spans="9:11" x14ac:dyDescent="0.2">
      <c r="I4005" s="13"/>
      <c r="J4005" s="14"/>
      <c r="K4005" s="10"/>
    </row>
    <row r="4006" spans="9:11" x14ac:dyDescent="0.2">
      <c r="I4006" s="13"/>
      <c r="J4006" s="14"/>
      <c r="K4006" s="10"/>
    </row>
    <row r="4007" spans="9:11" x14ac:dyDescent="0.2">
      <c r="I4007" s="13"/>
      <c r="J4007" s="14"/>
      <c r="K4007" s="10"/>
    </row>
    <row r="4008" spans="9:11" x14ac:dyDescent="0.2">
      <c r="I4008" s="13"/>
      <c r="J4008" s="14"/>
      <c r="K4008" s="10"/>
    </row>
    <row r="4009" spans="9:11" x14ac:dyDescent="0.2">
      <c r="I4009" s="13"/>
      <c r="J4009" s="14"/>
      <c r="K4009" s="10"/>
    </row>
    <row r="4010" spans="9:11" x14ac:dyDescent="0.2">
      <c r="I4010" s="13"/>
      <c r="J4010" s="14"/>
      <c r="K4010" s="10"/>
    </row>
    <row r="4011" spans="9:11" x14ac:dyDescent="0.2">
      <c r="I4011" s="13"/>
      <c r="J4011" s="14"/>
      <c r="K4011" s="10"/>
    </row>
    <row r="4012" spans="9:11" x14ac:dyDescent="0.2">
      <c r="I4012" s="13"/>
      <c r="J4012" s="14"/>
      <c r="K4012" s="10"/>
    </row>
    <row r="4013" spans="9:11" x14ac:dyDescent="0.2">
      <c r="I4013" s="13"/>
      <c r="J4013" s="14"/>
      <c r="K4013" s="10"/>
    </row>
    <row r="4014" spans="9:11" x14ac:dyDescent="0.2">
      <c r="I4014" s="13"/>
      <c r="J4014" s="14"/>
      <c r="K4014" s="10"/>
    </row>
    <row r="4015" spans="9:11" x14ac:dyDescent="0.2">
      <c r="I4015" s="13"/>
      <c r="J4015" s="14"/>
      <c r="K4015" s="10"/>
    </row>
    <row r="4016" spans="9:11" x14ac:dyDescent="0.2">
      <c r="I4016" s="13"/>
      <c r="J4016" s="14"/>
      <c r="K4016" s="10"/>
    </row>
    <row r="4017" spans="9:11" x14ac:dyDescent="0.2">
      <c r="I4017" s="13"/>
      <c r="J4017" s="14"/>
      <c r="K4017" s="10"/>
    </row>
    <row r="4018" spans="9:11" x14ac:dyDescent="0.2">
      <c r="I4018" s="13"/>
      <c r="J4018" s="14"/>
      <c r="K4018" s="10"/>
    </row>
    <row r="4019" spans="9:11" x14ac:dyDescent="0.2">
      <c r="I4019" s="13"/>
      <c r="J4019" s="14"/>
      <c r="K4019" s="10"/>
    </row>
    <row r="4020" spans="9:11" x14ac:dyDescent="0.2">
      <c r="I4020" s="13"/>
      <c r="J4020" s="14"/>
      <c r="K4020" s="10"/>
    </row>
    <row r="4021" spans="9:11" x14ac:dyDescent="0.2">
      <c r="I4021" s="13"/>
      <c r="J4021" s="14"/>
      <c r="K4021" s="10"/>
    </row>
    <row r="4022" spans="9:11" x14ac:dyDescent="0.2">
      <c r="I4022" s="13"/>
      <c r="J4022" s="14"/>
      <c r="K4022" s="10"/>
    </row>
    <row r="4023" spans="9:11" x14ac:dyDescent="0.2">
      <c r="I4023" s="13"/>
      <c r="J4023" s="14"/>
      <c r="K4023" s="10"/>
    </row>
    <row r="4024" spans="9:11" x14ac:dyDescent="0.2">
      <c r="I4024" s="13"/>
      <c r="J4024" s="14"/>
      <c r="K4024" s="10"/>
    </row>
    <row r="4025" spans="9:11" x14ac:dyDescent="0.2">
      <c r="I4025" s="13"/>
      <c r="J4025" s="14"/>
      <c r="K4025" s="10"/>
    </row>
    <row r="4026" spans="9:11" x14ac:dyDescent="0.2">
      <c r="I4026" s="13"/>
      <c r="J4026" s="14"/>
      <c r="K4026" s="10"/>
    </row>
    <row r="4027" spans="9:11" x14ac:dyDescent="0.2">
      <c r="I4027" s="13"/>
      <c r="J4027" s="14"/>
      <c r="K4027" s="10"/>
    </row>
    <row r="4028" spans="9:11" x14ac:dyDescent="0.2">
      <c r="I4028" s="13"/>
      <c r="J4028" s="14"/>
      <c r="K4028" s="10"/>
    </row>
    <row r="4029" spans="9:11" x14ac:dyDescent="0.2">
      <c r="I4029" s="13"/>
      <c r="J4029" s="14"/>
      <c r="K4029" s="10"/>
    </row>
    <row r="4030" spans="9:11" x14ac:dyDescent="0.2">
      <c r="I4030" s="13"/>
      <c r="J4030" s="14"/>
      <c r="K4030" s="10"/>
    </row>
    <row r="4031" spans="9:11" x14ac:dyDescent="0.2">
      <c r="I4031" s="13"/>
      <c r="J4031" s="14"/>
      <c r="K4031" s="10"/>
    </row>
    <row r="4032" spans="9:11" x14ac:dyDescent="0.2">
      <c r="I4032" s="13"/>
      <c r="J4032" s="14"/>
      <c r="K4032" s="10"/>
    </row>
    <row r="4033" spans="9:11" x14ac:dyDescent="0.2">
      <c r="I4033" s="13"/>
      <c r="J4033" s="14"/>
      <c r="K4033" s="10"/>
    </row>
    <row r="4034" spans="9:11" x14ac:dyDescent="0.2">
      <c r="I4034" s="13"/>
      <c r="J4034" s="14"/>
      <c r="K4034" s="10"/>
    </row>
    <row r="4035" spans="9:11" x14ac:dyDescent="0.2">
      <c r="I4035" s="13"/>
      <c r="J4035" s="14"/>
      <c r="K4035" s="10"/>
    </row>
    <row r="4036" spans="9:11" x14ac:dyDescent="0.2">
      <c r="I4036" s="13"/>
      <c r="J4036" s="14"/>
      <c r="K4036" s="10"/>
    </row>
    <row r="4037" spans="9:11" x14ac:dyDescent="0.2">
      <c r="I4037" s="13"/>
      <c r="J4037" s="14"/>
      <c r="K4037" s="10"/>
    </row>
    <row r="4038" spans="9:11" x14ac:dyDescent="0.2">
      <c r="I4038" s="13"/>
      <c r="J4038" s="14"/>
      <c r="K4038" s="10"/>
    </row>
    <row r="4039" spans="9:11" x14ac:dyDescent="0.2">
      <c r="I4039" s="13"/>
      <c r="J4039" s="14"/>
      <c r="K4039" s="10"/>
    </row>
    <row r="4040" spans="9:11" x14ac:dyDescent="0.2">
      <c r="I4040" s="13"/>
      <c r="J4040" s="14"/>
      <c r="K4040" s="10"/>
    </row>
    <row r="4041" spans="9:11" x14ac:dyDescent="0.2">
      <c r="I4041" s="13"/>
      <c r="J4041" s="14"/>
      <c r="K4041" s="10"/>
    </row>
    <row r="4042" spans="9:11" x14ac:dyDescent="0.2">
      <c r="I4042" s="13"/>
      <c r="J4042" s="14"/>
      <c r="K4042" s="10"/>
    </row>
    <row r="4043" spans="9:11" x14ac:dyDescent="0.2">
      <c r="I4043" s="13"/>
      <c r="J4043" s="14"/>
      <c r="K4043" s="10"/>
    </row>
    <row r="4044" spans="9:11" x14ac:dyDescent="0.2">
      <c r="I4044" s="13"/>
      <c r="J4044" s="14"/>
      <c r="K4044" s="10"/>
    </row>
    <row r="4045" spans="9:11" x14ac:dyDescent="0.2">
      <c r="I4045" s="13"/>
      <c r="J4045" s="14"/>
      <c r="K4045" s="10"/>
    </row>
    <row r="4046" spans="9:11" x14ac:dyDescent="0.2">
      <c r="I4046" s="13"/>
      <c r="J4046" s="14"/>
      <c r="K4046" s="10"/>
    </row>
    <row r="4047" spans="9:11" x14ac:dyDescent="0.2">
      <c r="I4047" s="13"/>
      <c r="J4047" s="14"/>
      <c r="K4047" s="10"/>
    </row>
    <row r="4048" spans="9:11" x14ac:dyDescent="0.2">
      <c r="I4048" s="13"/>
      <c r="J4048" s="14"/>
      <c r="K4048" s="10"/>
    </row>
    <row r="4049" spans="9:11" x14ac:dyDescent="0.2">
      <c r="I4049" s="13"/>
      <c r="J4049" s="14"/>
      <c r="K4049" s="10"/>
    </row>
    <row r="4050" spans="9:11" x14ac:dyDescent="0.2">
      <c r="I4050" s="13"/>
      <c r="J4050" s="14"/>
      <c r="K4050" s="10"/>
    </row>
    <row r="4051" spans="9:11" x14ac:dyDescent="0.2">
      <c r="I4051" s="13"/>
      <c r="J4051" s="14"/>
      <c r="K4051" s="10"/>
    </row>
    <row r="4052" spans="9:11" x14ac:dyDescent="0.2">
      <c r="I4052" s="13"/>
      <c r="J4052" s="14"/>
      <c r="K4052" s="10"/>
    </row>
    <row r="4053" spans="9:11" x14ac:dyDescent="0.2">
      <c r="I4053" s="13"/>
      <c r="J4053" s="14"/>
      <c r="K4053" s="10"/>
    </row>
    <row r="4054" spans="9:11" x14ac:dyDescent="0.2">
      <c r="I4054" s="13"/>
      <c r="J4054" s="14"/>
      <c r="K4054" s="10"/>
    </row>
    <row r="4055" spans="9:11" x14ac:dyDescent="0.2">
      <c r="I4055" s="13"/>
      <c r="J4055" s="14"/>
      <c r="K4055" s="10"/>
    </row>
    <row r="4056" spans="9:11" x14ac:dyDescent="0.2">
      <c r="I4056" s="13"/>
      <c r="J4056" s="14"/>
      <c r="K4056" s="10"/>
    </row>
    <row r="4057" spans="9:11" x14ac:dyDescent="0.2">
      <c r="I4057" s="13"/>
      <c r="J4057" s="14"/>
      <c r="K4057" s="10"/>
    </row>
    <row r="4058" spans="9:11" x14ac:dyDescent="0.2">
      <c r="I4058" s="13"/>
      <c r="J4058" s="14"/>
      <c r="K4058" s="10"/>
    </row>
    <row r="4059" spans="9:11" x14ac:dyDescent="0.2">
      <c r="I4059" s="13"/>
      <c r="J4059" s="14"/>
      <c r="K4059" s="10"/>
    </row>
    <row r="4060" spans="9:11" x14ac:dyDescent="0.2">
      <c r="I4060" s="13"/>
      <c r="J4060" s="14"/>
      <c r="K4060" s="10"/>
    </row>
    <row r="4061" spans="9:11" x14ac:dyDescent="0.2">
      <c r="I4061" s="13"/>
      <c r="J4061" s="14"/>
      <c r="K4061" s="10"/>
    </row>
    <row r="4062" spans="9:11" x14ac:dyDescent="0.2">
      <c r="I4062" s="13"/>
      <c r="J4062" s="14"/>
      <c r="K4062" s="10"/>
    </row>
    <row r="4063" spans="9:11" x14ac:dyDescent="0.2">
      <c r="I4063" s="13"/>
      <c r="J4063" s="14"/>
      <c r="K4063" s="10"/>
    </row>
    <row r="4064" spans="9:11" x14ac:dyDescent="0.2">
      <c r="I4064" s="13"/>
      <c r="J4064" s="14"/>
      <c r="K4064" s="10"/>
    </row>
    <row r="4065" spans="9:11" x14ac:dyDescent="0.2">
      <c r="I4065" s="13"/>
      <c r="J4065" s="14"/>
      <c r="K4065" s="10"/>
    </row>
    <row r="4066" spans="9:11" x14ac:dyDescent="0.2">
      <c r="I4066" s="13"/>
      <c r="J4066" s="14"/>
      <c r="K4066" s="10"/>
    </row>
    <row r="4067" spans="9:11" x14ac:dyDescent="0.2">
      <c r="I4067" s="13"/>
      <c r="J4067" s="14"/>
      <c r="K4067" s="10"/>
    </row>
    <row r="4068" spans="9:11" x14ac:dyDescent="0.2">
      <c r="I4068" s="13"/>
      <c r="J4068" s="14"/>
      <c r="K4068" s="10"/>
    </row>
    <row r="4069" spans="9:11" x14ac:dyDescent="0.2">
      <c r="I4069" s="13"/>
      <c r="J4069" s="14"/>
      <c r="K4069" s="10"/>
    </row>
    <row r="4070" spans="9:11" x14ac:dyDescent="0.2">
      <c r="I4070" s="13"/>
      <c r="J4070" s="14"/>
      <c r="K4070" s="10"/>
    </row>
    <row r="4071" spans="9:11" x14ac:dyDescent="0.2">
      <c r="I4071" s="13"/>
      <c r="J4071" s="14"/>
      <c r="K4071" s="10"/>
    </row>
    <row r="4072" spans="9:11" x14ac:dyDescent="0.2">
      <c r="I4072" s="13"/>
      <c r="J4072" s="14"/>
      <c r="K4072" s="10"/>
    </row>
    <row r="4073" spans="9:11" x14ac:dyDescent="0.2">
      <c r="I4073" s="13"/>
      <c r="J4073" s="14"/>
      <c r="K4073" s="10"/>
    </row>
    <row r="4074" spans="9:11" x14ac:dyDescent="0.2">
      <c r="I4074" s="13"/>
      <c r="J4074" s="14"/>
      <c r="K4074" s="10"/>
    </row>
    <row r="4075" spans="9:11" x14ac:dyDescent="0.2">
      <c r="I4075" s="13"/>
      <c r="J4075" s="14"/>
      <c r="K4075" s="10"/>
    </row>
    <row r="4076" spans="9:11" x14ac:dyDescent="0.2">
      <c r="I4076" s="13"/>
      <c r="J4076" s="14"/>
      <c r="K4076" s="10"/>
    </row>
    <row r="4077" spans="9:11" x14ac:dyDescent="0.2">
      <c r="I4077" s="13"/>
      <c r="J4077" s="14"/>
      <c r="K4077" s="10"/>
    </row>
    <row r="4078" spans="9:11" x14ac:dyDescent="0.2">
      <c r="I4078" s="13"/>
      <c r="J4078" s="14"/>
      <c r="K4078" s="10"/>
    </row>
    <row r="4079" spans="9:11" x14ac:dyDescent="0.2">
      <c r="I4079" s="13"/>
      <c r="J4079" s="14"/>
      <c r="K4079" s="10"/>
    </row>
    <row r="4080" spans="9:11" x14ac:dyDescent="0.2">
      <c r="I4080" s="13"/>
      <c r="J4080" s="14"/>
      <c r="K4080" s="10"/>
    </row>
    <row r="4081" spans="9:11" x14ac:dyDescent="0.2">
      <c r="I4081" s="13"/>
      <c r="J4081" s="14"/>
      <c r="K4081" s="10"/>
    </row>
    <row r="4082" spans="9:11" x14ac:dyDescent="0.2">
      <c r="I4082" s="13"/>
      <c r="J4082" s="14"/>
      <c r="K4082" s="10"/>
    </row>
    <row r="4083" spans="9:11" x14ac:dyDescent="0.2">
      <c r="I4083" s="13"/>
      <c r="J4083" s="14"/>
      <c r="K4083" s="10"/>
    </row>
    <row r="4084" spans="9:11" x14ac:dyDescent="0.2">
      <c r="I4084" s="13"/>
      <c r="J4084" s="14"/>
      <c r="K4084" s="10"/>
    </row>
    <row r="4085" spans="9:11" x14ac:dyDescent="0.2">
      <c r="I4085" s="13"/>
      <c r="J4085" s="14"/>
      <c r="K4085" s="10"/>
    </row>
    <row r="4086" spans="9:11" x14ac:dyDescent="0.2">
      <c r="I4086" s="13"/>
      <c r="J4086" s="14"/>
      <c r="K4086" s="10"/>
    </row>
    <row r="4087" spans="9:11" x14ac:dyDescent="0.2">
      <c r="I4087" s="13"/>
      <c r="J4087" s="14"/>
      <c r="K4087" s="10"/>
    </row>
    <row r="4088" spans="9:11" x14ac:dyDescent="0.2">
      <c r="I4088" s="13"/>
      <c r="J4088" s="14"/>
      <c r="K4088" s="10"/>
    </row>
    <row r="4089" spans="9:11" x14ac:dyDescent="0.2">
      <c r="I4089" s="13"/>
      <c r="J4089" s="14"/>
      <c r="K4089" s="10"/>
    </row>
    <row r="4090" spans="9:11" x14ac:dyDescent="0.2">
      <c r="I4090" s="13"/>
      <c r="J4090" s="14"/>
      <c r="K4090" s="10"/>
    </row>
    <row r="4091" spans="9:11" x14ac:dyDescent="0.2">
      <c r="I4091" s="13"/>
      <c r="J4091" s="14"/>
      <c r="K4091" s="10"/>
    </row>
    <row r="4092" spans="9:11" x14ac:dyDescent="0.2">
      <c r="I4092" s="13"/>
      <c r="J4092" s="14"/>
      <c r="K4092" s="10"/>
    </row>
    <row r="4093" spans="9:11" x14ac:dyDescent="0.2">
      <c r="I4093" s="13"/>
      <c r="J4093" s="14"/>
      <c r="K4093" s="10"/>
    </row>
    <row r="4094" spans="9:11" x14ac:dyDescent="0.2">
      <c r="I4094" s="13"/>
      <c r="J4094" s="14"/>
      <c r="K4094" s="10"/>
    </row>
    <row r="4095" spans="9:11" x14ac:dyDescent="0.2">
      <c r="I4095" s="13"/>
      <c r="J4095" s="14"/>
      <c r="K4095" s="10"/>
    </row>
    <row r="4096" spans="9:11" x14ac:dyDescent="0.2">
      <c r="I4096" s="13"/>
      <c r="J4096" s="14"/>
      <c r="K4096" s="10"/>
    </row>
    <row r="4097" spans="9:11" x14ac:dyDescent="0.2">
      <c r="I4097" s="13"/>
      <c r="J4097" s="14"/>
      <c r="K4097" s="10"/>
    </row>
    <row r="4098" spans="9:11" x14ac:dyDescent="0.2">
      <c r="I4098" s="13"/>
      <c r="J4098" s="14"/>
      <c r="K4098" s="10"/>
    </row>
    <row r="4099" spans="9:11" x14ac:dyDescent="0.2">
      <c r="I4099" s="13"/>
      <c r="J4099" s="14"/>
      <c r="K4099" s="10"/>
    </row>
    <row r="4100" spans="9:11" x14ac:dyDescent="0.2">
      <c r="I4100" s="13"/>
      <c r="J4100" s="14"/>
      <c r="K4100" s="10"/>
    </row>
    <row r="4101" spans="9:11" x14ac:dyDescent="0.2">
      <c r="I4101" s="13"/>
      <c r="J4101" s="14"/>
      <c r="K4101" s="10"/>
    </row>
    <row r="4102" spans="9:11" x14ac:dyDescent="0.2">
      <c r="I4102" s="13"/>
      <c r="J4102" s="14"/>
      <c r="K4102" s="10"/>
    </row>
    <row r="4103" spans="9:11" x14ac:dyDescent="0.2">
      <c r="I4103" s="13"/>
      <c r="J4103" s="14"/>
      <c r="K4103" s="10"/>
    </row>
    <row r="4104" spans="9:11" x14ac:dyDescent="0.2">
      <c r="I4104" s="13"/>
      <c r="J4104" s="14"/>
      <c r="K4104" s="10"/>
    </row>
    <row r="4105" spans="9:11" x14ac:dyDescent="0.2">
      <c r="I4105" s="13"/>
      <c r="J4105" s="14"/>
      <c r="K4105" s="10"/>
    </row>
    <row r="4106" spans="9:11" x14ac:dyDescent="0.2">
      <c r="I4106" s="13"/>
      <c r="J4106" s="14"/>
      <c r="K4106" s="10"/>
    </row>
    <row r="4107" spans="9:11" x14ac:dyDescent="0.2">
      <c r="I4107" s="13"/>
      <c r="J4107" s="14"/>
      <c r="K4107" s="10"/>
    </row>
    <row r="4108" spans="9:11" x14ac:dyDescent="0.2">
      <c r="I4108" s="13"/>
      <c r="J4108" s="14"/>
      <c r="K4108" s="10"/>
    </row>
    <row r="4109" spans="9:11" x14ac:dyDescent="0.2">
      <c r="I4109" s="13"/>
      <c r="J4109" s="14"/>
      <c r="K4109" s="10"/>
    </row>
    <row r="4110" spans="9:11" x14ac:dyDescent="0.2">
      <c r="I4110" s="13"/>
      <c r="J4110" s="14"/>
      <c r="K4110" s="10"/>
    </row>
    <row r="4111" spans="9:11" x14ac:dyDescent="0.2">
      <c r="I4111" s="13"/>
      <c r="J4111" s="14"/>
      <c r="K4111" s="10"/>
    </row>
    <row r="4112" spans="9:11" x14ac:dyDescent="0.2">
      <c r="I4112" s="13"/>
      <c r="J4112" s="14"/>
      <c r="K4112" s="10"/>
    </row>
    <row r="4113" spans="9:11" x14ac:dyDescent="0.2">
      <c r="I4113" s="13"/>
      <c r="J4113" s="14"/>
      <c r="K4113" s="10"/>
    </row>
    <row r="4114" spans="9:11" x14ac:dyDescent="0.2">
      <c r="I4114" s="13"/>
      <c r="J4114" s="14"/>
      <c r="K4114" s="10"/>
    </row>
    <row r="4115" spans="9:11" x14ac:dyDescent="0.2">
      <c r="I4115" s="13"/>
      <c r="J4115" s="14"/>
      <c r="K41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Outcomes Based on Launch Date</vt:lpstr>
      <vt:lpstr>Kickstarter</vt:lpstr>
      <vt:lpstr>Outcomes Based on Goals Chart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Eva Fuentes Lopez</cp:lastModifiedBy>
  <dcterms:created xsi:type="dcterms:W3CDTF">2017-04-20T15:17:24Z</dcterms:created>
  <dcterms:modified xsi:type="dcterms:W3CDTF">2020-03-15T06:03:35Z</dcterms:modified>
</cp:coreProperties>
</file>