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pyright" sheetId="1" r:id="rId4"/>
    <sheet name="Ex 6" sheetId="2" r:id="rId5"/>
    <sheet name="Ex 9" sheetId="3" r:id="rId6"/>
    <sheet name="Ex 10" sheetId="4" r:id="rId7"/>
    <sheet name="FY19" sheetId="5" r:id="rId8"/>
    <sheet name="FY20" sheetId="6" r:id="rId9"/>
    <sheet name="Ex 11" sheetId="7" r:id="rId10"/>
  </sheets>
</workbook>
</file>

<file path=xl/sharedStrings.xml><?xml version="1.0" encoding="utf-8"?>
<sst xmlns="http://schemas.openxmlformats.org/spreadsheetml/2006/main" uniqueCount="93">
  <si>
    <t>Digital Marketing at HBS Online</t>
  </si>
  <si>
    <t>Harvard Business School Case 521-027</t>
  </si>
  <si>
    <t>Courseware 521-702</t>
  </si>
  <si>
    <t>This courseware  was prepared solely as the basis for class discussion. Copyright © 2021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</si>
  <si>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Ex 6: B2C  Course Enrollment</t>
  </si>
  <si>
    <t>Fiscal Year</t>
  </si>
  <si>
    <t>Courses</t>
  </si>
  <si>
    <t>Launched In</t>
  </si>
  <si>
    <t>CORe</t>
  </si>
  <si>
    <t>Jun 2014</t>
  </si>
  <si>
    <t>Disruptive Strategy</t>
  </si>
  <si>
    <t>Oct 2015</t>
  </si>
  <si>
    <t>Leading with Finance</t>
  </si>
  <si>
    <t>Nov 2016</t>
  </si>
  <si>
    <t>Negotiation Mastery</t>
  </si>
  <si>
    <t>Feb 2017</t>
  </si>
  <si>
    <t>Management Essentials</t>
  </si>
  <si>
    <t>Sep 2017</t>
  </si>
  <si>
    <t>Entrepreneurship Essentials</t>
  </si>
  <si>
    <t>Oct 2017</t>
  </si>
  <si>
    <t>Business Analytics</t>
  </si>
  <si>
    <t>Jan 2018</t>
  </si>
  <si>
    <t>Financial Accounting</t>
  </si>
  <si>
    <t>Economics for Managers</t>
  </si>
  <si>
    <t>Apr 2018</t>
  </si>
  <si>
    <t>Sustainable Business Strategy</t>
  </si>
  <si>
    <t>Jun 2018</t>
  </si>
  <si>
    <t>Leadership Principles</t>
  </si>
  <si>
    <t>May 2019</t>
  </si>
  <si>
    <t>Global Business</t>
  </si>
  <si>
    <t>Alternative Investments</t>
  </si>
  <si>
    <t>May 2020</t>
  </si>
  <si>
    <t>Total</t>
  </si>
  <si>
    <t>Source: Company documents.</t>
  </si>
  <si>
    <t>Note: CORe was a bundle of three courses – Business Analytics, Economics for Managers, and Financial Accounting – which were also offered separately.</t>
  </si>
  <si>
    <t>Ex 9a: Digital Ad Spend by Channel, FY20</t>
  </si>
  <si>
    <t>Channel</t>
  </si>
  <si>
    <t>Ad Spend</t>
  </si>
  <si>
    <t>Leads</t>
  </si>
  <si>
    <t>App Submissions</t>
  </si>
  <si>
    <t>Enrollment</t>
  </si>
  <si>
    <t>Revenue</t>
  </si>
  <si>
    <t>RAC</t>
  </si>
  <si>
    <t>Google Search</t>
  </si>
  <si>
    <t>Facebook</t>
  </si>
  <si>
    <t>Bing Search</t>
  </si>
  <si>
    <t>Google DSA</t>
  </si>
  <si>
    <t>Programmatic Display Ads</t>
  </si>
  <si>
    <t>LinkedIn</t>
  </si>
  <si>
    <t>Instagram</t>
  </si>
  <si>
    <t>Google Display</t>
  </si>
  <si>
    <t>Twitter</t>
  </si>
  <si>
    <t>Bing DSA</t>
  </si>
  <si>
    <t>Video Ads</t>
  </si>
  <si>
    <t>Total Paid</t>
  </si>
  <si>
    <t>Total Unpaid</t>
  </si>
  <si>
    <t xml:space="preserve">Total </t>
  </si>
  <si>
    <t>Ex 9b: Digital Ad Spend by Channel, FY19</t>
  </si>
  <si>
    <t xml:space="preserve">Note: </t>
  </si>
  <si>
    <t xml:space="preserve">RAC is registrant (or enrollment) acquisition cost, calculated as ad spend divided by enrollment number. </t>
  </si>
  <si>
    <t xml:space="preserve">Lead refers to the first time someone submits their email on HBS Online. </t>
  </si>
  <si>
    <t>Some proportion of leads start an application, a percent of them submit the application, and of those a percent is admitted and enrolled (see marketing funnel in Exhibit 8).</t>
  </si>
  <si>
    <t>Ex 10a: Digital Ad Spend by Course, FY20</t>
  </si>
  <si>
    <t>Course/Campaign</t>
  </si>
  <si>
    <t>Paid Leads</t>
  </si>
  <si>
    <t>Paid App Submissions</t>
  </si>
  <si>
    <t>Paid Enrollment</t>
  </si>
  <si>
    <t>Paid Revenue</t>
  </si>
  <si>
    <t>Branded</t>
  </si>
  <si>
    <t>NA</t>
  </si>
  <si>
    <t>General</t>
  </si>
  <si>
    <t>Finance</t>
  </si>
  <si>
    <t>Entrepreneurship</t>
  </si>
  <si>
    <t>Negotiation</t>
  </si>
  <si>
    <t xml:space="preserve">Sustainable Business </t>
  </si>
  <si>
    <t>Economics</t>
  </si>
  <si>
    <t>Live Courses*</t>
  </si>
  <si>
    <t>TOTAL</t>
  </si>
  <si>
    <t>Ex 10b: Digital Ad Spend by Course,  FY19</t>
  </si>
  <si>
    <t>Notes:</t>
  </si>
  <si>
    <t>Branded campaigns were non-course specific as with Harvard brand keywords (e.g., Harvard business courses online)</t>
  </si>
  <si>
    <t>General campaigns were non-course specific as without Harvard name (e.g., online business courses)</t>
  </si>
  <si>
    <t>*Live courses are no longer a part of HBS Online platform.</t>
  </si>
  <si>
    <t>Ex 11 Course Crossover, FY20</t>
  </si>
  <si>
    <t>Course Enrolled In</t>
  </si>
  <si>
    <t>Paid Click Source</t>
  </si>
  <si>
    <t>Entrepren</t>
  </si>
  <si>
    <t>Manegement Essentials</t>
  </si>
  <si>
    <t>Sustainable Business</t>
  </si>
  <si>
    <t>LIVE Courses</t>
  </si>
  <si>
    <t>To be read as: 774 people clicked on branded ad and enrolled in CORe, 22 people cliced on the ad for Disruptive Strategy course but enrolled in CORe.</t>
  </si>
  <si>
    <t xml:space="preserve">Live courses were delivered in a studio where about 70 people logged in remotely and were shown on large screen in a classroom, and the class was led by a faculty in real time. </t>
  </si>
  <si>
    <t>These courses were moved from HBS Online to Executive Education during FY20.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</si>
</sst>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  <numFmt numFmtId="61" formatCode="&quot; &quot;&quot;$&quot;* #,##0&quot; &quot;;&quot; &quot;&quot;$&quot;* (#,##0);&quot; &quot;&quot;$&quot;* &quot;-&quot;??&quot; &quot;"/>
    <numFmt numFmtId="62" formatCode="&quot;$&quot;#,##0"/>
    <numFmt numFmtId="63" formatCode="&quot; &quot;&quot;$&quot;* #,##0.00&quot; &quot;;&quot; &quot;&quot;$&quot;* (#,##0.00);&quot; &quot;&quot;$&quot;* &quot;-&quot;??&quot; &quot;"/>
    <numFmt numFmtId="64" formatCode="&quot;$&quot;#,##0&quot; &quot;;(&quot;$&quot;#,##0)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8"/>
      <name val="Arial"/>
    </font>
    <font>
      <b val="1"/>
      <sz val="10"/>
      <color indexed="11"/>
      <name val="Arial"/>
    </font>
    <font>
      <b val="1"/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15"/>
      </bottom>
      <diagonal/>
    </border>
    <border>
      <left style="thin">
        <color indexed="8"/>
      </left>
      <right/>
      <top/>
      <bottom style="hair">
        <color indexed="15"/>
      </bottom>
      <diagonal/>
    </border>
    <border>
      <left/>
      <right/>
      <top/>
      <bottom style="hair">
        <color indexed="15"/>
      </bottom>
      <diagonal/>
    </border>
    <border>
      <left/>
      <right/>
      <top/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hair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hair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5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15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15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8"/>
      </right>
      <top style="thin">
        <color indexed="15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justify" vertical="top" wrapText="1"/>
    </xf>
    <xf numFmtId="0" fontId="4" fillId="2" borderId="1" applyNumberFormat="0" applyFont="1" applyFill="1" applyBorder="1" applyAlignment="1" applyProtection="0">
      <alignment horizontal="justify" vertical="top" wrapText="1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49" fontId="6" borderId="7" applyNumberFormat="1" applyFont="1" applyFill="0" applyBorder="1" applyAlignment="1" applyProtection="0">
      <alignment horizontal="center" vertical="bottom"/>
    </xf>
    <xf numFmtId="49" fontId="6" fillId="2" borderId="8" applyNumberFormat="1" applyFont="1" applyFill="1" applyBorder="1" applyAlignment="1" applyProtection="0">
      <alignment horizontal="center" vertical="bottom" wrapText="1"/>
    </xf>
    <xf numFmtId="49" fontId="6" fillId="2" borderId="9" applyNumberFormat="1" applyFont="1" applyFill="1" applyBorder="1" applyAlignment="1" applyProtection="0">
      <alignment horizontal="center" vertical="bottom" wrapText="1"/>
    </xf>
    <xf numFmtId="49" fontId="7" borderId="10" applyNumberFormat="1" applyFont="1" applyFill="0" applyBorder="1" applyAlignment="1" applyProtection="0">
      <alignment horizontal="left" vertical="bottom"/>
    </xf>
    <xf numFmtId="62" fontId="7" borderId="11" applyNumberFormat="1" applyFont="1" applyFill="0" applyBorder="1" applyAlignment="1" applyProtection="0">
      <alignment horizontal="right" vertical="bottom"/>
    </xf>
    <xf numFmtId="3" fontId="8" borderId="12" applyNumberFormat="1" applyFont="1" applyFill="0" applyBorder="1" applyAlignment="1" applyProtection="0">
      <alignment vertical="bottom"/>
    </xf>
    <xf numFmtId="3" fontId="8" fillId="2" borderId="12" applyNumberFormat="1" applyFont="1" applyFill="1" applyBorder="1" applyAlignment="1" applyProtection="0">
      <alignment vertical="bottom"/>
    </xf>
    <xf numFmtId="61" fontId="8" fillId="2" borderId="12" applyNumberFormat="1" applyFont="1" applyFill="1" applyBorder="1" applyAlignment="1" applyProtection="0">
      <alignment vertical="bottom"/>
    </xf>
    <xf numFmtId="61" fontId="8" fillId="2" borderId="13" applyNumberFormat="1" applyFont="1" applyFill="1" applyBorder="1" applyAlignment="1" applyProtection="0">
      <alignment vertical="bottom"/>
    </xf>
    <xf numFmtId="49" fontId="7" borderId="14" applyNumberFormat="1" applyFont="1" applyFill="0" applyBorder="1" applyAlignment="1" applyProtection="0">
      <alignment horizontal="left" vertical="bottom"/>
    </xf>
    <xf numFmtId="62" fontId="7" borderId="3" applyNumberFormat="1" applyFont="1" applyFill="0" applyBorder="1" applyAlignment="1" applyProtection="0">
      <alignment horizontal="right" vertical="bottom"/>
    </xf>
    <xf numFmtId="3" fontId="8" borderId="1" applyNumberFormat="1" applyFont="1" applyFill="0" applyBorder="1" applyAlignment="1" applyProtection="0">
      <alignment vertical="bottom"/>
    </xf>
    <xf numFmtId="3" fontId="8" fillId="2" borderId="1" applyNumberFormat="1" applyFont="1" applyFill="1" applyBorder="1" applyAlignment="1" applyProtection="0">
      <alignment vertical="bottom"/>
    </xf>
    <xf numFmtId="61" fontId="8" fillId="2" borderId="1" applyNumberFormat="1" applyFont="1" applyFill="1" applyBorder="1" applyAlignment="1" applyProtection="0">
      <alignment vertical="bottom"/>
    </xf>
    <xf numFmtId="61" fontId="8" fillId="2" borderId="2" applyNumberFormat="1" applyFont="1" applyFill="1" applyBorder="1" applyAlignment="1" applyProtection="0">
      <alignment vertical="bottom"/>
    </xf>
    <xf numFmtId="49" fontId="7" borderId="15" applyNumberFormat="1" applyFont="1" applyFill="0" applyBorder="1" applyAlignment="1" applyProtection="0">
      <alignment horizontal="left" vertical="bottom"/>
    </xf>
    <xf numFmtId="62" fontId="7" borderId="16" applyNumberFormat="1" applyFont="1" applyFill="0" applyBorder="1" applyAlignment="1" applyProtection="0">
      <alignment horizontal="right" vertical="bottom"/>
    </xf>
    <xf numFmtId="3" fontId="8" borderId="4" applyNumberFormat="1" applyFont="1" applyFill="0" applyBorder="1" applyAlignment="1" applyProtection="0">
      <alignment vertical="bottom"/>
    </xf>
    <xf numFmtId="3" fontId="8" fillId="2" borderId="4" applyNumberFormat="1" applyFont="1" applyFill="1" applyBorder="1" applyAlignment="1" applyProtection="0">
      <alignment vertical="bottom"/>
    </xf>
    <xf numFmtId="61" fontId="8" fillId="2" borderId="4" applyNumberFormat="1" applyFont="1" applyFill="1" applyBorder="1" applyAlignment="1" applyProtection="0">
      <alignment vertical="bottom"/>
    </xf>
    <xf numFmtId="61" fontId="8" fillId="2" borderId="5" applyNumberFormat="1" applyFont="1" applyFill="1" applyBorder="1" applyAlignment="1" applyProtection="0">
      <alignment vertical="bottom"/>
    </xf>
    <xf numFmtId="49" fontId="6" borderId="17" applyNumberFormat="1" applyFont="1" applyFill="0" applyBorder="1" applyAlignment="1" applyProtection="0">
      <alignment vertical="bottom"/>
    </xf>
    <xf numFmtId="62" fontId="6" borderId="18" applyNumberFormat="1" applyFont="1" applyFill="0" applyBorder="1" applyAlignment="1" applyProtection="0">
      <alignment vertical="bottom"/>
    </xf>
    <xf numFmtId="3" fontId="6" borderId="19" applyNumberFormat="1" applyFont="1" applyFill="0" applyBorder="1" applyAlignment="1" applyProtection="0">
      <alignment vertical="bottom"/>
    </xf>
    <xf numFmtId="3" fontId="6" fillId="2" borderId="19" applyNumberFormat="1" applyFont="1" applyFill="1" applyBorder="1" applyAlignment="1" applyProtection="0">
      <alignment vertical="bottom"/>
    </xf>
    <xf numFmtId="61" fontId="6" fillId="2" borderId="19" applyNumberFormat="1" applyFont="1" applyFill="1" applyBorder="1" applyAlignment="1" applyProtection="0">
      <alignment vertical="bottom"/>
    </xf>
    <xf numFmtId="61" fontId="6" fillId="2" borderId="20" applyNumberFormat="1" applyFont="1" applyFill="1" applyBorder="1" applyAlignment="1" applyProtection="0">
      <alignment vertical="bottom"/>
    </xf>
    <xf numFmtId="49" fontId="9" borderId="21" applyNumberFormat="1" applyFont="1" applyFill="0" applyBorder="1" applyAlignment="1" applyProtection="0">
      <alignment horizontal="left" vertical="bottom"/>
    </xf>
    <xf numFmtId="62" fontId="9" borderId="22" applyNumberFormat="1" applyFont="1" applyFill="0" applyBorder="1" applyAlignment="1" applyProtection="0">
      <alignment horizontal="right" vertical="bottom"/>
    </xf>
    <xf numFmtId="3" fontId="6" borderId="23" applyNumberFormat="1" applyFont="1" applyFill="0" applyBorder="1" applyAlignment="1" applyProtection="0">
      <alignment vertical="bottom"/>
    </xf>
    <xf numFmtId="3" fontId="6" fillId="2" borderId="23" applyNumberFormat="1" applyFont="1" applyFill="1" applyBorder="1" applyAlignment="1" applyProtection="0">
      <alignment vertical="bottom"/>
    </xf>
    <xf numFmtId="61" fontId="6" fillId="2" borderId="23" applyNumberFormat="1" applyFont="1" applyFill="1" applyBorder="1" applyAlignment="1" applyProtection="0">
      <alignment vertical="bottom"/>
    </xf>
    <xf numFmtId="3" fontId="6" fillId="2" borderId="24" applyNumberFormat="1" applyFont="1" applyFill="1" applyBorder="1" applyAlignment="1" applyProtection="0">
      <alignment vertical="bottom"/>
    </xf>
    <xf numFmtId="62" fontId="6" borderId="7" applyNumberFormat="1" applyFont="1" applyFill="0" applyBorder="1" applyAlignment="1" applyProtection="0">
      <alignment vertical="bottom"/>
    </xf>
    <xf numFmtId="59" fontId="6" borderId="8" applyNumberFormat="1" applyFont="1" applyFill="0" applyBorder="1" applyAlignment="1" applyProtection="0">
      <alignment vertical="bottom"/>
    </xf>
    <xf numFmtId="59" fontId="6" fillId="2" borderId="8" applyNumberFormat="1" applyFont="1" applyFill="1" applyBorder="1" applyAlignment="1" applyProtection="0">
      <alignment vertical="bottom"/>
    </xf>
    <xf numFmtId="61" fontId="6" fillId="2" borderId="8" applyNumberFormat="1" applyFont="1" applyFill="1" applyBorder="1" applyAlignment="1" applyProtection="0">
      <alignment vertical="bottom"/>
    </xf>
    <xf numFmtId="63" fontId="6" fillId="2" borderId="9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horizontal="center" vertical="bottom" wrapText="1"/>
    </xf>
    <xf numFmtId="62" fontId="8" fillId="2" borderId="13" applyNumberFormat="1" applyFont="1" applyFill="1" applyBorder="1" applyAlignment="1" applyProtection="0">
      <alignment vertical="bottom"/>
    </xf>
    <xf numFmtId="62" fontId="8" fillId="2" borderId="2" applyNumberFormat="1" applyFont="1" applyFill="1" applyBorder="1" applyAlignment="1" applyProtection="0">
      <alignment vertical="bottom"/>
    </xf>
    <xf numFmtId="62" fontId="8" fillId="2" borderId="5" applyNumberFormat="1" applyFont="1" applyFill="1" applyBorder="1" applyAlignment="1" applyProtection="0">
      <alignment vertical="bottom"/>
    </xf>
    <xf numFmtId="62" fontId="6" fillId="2" borderId="20" applyNumberFormat="1" applyFont="1" applyFill="1" applyBorder="1" applyAlignment="1" applyProtection="0">
      <alignment vertical="bottom"/>
    </xf>
    <xf numFmtId="64" fontId="6" borderId="22" applyNumberFormat="1" applyFont="1" applyFill="0" applyBorder="1" applyAlignment="1" applyProtection="0">
      <alignment vertical="bottom"/>
    </xf>
    <xf numFmtId="63" fontId="8" fillId="2" borderId="24" applyNumberFormat="1" applyFont="1" applyFill="1" applyBorder="1" applyAlignment="1" applyProtection="0">
      <alignment vertical="bottom"/>
    </xf>
    <xf numFmtId="3" fontId="6" borderId="8" applyNumberFormat="1" applyFont="1" applyFill="0" applyBorder="1" applyAlignment="1" applyProtection="0">
      <alignment vertical="bottom"/>
    </xf>
    <xf numFmtId="3" fontId="6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3" fontId="8" borderId="12" applyNumberFormat="1" applyFont="1" applyFill="0" applyBorder="1" applyAlignment="1" applyProtection="0">
      <alignment horizontal="right" vertical="bottom"/>
    </xf>
    <xf numFmtId="49" fontId="8" borderId="12" applyNumberFormat="1" applyFont="1" applyFill="0" applyBorder="1" applyAlignment="1" applyProtection="0">
      <alignment horizontal="right" vertical="bottom"/>
    </xf>
    <xf numFmtId="49" fontId="8" fillId="2" borderId="13" applyNumberFormat="1" applyFont="1" applyFill="1" applyBorder="1" applyAlignment="1" applyProtection="0">
      <alignment horizontal="right" vertical="bottom"/>
    </xf>
    <xf numFmtId="3" fontId="8" borderId="1" applyNumberFormat="1" applyFont="1" applyFill="0" applyBorder="1" applyAlignment="1" applyProtection="0">
      <alignment horizontal="right" vertical="bottom"/>
    </xf>
    <xf numFmtId="49" fontId="8" borderId="1" applyNumberFormat="1" applyFont="1" applyFill="0" applyBorder="1" applyAlignment="1" applyProtection="0">
      <alignment horizontal="right" vertical="bottom"/>
    </xf>
    <xf numFmtId="49" fontId="8" fillId="2" borderId="2" applyNumberFormat="1" applyFont="1" applyFill="1" applyBorder="1" applyAlignment="1" applyProtection="0">
      <alignment horizontal="right" vertical="bottom"/>
    </xf>
    <xf numFmtId="61" fontId="8" borderId="1" applyNumberFormat="1" applyFont="1" applyFill="0" applyBorder="1" applyAlignment="1" applyProtection="0">
      <alignment horizontal="right" vertical="bottom"/>
    </xf>
    <xf numFmtId="61" fontId="8" fillId="2" borderId="2" applyNumberFormat="1" applyFont="1" applyFill="1" applyBorder="1" applyAlignment="1" applyProtection="0">
      <alignment horizontal="right" vertical="bottom"/>
    </xf>
    <xf numFmtId="49" fontId="8" borderId="15" applyNumberFormat="1" applyFont="1" applyFill="0" applyBorder="1" applyAlignment="1" applyProtection="0">
      <alignment horizontal="left" vertical="bottom"/>
    </xf>
    <xf numFmtId="3" fontId="8" borderId="4" applyNumberFormat="1" applyFont="1" applyFill="0" applyBorder="1" applyAlignment="1" applyProtection="0">
      <alignment horizontal="right" vertical="bottom"/>
    </xf>
    <xf numFmtId="61" fontId="8" borderId="4" applyNumberFormat="1" applyFont="1" applyFill="0" applyBorder="1" applyAlignment="1" applyProtection="0">
      <alignment horizontal="right" vertical="bottom"/>
    </xf>
    <xf numFmtId="61" fontId="8" fillId="2" borderId="5" applyNumberFormat="1" applyFont="1" applyFill="1" applyBorder="1" applyAlignment="1" applyProtection="0">
      <alignment horizontal="right" vertical="bottom"/>
    </xf>
    <xf numFmtId="49" fontId="7" borderId="6" applyNumberFormat="1" applyFont="1" applyFill="0" applyBorder="1" applyAlignment="1" applyProtection="0">
      <alignment horizontal="left" vertical="bottom"/>
    </xf>
    <xf numFmtId="62" fontId="9" borderId="7" applyNumberFormat="1" applyFont="1" applyFill="0" applyBorder="1" applyAlignment="1" applyProtection="0">
      <alignment horizontal="right" vertical="bottom"/>
    </xf>
    <xf numFmtId="3" fontId="6" borderId="8" applyNumberFormat="1" applyFont="1" applyFill="0" applyBorder="1" applyAlignment="1" applyProtection="0">
      <alignment horizontal="right" vertical="bottom"/>
    </xf>
    <xf numFmtId="61" fontId="6" borderId="8" applyNumberFormat="1" applyFont="1" applyFill="0" applyBorder="1" applyAlignment="1" applyProtection="0">
      <alignment horizontal="right" vertical="bottom"/>
    </xf>
    <xf numFmtId="61" fontId="6" fillId="2" borderId="9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center" vertical="bottom" wrapText="1"/>
    </xf>
    <xf numFmtId="49" fontId="5" fillId="2" borderId="9" applyNumberFormat="1" applyFont="1" applyFill="1" applyBorder="1" applyAlignment="1" applyProtection="0">
      <alignment horizontal="center" vertical="bottom" wrapText="1"/>
    </xf>
    <xf numFmtId="49" fontId="0" fillId="2" borderId="13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62" fontId="0" fillId="2" borderId="2" applyNumberFormat="1" applyFont="1" applyFill="1" applyBorder="1" applyAlignment="1" applyProtection="0">
      <alignment vertical="bottom"/>
    </xf>
    <xf numFmtId="49" fontId="7" borderId="3" applyNumberFormat="1" applyFont="1" applyFill="0" applyBorder="1" applyAlignment="1" applyProtection="0">
      <alignment horizontal="right" vertical="bottom"/>
    </xf>
    <xf numFmtId="61" fontId="0" borderId="4" applyNumberFormat="1" applyFont="1" applyFill="0" applyBorder="1" applyAlignment="1" applyProtection="0">
      <alignment vertical="bottom"/>
    </xf>
    <xf numFmtId="62" fontId="0" fillId="2" borderId="5" applyNumberFormat="1" applyFont="1" applyFill="1" applyBorder="1" applyAlignment="1" applyProtection="0">
      <alignment vertical="bottom"/>
    </xf>
    <xf numFmtId="62" fontId="6" borderId="7" applyNumberFormat="1" applyFont="1" applyFill="0" applyBorder="1" applyAlignment="1" applyProtection="0">
      <alignment horizontal="right" vertical="bottom"/>
    </xf>
    <xf numFmtId="3" fontId="6" borderId="9" applyNumberFormat="1" applyFont="1" applyFill="0" applyBorder="1" applyAlignment="1" applyProtection="0">
      <alignment horizontal="right" vertical="bottom"/>
    </xf>
    <xf numFmtId="3" fontId="6" borderId="6" applyNumberFormat="1" applyFont="1" applyFill="0" applyBorder="1" applyAlignment="1" applyProtection="0">
      <alignment horizontal="right" vertical="bottom"/>
    </xf>
    <xf numFmtId="61" fontId="6" borderId="7" applyNumberFormat="1" applyFont="1" applyFill="0" applyBorder="1" applyAlignment="1" applyProtection="0">
      <alignment horizontal="right" vertical="bottom"/>
    </xf>
    <xf numFmtId="62" fontId="5" fillId="2" borderId="9" applyNumberFormat="1" applyFont="1" applyFill="1" applyBorder="1" applyAlignment="1" applyProtection="0">
      <alignment vertical="bottom"/>
    </xf>
    <xf numFmtId="49" fontId="7" borderId="1" applyNumberFormat="1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6" fillId="3" borderId="26" applyNumberFormat="0" applyFont="1" applyFill="1" applyBorder="1" applyAlignment="1" applyProtection="0">
      <alignment horizontal="center" vertical="bottom"/>
    </xf>
    <xf numFmtId="49" fontId="10" fillId="3" borderId="27" applyNumberFormat="1" applyFont="1" applyFill="1" applyBorder="1" applyAlignment="1" applyProtection="0">
      <alignment horizontal="center" vertical="bottom"/>
    </xf>
    <xf numFmtId="0" fontId="10" fillId="3" borderId="28" applyNumberFormat="0" applyFont="1" applyFill="1" applyBorder="1" applyAlignment="1" applyProtection="0">
      <alignment horizontal="center" vertical="bottom"/>
    </xf>
    <xf numFmtId="49" fontId="6" fillId="4" borderId="29" applyNumberFormat="1" applyFont="1" applyFill="1" applyBorder="1" applyAlignment="1" applyProtection="0">
      <alignment horizontal="center" vertical="bottom"/>
    </xf>
    <xf numFmtId="49" fontId="10" fillId="3" borderId="30" applyNumberFormat="1" applyFont="1" applyFill="1" applyBorder="1" applyAlignment="1" applyProtection="0">
      <alignment horizontal="center" vertical="bottom"/>
    </xf>
    <xf numFmtId="49" fontId="6" fillId="3" borderId="31" applyNumberFormat="1" applyFont="1" applyFill="1" applyBorder="1" applyAlignment="1" applyProtection="0">
      <alignment horizontal="center" vertical="bottom" wrapText="1"/>
    </xf>
    <xf numFmtId="49" fontId="6" fillId="3" borderId="32" applyNumberFormat="1" applyFont="1" applyFill="1" applyBorder="1" applyAlignment="1" applyProtection="0">
      <alignment horizontal="center" vertical="bottom" wrapText="1"/>
    </xf>
    <xf numFmtId="49" fontId="6" fillId="3" borderId="33" applyNumberFormat="1" applyFont="1" applyFill="1" applyBorder="1" applyAlignment="1" applyProtection="0">
      <alignment horizontal="center" vertical="bottom" wrapText="1"/>
    </xf>
    <xf numFmtId="0" fontId="6" fillId="4" borderId="29" applyNumberFormat="0" applyFont="1" applyFill="1" applyBorder="1" applyAlignment="1" applyProtection="0">
      <alignment horizontal="center" vertical="bottom"/>
    </xf>
    <xf numFmtId="49" fontId="9" borderId="34" applyNumberFormat="1" applyFont="1" applyFill="0" applyBorder="1" applyAlignment="1" applyProtection="0">
      <alignment horizontal="left" vertical="bottom"/>
    </xf>
    <xf numFmtId="3" fontId="7" borderId="35" applyNumberFormat="1" applyFont="1" applyFill="0" applyBorder="1" applyAlignment="1" applyProtection="0">
      <alignment horizontal="center" vertical="bottom"/>
    </xf>
    <xf numFmtId="3" fontId="7" borderId="36" applyNumberFormat="1" applyFont="1" applyFill="0" applyBorder="1" applyAlignment="1" applyProtection="0">
      <alignment horizontal="center" vertical="bottom"/>
    </xf>
    <xf numFmtId="3" fontId="7" borderId="37" applyNumberFormat="1" applyFont="1" applyFill="0" applyBorder="1" applyAlignment="1" applyProtection="0">
      <alignment horizontal="center" vertical="bottom"/>
    </xf>
    <xf numFmtId="3" fontId="7" borderId="38" applyNumberFormat="1" applyFont="1" applyFill="0" applyBorder="1" applyAlignment="1" applyProtection="0">
      <alignment horizontal="center" vertical="bottom"/>
    </xf>
    <xf numFmtId="3" fontId="8" borderId="39" applyNumberFormat="1" applyFont="1" applyFill="0" applyBorder="1" applyAlignment="1" applyProtection="0">
      <alignment horizontal="center" vertical="bottom"/>
    </xf>
    <xf numFmtId="49" fontId="9" borderId="40" applyNumberFormat="1" applyFont="1" applyFill="0" applyBorder="1" applyAlignment="1" applyProtection="0">
      <alignment horizontal="left" vertical="bottom"/>
    </xf>
    <xf numFmtId="3" fontId="7" borderId="3" applyNumberFormat="1" applyFont="1" applyFill="0" applyBorder="1" applyAlignment="1" applyProtection="0">
      <alignment horizontal="center" vertical="bottom"/>
    </xf>
    <xf numFmtId="3" fontId="7" borderId="1" applyNumberFormat="1" applyFont="1" applyFill="0" applyBorder="1" applyAlignment="1" applyProtection="0">
      <alignment horizontal="center" vertical="bottom"/>
    </xf>
    <xf numFmtId="3" fontId="7" borderId="41" applyNumberFormat="1" applyFont="1" applyFill="0" applyBorder="1" applyAlignment="1" applyProtection="0">
      <alignment horizontal="center" vertical="bottom"/>
    </xf>
    <xf numFmtId="3" fontId="7" borderId="42" applyNumberFormat="1" applyFont="1" applyFill="0" applyBorder="1" applyAlignment="1" applyProtection="0">
      <alignment horizontal="center" vertical="bottom"/>
    </xf>
    <xf numFmtId="3" fontId="8" borderId="1" applyNumberFormat="1" applyFont="1" applyFill="0" applyBorder="1" applyAlignment="1" applyProtection="0">
      <alignment horizontal="center" vertical="bottom"/>
    </xf>
    <xf numFmtId="49" fontId="9" borderId="2" applyNumberFormat="1" applyFont="1" applyFill="0" applyBorder="1" applyAlignment="1" applyProtection="0">
      <alignment horizontal="left" vertical="bottom"/>
    </xf>
    <xf numFmtId="49" fontId="9" borderId="43" applyNumberFormat="1" applyFont="1" applyFill="0" applyBorder="1" applyAlignment="1" applyProtection="0">
      <alignment horizontal="left" vertical="bottom"/>
    </xf>
    <xf numFmtId="3" fontId="7" borderId="44" applyNumberFormat="1" applyFont="1" applyFill="0" applyBorder="1" applyAlignment="1" applyProtection="0">
      <alignment horizontal="center" vertical="bottom"/>
    </xf>
    <xf numFmtId="3" fontId="7" borderId="45" applyNumberFormat="1" applyFont="1" applyFill="0" applyBorder="1" applyAlignment="1" applyProtection="0">
      <alignment horizontal="center" vertical="bottom"/>
    </xf>
    <xf numFmtId="3" fontId="7" borderId="46" applyNumberFormat="1" applyFont="1" applyFill="0" applyBorder="1" applyAlignment="1" applyProtection="0">
      <alignment horizontal="center" vertical="bottom"/>
    </xf>
    <xf numFmtId="3" fontId="7" borderId="47" applyNumberFormat="1" applyFont="1" applyFill="0" applyBorder="1" applyAlignment="1" applyProtection="0">
      <alignment horizontal="center" vertical="bottom"/>
    </xf>
    <xf numFmtId="49" fontId="9" borderId="48" applyNumberFormat="1" applyFont="1" applyFill="0" applyBorder="1" applyAlignment="1" applyProtection="0">
      <alignment horizontal="left" vertical="bottom"/>
    </xf>
    <xf numFmtId="3" fontId="7" borderId="49" applyNumberFormat="1" applyFont="1" applyFill="0" applyBorder="1" applyAlignment="1" applyProtection="0">
      <alignment horizontal="center" vertical="bottom"/>
    </xf>
    <xf numFmtId="3" fontId="7" borderId="50" applyNumberFormat="1" applyFont="1" applyFill="0" applyBorder="1" applyAlignment="1" applyProtection="0">
      <alignment horizontal="center" vertical="bottom"/>
    </xf>
    <xf numFmtId="3" fontId="7" borderId="51" applyNumberFormat="1" applyFont="1" applyFill="0" applyBorder="1" applyAlignment="1" applyProtection="0">
      <alignment horizontal="center" vertical="bottom"/>
    </xf>
    <xf numFmtId="49" fontId="9" borderId="5" applyNumberFormat="1" applyFont="1" applyFill="0" applyBorder="1" applyAlignment="1" applyProtection="0">
      <alignment horizontal="left" vertical="bottom"/>
    </xf>
    <xf numFmtId="3" fontId="7" borderId="16" applyNumberFormat="1" applyFont="1" applyFill="0" applyBorder="1" applyAlignment="1" applyProtection="0">
      <alignment horizontal="center" vertical="bottom"/>
    </xf>
    <xf numFmtId="3" fontId="7" borderId="4" applyNumberFormat="1" applyFont="1" applyFill="0" applyBorder="1" applyAlignment="1" applyProtection="0">
      <alignment horizontal="center" vertical="bottom"/>
    </xf>
    <xf numFmtId="3" fontId="8" borderId="4" applyNumberFormat="1" applyFont="1" applyFill="0" applyBorder="1" applyAlignment="1" applyProtection="0">
      <alignment horizontal="center" vertical="bottom"/>
    </xf>
    <xf numFmtId="49" fontId="9" fillId="4" borderId="9" applyNumberFormat="1" applyFont="1" applyFill="1" applyBorder="1" applyAlignment="1" applyProtection="0">
      <alignment horizontal="left" vertical="bottom"/>
    </xf>
    <xf numFmtId="3" fontId="9" fillId="4" borderId="52" applyNumberFormat="1" applyFont="1" applyFill="1" applyBorder="1" applyAlignment="1" applyProtection="0">
      <alignment horizontal="center" vertical="bottom"/>
    </xf>
    <xf numFmtId="3" fontId="9" fillId="4" borderId="53" applyNumberFormat="1" applyFont="1" applyFill="1" applyBorder="1" applyAlignment="1" applyProtection="0">
      <alignment horizontal="center" vertical="bottom"/>
    </xf>
    <xf numFmtId="3" fontId="9" fillId="4" borderId="54" applyNumberFormat="1" applyFont="1" applyFill="1" applyBorder="1" applyAlignment="1" applyProtection="0">
      <alignment horizontal="center" vertical="bottom"/>
    </xf>
    <xf numFmtId="0" fontId="9" borderId="13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ff0000"/>
      <rgbColor rgb="ffdadada"/>
      <rgbColor rgb="ffd8d8d8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9" width="8.85156" style="1" customWidth="1"/>
    <col min="10" max="16384" width="8.85156" style="1" customWidth="1"/>
  </cols>
  <sheetData>
    <row r="1" ht="17.4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7.45" customHeight="1">
      <c r="A2" t="s" s="4">
        <v>1</v>
      </c>
      <c r="B2" s="5"/>
      <c r="C2" s="5"/>
      <c r="D2" s="5"/>
      <c r="E2" s="6"/>
      <c r="F2" s="6"/>
      <c r="G2" s="6"/>
      <c r="H2" s="6"/>
      <c r="I2" s="6"/>
    </row>
    <row r="3" ht="17.45" customHeight="1">
      <c r="A3" t="s" s="4">
        <v>2</v>
      </c>
      <c r="B3" s="5"/>
      <c r="C3" s="5"/>
      <c r="D3" s="5"/>
      <c r="E3" s="6"/>
      <c r="F3" s="6"/>
      <c r="G3" s="6"/>
      <c r="H3" s="6"/>
      <c r="I3" s="6"/>
    </row>
    <row r="4" ht="17.45" customHeight="1">
      <c r="A4" s="6"/>
      <c r="B4" s="6"/>
      <c r="C4" s="6"/>
      <c r="D4" s="6"/>
      <c r="E4" s="6"/>
      <c r="F4" s="6"/>
      <c r="G4" s="6"/>
      <c r="H4" s="6"/>
      <c r="I4" s="6"/>
    </row>
    <row r="5" ht="105.75" customHeight="1">
      <c r="A5" t="s" s="7">
        <v>3</v>
      </c>
      <c r="B5" s="8"/>
      <c r="C5" s="8"/>
      <c r="D5" s="8"/>
      <c r="E5" s="8"/>
      <c r="F5" s="8"/>
      <c r="G5" s="8"/>
      <c r="H5" s="8"/>
      <c r="I5" s="8"/>
    </row>
    <row r="6" ht="17.45" customHeight="1">
      <c r="A6" s="6"/>
      <c r="B6" s="6"/>
      <c r="C6" s="6"/>
      <c r="D6" s="6"/>
      <c r="E6" s="6"/>
      <c r="F6" s="6"/>
      <c r="G6" s="6"/>
      <c r="H6" s="6"/>
      <c r="I6" s="6"/>
    </row>
    <row r="7" ht="17.45" customHeight="1">
      <c r="A7" s="6"/>
      <c r="B7" s="6"/>
      <c r="C7" s="6"/>
      <c r="D7" s="6"/>
      <c r="E7" s="6"/>
      <c r="F7" s="6"/>
      <c r="G7" s="6"/>
      <c r="H7" s="6"/>
      <c r="I7" s="6"/>
    </row>
    <row r="8" ht="15.35" customHeight="1">
      <c r="A8" s="9"/>
      <c r="B8" s="9"/>
      <c r="C8" s="9"/>
      <c r="D8" s="9"/>
      <c r="E8" s="9"/>
      <c r="F8" s="9"/>
      <c r="G8" s="9"/>
      <c r="H8" s="9"/>
      <c r="I8" s="9"/>
    </row>
    <row r="9" ht="15.35" customHeight="1">
      <c r="A9" s="9"/>
      <c r="B9" s="9"/>
      <c r="C9" s="9"/>
      <c r="D9" s="9"/>
      <c r="E9" s="9"/>
      <c r="F9" s="9"/>
      <c r="G9" s="9"/>
      <c r="H9" s="9"/>
      <c r="I9" s="9"/>
    </row>
    <row r="10" ht="15.35" customHeight="1">
      <c r="A10" s="9"/>
      <c r="B10" s="9"/>
      <c r="C10" s="9"/>
      <c r="D10" s="9"/>
      <c r="E10" s="9"/>
      <c r="F10" s="9"/>
      <c r="G10" s="9"/>
      <c r="H10" s="9"/>
      <c r="I10" s="9"/>
    </row>
  </sheetData>
  <mergeCells count="4">
    <mergeCell ref="A1:I1"/>
    <mergeCell ref="A2:D2"/>
    <mergeCell ref="A3:D3"/>
    <mergeCell ref="A5:I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1" defaultRowHeight="15.75" customHeight="1" outlineLevelRow="0" outlineLevelCol="0"/>
  <cols>
    <col min="1" max="1" width="27.6719" style="10" customWidth="1"/>
    <col min="2" max="2" width="16.3516" style="10" customWidth="1"/>
    <col min="3" max="6" width="11" style="10" customWidth="1"/>
    <col min="7" max="7" width="7" style="10" customWidth="1"/>
    <col min="8" max="10" width="11" style="10" customWidth="1"/>
    <col min="11" max="16384" width="11" style="10" customWidth="1"/>
  </cols>
  <sheetData>
    <row r="1" ht="15.35" customHeight="1">
      <c r="A1" t="s" s="11">
        <v>4</v>
      </c>
      <c r="B1" s="12"/>
      <c r="C1" s="9"/>
      <c r="D1" s="9"/>
      <c r="E1" s="9"/>
      <c r="F1" s="9"/>
      <c r="G1" s="9"/>
      <c r="H1" s="9"/>
      <c r="I1" s="9"/>
      <c r="J1" s="9"/>
    </row>
    <row r="2" ht="15.35" customHeight="1">
      <c r="A2" s="9"/>
      <c r="B2" s="13"/>
      <c r="C2" t="s" s="14">
        <v>5</v>
      </c>
      <c r="D2" s="15"/>
      <c r="E2" s="15"/>
      <c r="F2" s="15"/>
      <c r="G2" s="15"/>
      <c r="H2" s="15"/>
      <c r="I2" s="15"/>
      <c r="J2" s="9"/>
    </row>
    <row r="3" ht="15.35" customHeight="1">
      <c r="A3" t="s" s="16">
        <v>6</v>
      </c>
      <c r="B3" t="s" s="17">
        <v>7</v>
      </c>
      <c r="C3" s="18">
        <v>2014</v>
      </c>
      <c r="D3" s="18">
        <v>2015</v>
      </c>
      <c r="E3" s="18">
        <v>2016</v>
      </c>
      <c r="F3" s="18">
        <v>2017</v>
      </c>
      <c r="G3" s="18">
        <v>2018</v>
      </c>
      <c r="H3" s="18">
        <v>2019</v>
      </c>
      <c r="I3" s="18">
        <v>2020</v>
      </c>
      <c r="J3" s="9"/>
    </row>
    <row r="4" ht="15.35" customHeight="1">
      <c r="A4" t="s" s="16">
        <v>8</v>
      </c>
      <c r="B4" t="s" s="19">
        <v>9</v>
      </c>
      <c r="C4" s="20">
        <v>708</v>
      </c>
      <c r="D4" s="21">
        <v>2072</v>
      </c>
      <c r="E4" s="21">
        <v>3278</v>
      </c>
      <c r="F4" s="21">
        <v>2667</v>
      </c>
      <c r="G4" s="22">
        <v>3464</v>
      </c>
      <c r="H4" s="22">
        <v>3957</v>
      </c>
      <c r="I4" s="22">
        <v>5859</v>
      </c>
      <c r="J4" s="9"/>
    </row>
    <row r="5" ht="15.35" customHeight="1">
      <c r="A5" t="s" s="16">
        <v>10</v>
      </c>
      <c r="B5" t="s" s="19">
        <v>11</v>
      </c>
      <c r="C5" s="23">
        <v>0</v>
      </c>
      <c r="D5" s="23">
        <v>0</v>
      </c>
      <c r="E5" s="20">
        <v>603</v>
      </c>
      <c r="F5" s="21">
        <v>1102</v>
      </c>
      <c r="G5" s="22">
        <v>1204</v>
      </c>
      <c r="H5" s="22">
        <v>1603</v>
      </c>
      <c r="I5" s="22">
        <v>2243</v>
      </c>
      <c r="J5" s="9"/>
    </row>
    <row r="6" ht="15.35" customHeight="1">
      <c r="A6" t="s" s="16">
        <v>12</v>
      </c>
      <c r="B6" t="s" s="19">
        <v>13</v>
      </c>
      <c r="C6" s="23">
        <v>0</v>
      </c>
      <c r="D6" s="23">
        <v>0</v>
      </c>
      <c r="E6" s="23">
        <v>0</v>
      </c>
      <c r="F6" s="20">
        <v>781</v>
      </c>
      <c r="G6" s="22">
        <v>668</v>
      </c>
      <c r="H6" s="22">
        <v>979</v>
      </c>
      <c r="I6" s="22">
        <v>1258</v>
      </c>
      <c r="J6" s="9"/>
    </row>
    <row r="7" ht="15.35" customHeight="1">
      <c r="A7" t="s" s="16">
        <v>14</v>
      </c>
      <c r="B7" t="s" s="19">
        <v>15</v>
      </c>
      <c r="C7" s="23">
        <v>0</v>
      </c>
      <c r="D7" s="23">
        <v>0</v>
      </c>
      <c r="E7" s="23">
        <v>0</v>
      </c>
      <c r="F7" s="20">
        <v>351</v>
      </c>
      <c r="G7" s="22">
        <v>727</v>
      </c>
      <c r="H7" s="22">
        <v>1327</v>
      </c>
      <c r="I7" s="22">
        <v>1933</v>
      </c>
      <c r="J7" s="9"/>
    </row>
    <row r="8" ht="15.35" customHeight="1">
      <c r="A8" t="s" s="16">
        <v>16</v>
      </c>
      <c r="B8" t="s" s="19">
        <v>17</v>
      </c>
      <c r="C8" s="23">
        <v>0</v>
      </c>
      <c r="D8" s="23">
        <v>0</v>
      </c>
      <c r="E8" s="23">
        <v>0</v>
      </c>
      <c r="F8" s="23">
        <v>0</v>
      </c>
      <c r="G8" s="22">
        <v>618</v>
      </c>
      <c r="H8" s="22">
        <v>901</v>
      </c>
      <c r="I8" s="22">
        <v>1500</v>
      </c>
      <c r="J8" s="9"/>
    </row>
    <row r="9" ht="15.35" customHeight="1">
      <c r="A9" t="s" s="16">
        <v>18</v>
      </c>
      <c r="B9" t="s" s="19">
        <v>19</v>
      </c>
      <c r="C9" s="23">
        <v>0</v>
      </c>
      <c r="D9" s="23">
        <v>0</v>
      </c>
      <c r="E9" s="23">
        <v>0</v>
      </c>
      <c r="F9" s="23">
        <v>0</v>
      </c>
      <c r="G9" s="22">
        <v>795</v>
      </c>
      <c r="H9" s="22">
        <v>1537</v>
      </c>
      <c r="I9" s="22">
        <v>1776</v>
      </c>
      <c r="J9" s="9"/>
    </row>
    <row r="10" ht="15.35" customHeight="1">
      <c r="A10" t="s" s="16">
        <v>20</v>
      </c>
      <c r="B10" t="s" s="19">
        <v>21</v>
      </c>
      <c r="C10" s="23">
        <v>0</v>
      </c>
      <c r="D10" s="23">
        <v>0</v>
      </c>
      <c r="E10" s="23">
        <v>0</v>
      </c>
      <c r="F10" s="23">
        <v>0</v>
      </c>
      <c r="G10" s="22">
        <v>601</v>
      </c>
      <c r="H10" s="22">
        <v>1328</v>
      </c>
      <c r="I10" s="22">
        <v>1840</v>
      </c>
      <c r="J10" s="9"/>
    </row>
    <row r="11" ht="15.35" customHeight="1">
      <c r="A11" t="s" s="16">
        <v>22</v>
      </c>
      <c r="B11" t="s" s="19">
        <v>21</v>
      </c>
      <c r="C11" s="23">
        <v>0</v>
      </c>
      <c r="D11" s="23">
        <v>0</v>
      </c>
      <c r="E11" s="23">
        <v>0</v>
      </c>
      <c r="F11" s="23">
        <v>0</v>
      </c>
      <c r="G11" s="22">
        <v>269</v>
      </c>
      <c r="H11" s="22">
        <v>612</v>
      </c>
      <c r="I11" s="22">
        <v>1054</v>
      </c>
      <c r="J11" s="9"/>
    </row>
    <row r="12" ht="15.35" customHeight="1">
      <c r="A12" t="s" s="16">
        <v>23</v>
      </c>
      <c r="B12" t="s" s="19">
        <v>24</v>
      </c>
      <c r="C12" s="23">
        <v>0</v>
      </c>
      <c r="D12" s="23">
        <v>0</v>
      </c>
      <c r="E12" s="23">
        <v>0</v>
      </c>
      <c r="F12" s="23">
        <v>0</v>
      </c>
      <c r="G12" s="22">
        <v>64</v>
      </c>
      <c r="H12" s="22">
        <v>126</v>
      </c>
      <c r="I12" s="22">
        <v>214</v>
      </c>
      <c r="J12" s="9"/>
    </row>
    <row r="13" ht="15.35" customHeight="1">
      <c r="A13" t="s" s="16">
        <v>25</v>
      </c>
      <c r="B13" t="s" s="19">
        <v>26</v>
      </c>
      <c r="C13" s="23">
        <v>0</v>
      </c>
      <c r="D13" s="23">
        <v>0</v>
      </c>
      <c r="E13" s="23">
        <v>0</v>
      </c>
      <c r="F13" s="23">
        <v>0</v>
      </c>
      <c r="G13" s="22">
        <v>180</v>
      </c>
      <c r="H13" s="22">
        <v>944</v>
      </c>
      <c r="I13" s="22">
        <v>1410</v>
      </c>
      <c r="J13" s="9"/>
    </row>
    <row r="14" ht="15.35" customHeight="1">
      <c r="A14" t="s" s="16">
        <v>27</v>
      </c>
      <c r="B14" t="s" s="19">
        <v>28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2">
        <v>203</v>
      </c>
      <c r="I14" s="22">
        <v>1662</v>
      </c>
      <c r="J14" s="9"/>
    </row>
    <row r="15" ht="15.35" customHeight="1">
      <c r="A15" t="s" s="16">
        <v>29</v>
      </c>
      <c r="B15" t="s" s="19">
        <v>28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2">
        <v>152</v>
      </c>
      <c r="I15" s="22">
        <v>489</v>
      </c>
      <c r="J15" s="9"/>
    </row>
    <row r="16" ht="15.35" customHeight="1">
      <c r="A16" t="s" s="16">
        <v>30</v>
      </c>
      <c r="B16" t="s" s="19">
        <v>31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2">
        <v>524</v>
      </c>
      <c r="J16" s="9"/>
    </row>
    <row r="17" ht="15.35" customHeight="1">
      <c r="A17" t="s" s="16">
        <v>32</v>
      </c>
      <c r="B17" s="13"/>
      <c r="C17" s="22">
        <f>SUM(C4:C16)</f>
        <v>708</v>
      </c>
      <c r="D17" s="22">
        <f>SUM(D4:D16)</f>
        <v>2072</v>
      </c>
      <c r="E17" s="22">
        <f>SUM(E4:E16)</f>
        <v>3881</v>
      </c>
      <c r="F17" s="22">
        <f>SUM(F4:F16)</f>
        <v>4901</v>
      </c>
      <c r="G17" s="22">
        <f>SUM(G4:G16)</f>
        <v>8590</v>
      </c>
      <c r="H17" s="22">
        <f>SUM(H4:H16)</f>
        <v>13669</v>
      </c>
      <c r="I17" s="22">
        <f>SUM(I4:I16)</f>
        <v>21762</v>
      </c>
      <c r="J17" s="9"/>
    </row>
    <row r="18" ht="15.35" customHeight="1">
      <c r="A18" s="9"/>
      <c r="B18" s="13"/>
      <c r="C18" s="22"/>
      <c r="D18" s="22"/>
      <c r="E18" s="22"/>
      <c r="F18" s="22"/>
      <c r="G18" s="22"/>
      <c r="H18" s="22"/>
      <c r="I18" s="22"/>
      <c r="J18" s="9"/>
    </row>
    <row r="19" ht="15.35" customHeight="1">
      <c r="A19" t="s" s="16">
        <v>33</v>
      </c>
      <c r="B19" s="13"/>
      <c r="C19" s="22"/>
      <c r="D19" s="22"/>
      <c r="E19" s="22"/>
      <c r="F19" s="22"/>
      <c r="G19" s="22"/>
      <c r="H19" s="22"/>
      <c r="I19" s="22"/>
      <c r="J19" s="9"/>
    </row>
    <row r="20" ht="15.35" customHeight="1">
      <c r="A20" t="s" s="16">
        <v>34</v>
      </c>
      <c r="B20" s="13"/>
      <c r="C20" s="22"/>
      <c r="D20" s="22"/>
      <c r="E20" s="22"/>
      <c r="F20" s="22"/>
      <c r="G20" s="22"/>
      <c r="H20" s="22"/>
      <c r="I20" s="22"/>
      <c r="J20" s="9"/>
    </row>
  </sheetData>
  <mergeCells count="1">
    <mergeCell ref="C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50"/>
  <sheetViews>
    <sheetView workbookViewId="0" showGridLines="0" defaultGridColor="1"/>
  </sheetViews>
  <sheetFormatPr defaultColWidth="11" defaultRowHeight="15.75" customHeight="1" outlineLevelRow="0" outlineLevelCol="0"/>
  <cols>
    <col min="1" max="1" width="20.3516" style="24" customWidth="1"/>
    <col min="2" max="2" width="9.85156" style="24" customWidth="1"/>
    <col min="3" max="3" width="8.85156" style="24" customWidth="1"/>
    <col min="4" max="4" width="11.8516" style="24" customWidth="1"/>
    <col min="5" max="5" width="9.67188" style="24" customWidth="1"/>
    <col min="6" max="6" width="15" style="24" customWidth="1"/>
    <col min="7" max="7" width="10.1719" style="24" customWidth="1"/>
    <col min="8" max="8" width="9.85156" style="24" customWidth="1"/>
    <col min="9" max="9" width="8.85156" style="24" customWidth="1"/>
    <col min="10" max="10" width="11.8516" style="24" customWidth="1"/>
    <col min="11" max="11" width="10.3516" style="24" customWidth="1"/>
    <col min="12" max="12" width="13.6719" style="24" customWidth="1"/>
    <col min="13" max="16384" width="11" style="24" customWidth="1"/>
  </cols>
  <sheetData>
    <row r="1" ht="15.75" customHeight="1">
      <c r="A1" t="s" s="11">
        <v>35</v>
      </c>
      <c r="B1" s="9"/>
      <c r="C1" s="9"/>
      <c r="D1" s="25"/>
      <c r="E1" s="26"/>
      <c r="F1" s="13"/>
      <c r="G1" s="27"/>
      <c r="H1" s="28"/>
      <c r="I1" s="9"/>
      <c r="J1" s="25"/>
      <c r="K1" s="13"/>
      <c r="L1" s="29"/>
    </row>
    <row r="2" ht="15.75" customHeight="1">
      <c r="A2" s="30"/>
      <c r="B2" s="30"/>
      <c r="C2" s="30"/>
      <c r="D2" s="31"/>
      <c r="E2" s="32"/>
      <c r="F2" s="32"/>
      <c r="G2" s="33"/>
      <c r="H2" s="28"/>
      <c r="I2" s="9"/>
      <c r="J2" s="25"/>
      <c r="K2" s="13"/>
      <c r="L2" s="29"/>
    </row>
    <row r="3" ht="26.25" customHeight="1">
      <c r="A3" t="s" s="34">
        <v>36</v>
      </c>
      <c r="B3" t="s" s="35">
        <v>37</v>
      </c>
      <c r="C3" t="s" s="36">
        <v>38</v>
      </c>
      <c r="D3" t="s" s="36">
        <v>39</v>
      </c>
      <c r="E3" t="s" s="36">
        <v>40</v>
      </c>
      <c r="F3" t="s" s="36">
        <v>41</v>
      </c>
      <c r="G3" t="s" s="37">
        <v>42</v>
      </c>
      <c r="H3" s="28"/>
      <c r="I3" s="9"/>
      <c r="J3" s="9"/>
      <c r="K3" s="13"/>
      <c r="L3" s="9"/>
    </row>
    <row r="4" ht="15.75" customHeight="1">
      <c r="A4" t="s" s="38">
        <v>43</v>
      </c>
      <c r="B4" s="39">
        <v>3751672.9</v>
      </c>
      <c r="C4" s="40">
        <v>80798</v>
      </c>
      <c r="D4" s="40">
        <v>15999</v>
      </c>
      <c r="E4" s="41">
        <v>6966</v>
      </c>
      <c r="F4" s="42">
        <v>11148673</v>
      </c>
      <c r="G4" s="43">
        <f>B4/E4</f>
        <v>538.569178868791</v>
      </c>
      <c r="H4" s="28"/>
      <c r="I4" s="9"/>
      <c r="J4" s="9"/>
      <c r="K4" s="13"/>
      <c r="L4" s="9"/>
    </row>
    <row r="5" ht="15.75" customHeight="1">
      <c r="A5" t="s" s="44">
        <v>44</v>
      </c>
      <c r="B5" s="45">
        <v>738129.48</v>
      </c>
      <c r="C5" s="46">
        <v>27608</v>
      </c>
      <c r="D5" s="46">
        <v>3606</v>
      </c>
      <c r="E5" s="47">
        <v>984</v>
      </c>
      <c r="F5" s="48">
        <v>1594875</v>
      </c>
      <c r="G5" s="49">
        <f>B5/E5</f>
        <v>750.131585365854</v>
      </c>
      <c r="H5" s="28"/>
      <c r="I5" s="9"/>
      <c r="J5" s="9"/>
      <c r="K5" s="13"/>
      <c r="L5" s="9"/>
    </row>
    <row r="6" ht="15.75" customHeight="1">
      <c r="A6" t="s" s="44">
        <v>45</v>
      </c>
      <c r="B6" s="45">
        <v>266049.19</v>
      </c>
      <c r="C6" s="46">
        <v>3996</v>
      </c>
      <c r="D6" s="46">
        <v>846</v>
      </c>
      <c r="E6" s="47">
        <v>327</v>
      </c>
      <c r="F6" s="48">
        <v>533275</v>
      </c>
      <c r="G6" s="49">
        <f>B6/E6</f>
        <v>813.606085626911</v>
      </c>
      <c r="H6" s="28"/>
      <c r="I6" s="9"/>
      <c r="J6" s="9"/>
      <c r="K6" s="13"/>
      <c r="L6" s="9"/>
    </row>
    <row r="7" ht="15.75" customHeight="1">
      <c r="A7" t="s" s="44">
        <v>46</v>
      </c>
      <c r="B7" s="45">
        <v>188836.42</v>
      </c>
      <c r="C7" s="46">
        <v>2219</v>
      </c>
      <c r="D7" s="46">
        <v>1217</v>
      </c>
      <c r="E7" s="47">
        <v>748</v>
      </c>
      <c r="F7" s="48">
        <v>1223605</v>
      </c>
      <c r="G7" s="49">
        <f>B7/E7</f>
        <v>252.455106951872</v>
      </c>
      <c r="H7" s="28"/>
      <c r="I7" s="9"/>
      <c r="J7" s="9"/>
      <c r="K7" s="13"/>
      <c r="L7" s="9"/>
    </row>
    <row r="8" ht="15.75" customHeight="1">
      <c r="A8" t="s" s="44">
        <v>47</v>
      </c>
      <c r="B8" s="45">
        <v>176395.503545901</v>
      </c>
      <c r="C8" s="46">
        <v>128</v>
      </c>
      <c r="D8" s="46">
        <v>2295</v>
      </c>
      <c r="E8" s="47">
        <v>1462</v>
      </c>
      <c r="F8" s="48">
        <v>2302700</v>
      </c>
      <c r="G8" s="49">
        <f>B8/E8</f>
        <v>120.653559196923</v>
      </c>
      <c r="H8" s="28"/>
      <c r="I8" s="9"/>
      <c r="J8" s="9"/>
      <c r="K8" s="13"/>
      <c r="L8" s="9"/>
    </row>
    <row r="9" ht="15.75" customHeight="1">
      <c r="A9" t="s" s="44">
        <v>48</v>
      </c>
      <c r="B9" s="45">
        <v>134675.09</v>
      </c>
      <c r="C9" s="46">
        <v>931</v>
      </c>
      <c r="D9" s="46">
        <v>242</v>
      </c>
      <c r="E9" s="47">
        <v>112</v>
      </c>
      <c r="F9" s="48">
        <v>204575</v>
      </c>
      <c r="G9" s="49">
        <f>B9/E9</f>
        <v>1202.456160714290</v>
      </c>
      <c r="H9" s="28"/>
      <c r="I9" s="9"/>
      <c r="J9" s="9"/>
      <c r="K9" s="13"/>
      <c r="L9" s="9"/>
    </row>
    <row r="10" ht="15.75" customHeight="1">
      <c r="A10" t="s" s="44">
        <v>49</v>
      </c>
      <c r="B10" s="45">
        <v>129250.22</v>
      </c>
      <c r="C10" s="46">
        <v>3034</v>
      </c>
      <c r="D10" s="46">
        <v>440</v>
      </c>
      <c r="E10" s="47">
        <v>132</v>
      </c>
      <c r="F10" s="48">
        <v>231310</v>
      </c>
      <c r="G10" s="49">
        <f>B10/E10</f>
        <v>979.168333333333</v>
      </c>
      <c r="H10" s="28"/>
      <c r="I10" s="9"/>
      <c r="J10" s="9"/>
      <c r="K10" s="13"/>
      <c r="L10" s="9"/>
    </row>
    <row r="11" ht="15.75" customHeight="1">
      <c r="A11" t="s" s="44">
        <v>50</v>
      </c>
      <c r="B11" s="45">
        <v>99819.0799999999</v>
      </c>
      <c r="C11" s="46">
        <v>1197</v>
      </c>
      <c r="D11" s="46">
        <v>241</v>
      </c>
      <c r="E11" s="47">
        <v>83</v>
      </c>
      <c r="F11" s="48">
        <v>146485</v>
      </c>
      <c r="G11" s="49">
        <f>B11/E11</f>
        <v>1202.639518072290</v>
      </c>
      <c r="H11" s="28"/>
      <c r="I11" s="9"/>
      <c r="J11" s="9"/>
      <c r="K11" s="13"/>
      <c r="L11" s="9"/>
    </row>
    <row r="12" ht="15.75" customHeight="1">
      <c r="A12" t="s" s="44">
        <v>51</v>
      </c>
      <c r="B12" s="45">
        <v>57364.458652</v>
      </c>
      <c r="C12" s="46">
        <v>664</v>
      </c>
      <c r="D12" s="46">
        <v>234</v>
      </c>
      <c r="E12" s="47">
        <v>94</v>
      </c>
      <c r="F12" s="48">
        <v>163790</v>
      </c>
      <c r="G12" s="49">
        <f>B12/E12</f>
        <v>610.2601984255321</v>
      </c>
      <c r="H12" s="28"/>
      <c r="I12" s="9"/>
      <c r="J12" s="9"/>
      <c r="K12" s="13"/>
      <c r="L12" s="9"/>
    </row>
    <row r="13" ht="15.75" customHeight="1">
      <c r="A13" t="s" s="44">
        <v>52</v>
      </c>
      <c r="B13" s="45">
        <v>22883.83</v>
      </c>
      <c r="C13" s="46">
        <v>38</v>
      </c>
      <c r="D13" s="46">
        <v>6</v>
      </c>
      <c r="E13" s="47">
        <v>5</v>
      </c>
      <c r="F13" s="48">
        <v>8880</v>
      </c>
      <c r="G13" s="49">
        <f>B13/E13</f>
        <v>4576.766</v>
      </c>
      <c r="H13" s="28"/>
      <c r="I13" s="9"/>
      <c r="J13" s="9"/>
      <c r="K13" s="13"/>
      <c r="L13" s="9"/>
    </row>
    <row r="14" ht="15.75" customHeight="1">
      <c r="A14" t="s" s="50">
        <v>53</v>
      </c>
      <c r="B14" s="51">
        <v>0</v>
      </c>
      <c r="C14" s="52">
        <v>0</v>
      </c>
      <c r="D14" s="52">
        <v>13</v>
      </c>
      <c r="E14" s="53">
        <v>6</v>
      </c>
      <c r="F14" s="54">
        <v>8090</v>
      </c>
      <c r="G14" s="55">
        <f>B14/E14</f>
        <v>0</v>
      </c>
      <c r="H14" s="28"/>
      <c r="I14" s="9"/>
      <c r="J14" s="9"/>
      <c r="K14" s="13"/>
      <c r="L14" s="9"/>
    </row>
    <row r="15" ht="16.5" customHeight="1">
      <c r="A15" t="s" s="56">
        <v>54</v>
      </c>
      <c r="B15" s="57">
        <f>SUM(B4:B14)</f>
        <v>5565076.1721979</v>
      </c>
      <c r="C15" s="58">
        <f>SUM(C4:C14)</f>
        <v>120613</v>
      </c>
      <c r="D15" s="58">
        <f>SUM(D4:D14)</f>
        <v>25139</v>
      </c>
      <c r="E15" s="59">
        <f>SUM(E4:E14)</f>
        <v>10919</v>
      </c>
      <c r="F15" s="60">
        <f>SUM(F4:F14)</f>
        <v>17566258</v>
      </c>
      <c r="G15" s="61">
        <f>B15/E15</f>
        <v>509.669033079760</v>
      </c>
      <c r="H15" s="28"/>
      <c r="I15" s="9"/>
      <c r="J15" s="9"/>
      <c r="K15" s="13"/>
      <c r="L15" s="9"/>
    </row>
    <row r="16" ht="15.75" customHeight="1">
      <c r="A16" t="s" s="62">
        <v>55</v>
      </c>
      <c r="B16" s="63">
        <v>0</v>
      </c>
      <c r="C16" s="64">
        <v>197703</v>
      </c>
      <c r="D16" s="64">
        <v>25873</v>
      </c>
      <c r="E16" s="65">
        <v>10802</v>
      </c>
      <c r="F16" s="66">
        <v>16494538</v>
      </c>
      <c r="G16" s="67"/>
      <c r="H16" s="28"/>
      <c r="I16" s="9"/>
      <c r="J16" s="9"/>
      <c r="K16" s="13"/>
      <c r="L16" s="9"/>
    </row>
    <row r="17" ht="16.5" customHeight="1">
      <c r="A17" t="s" s="34">
        <v>56</v>
      </c>
      <c r="B17" s="68">
        <f>B15+B16</f>
        <v>5565076.1721979</v>
      </c>
      <c r="C17" s="69">
        <f>C15+C16</f>
        <v>318316</v>
      </c>
      <c r="D17" s="69">
        <f>D15+D16</f>
        <v>51012</v>
      </c>
      <c r="E17" s="70">
        <f>E15+E16</f>
        <v>21721</v>
      </c>
      <c r="F17" s="71">
        <f>F15+F16</f>
        <v>34060796</v>
      </c>
      <c r="G17" s="72"/>
      <c r="H17" s="28"/>
      <c r="I17" s="9"/>
      <c r="J17" s="9"/>
      <c r="K17" s="13"/>
      <c r="L17" s="9"/>
    </row>
    <row r="18" ht="16.5" customHeight="1">
      <c r="A18" s="73"/>
      <c r="B18" s="73"/>
      <c r="C18" s="73"/>
      <c r="D18" s="73"/>
      <c r="E18" s="74"/>
      <c r="F18" s="74"/>
      <c r="G18" s="75"/>
      <c r="H18" s="28"/>
      <c r="I18" s="9"/>
      <c r="J18" s="9"/>
      <c r="K18" s="13"/>
      <c r="L18" s="9"/>
    </row>
    <row r="19" ht="15.75" customHeight="1">
      <c r="A19" t="s" s="11">
        <v>57</v>
      </c>
      <c r="B19" s="9"/>
      <c r="C19" s="9"/>
      <c r="D19" s="9"/>
      <c r="E19" s="13"/>
      <c r="F19" s="13"/>
      <c r="G19" s="27"/>
      <c r="H19" s="28"/>
      <c r="I19" s="9"/>
      <c r="J19" s="9"/>
      <c r="K19" s="13"/>
      <c r="L19" s="9"/>
    </row>
    <row r="20" ht="15.75" customHeight="1">
      <c r="A20" s="30"/>
      <c r="B20" s="30"/>
      <c r="C20" s="30"/>
      <c r="D20" s="30"/>
      <c r="E20" s="32"/>
      <c r="F20" s="32"/>
      <c r="G20" s="33"/>
      <c r="H20" s="28"/>
      <c r="I20" s="9"/>
      <c r="J20" s="9"/>
      <c r="K20" s="13"/>
      <c r="L20" s="9"/>
    </row>
    <row r="21" ht="26.25" customHeight="1">
      <c r="A21" t="s" s="34">
        <v>36</v>
      </c>
      <c r="B21" t="s" s="76">
        <v>37</v>
      </c>
      <c r="C21" t="s" s="36">
        <v>38</v>
      </c>
      <c r="D21" t="s" s="36">
        <v>39</v>
      </c>
      <c r="E21" t="s" s="36">
        <v>40</v>
      </c>
      <c r="F21" t="s" s="36">
        <v>41</v>
      </c>
      <c r="G21" t="s" s="37">
        <v>42</v>
      </c>
      <c r="H21" s="28"/>
      <c r="I21" s="9"/>
      <c r="J21" s="9"/>
      <c r="K21" s="13"/>
      <c r="L21" s="9"/>
    </row>
    <row r="22" ht="15.75" customHeight="1">
      <c r="A22" t="s" s="38">
        <v>43</v>
      </c>
      <c r="B22" s="39">
        <v>1428754</v>
      </c>
      <c r="C22" s="40">
        <v>18337</v>
      </c>
      <c r="D22" s="40">
        <v>7530</v>
      </c>
      <c r="E22" s="41">
        <v>3791</v>
      </c>
      <c r="F22" s="42">
        <v>5899022</v>
      </c>
      <c r="G22" s="77">
        <f>B22/E22</f>
        <v>376.880506462675</v>
      </c>
      <c r="H22" s="28"/>
      <c r="I22" s="9"/>
      <c r="J22" s="9"/>
      <c r="K22" s="13"/>
      <c r="L22" s="9"/>
    </row>
    <row r="23" ht="15.75" customHeight="1">
      <c r="A23" t="s" s="44">
        <v>44</v>
      </c>
      <c r="B23" s="45">
        <v>1009797.66</v>
      </c>
      <c r="C23" s="46">
        <v>14515</v>
      </c>
      <c r="D23" s="46">
        <v>3721</v>
      </c>
      <c r="E23" s="47">
        <v>1132</v>
      </c>
      <c r="F23" s="48">
        <v>1843005</v>
      </c>
      <c r="G23" s="78">
        <f>B23/E23</f>
        <v>892.047402826855</v>
      </c>
      <c r="H23" s="28"/>
      <c r="I23" s="9"/>
      <c r="J23" s="9"/>
      <c r="K23" s="13"/>
      <c r="L23" s="9"/>
    </row>
    <row r="24" ht="15.75" customHeight="1">
      <c r="A24" t="s" s="44">
        <v>45</v>
      </c>
      <c r="B24" s="45">
        <v>146315.39</v>
      </c>
      <c r="C24" s="46">
        <v>1953</v>
      </c>
      <c r="D24" s="46">
        <v>589</v>
      </c>
      <c r="E24" s="47">
        <v>279</v>
      </c>
      <c r="F24" s="48">
        <v>464570</v>
      </c>
      <c r="G24" s="78">
        <f>B24/E24</f>
        <v>524.4279211469531</v>
      </c>
      <c r="H24" s="28"/>
      <c r="I24" s="9"/>
      <c r="J24" s="9"/>
      <c r="K24" s="13"/>
      <c r="L24" s="9"/>
    </row>
    <row r="25" ht="15.75" customHeight="1">
      <c r="A25" t="s" s="44">
        <v>46</v>
      </c>
      <c r="B25" s="45">
        <v>110747.8</v>
      </c>
      <c r="C25" s="46">
        <v>1326</v>
      </c>
      <c r="D25" s="46">
        <v>1061</v>
      </c>
      <c r="E25" s="47">
        <v>600</v>
      </c>
      <c r="F25" s="48">
        <v>988620</v>
      </c>
      <c r="G25" s="78">
        <f>B25/E25</f>
        <v>184.579666666667</v>
      </c>
      <c r="H25" s="28"/>
      <c r="I25" s="9"/>
      <c r="J25" s="9"/>
      <c r="K25" s="13"/>
      <c r="L25" s="9"/>
    </row>
    <row r="26" ht="15.75" customHeight="1">
      <c r="A26" t="s" s="44">
        <v>47</v>
      </c>
      <c r="B26" s="45">
        <f>160547.65+103064</f>
        <v>263611.65</v>
      </c>
      <c r="C26" s="46">
        <f>34+55</f>
        <v>89</v>
      </c>
      <c r="D26" s="46">
        <f>781+16</f>
        <v>797</v>
      </c>
      <c r="E26" s="47">
        <f>506+7</f>
        <v>513</v>
      </c>
      <c r="F26" s="48">
        <v>857545</v>
      </c>
      <c r="G26" s="78">
        <f>B26/E26</f>
        <v>513.862865497076</v>
      </c>
      <c r="H26" s="28"/>
      <c r="I26" s="9"/>
      <c r="J26" s="9"/>
      <c r="K26" s="13"/>
      <c r="L26" s="9"/>
    </row>
    <row r="27" ht="15.75" customHeight="1">
      <c r="A27" t="s" s="44">
        <v>48</v>
      </c>
      <c r="B27" s="45">
        <v>191964.49</v>
      </c>
      <c r="C27" s="46">
        <v>701</v>
      </c>
      <c r="D27" s="46">
        <v>311</v>
      </c>
      <c r="E27" s="47">
        <v>158</v>
      </c>
      <c r="F27" s="48">
        <v>312515</v>
      </c>
      <c r="G27" s="78">
        <f>B27/E27</f>
        <v>1214.965126582280</v>
      </c>
      <c r="H27" s="28"/>
      <c r="I27" s="9"/>
      <c r="J27" s="9"/>
      <c r="K27" s="13"/>
      <c r="L27" s="9"/>
    </row>
    <row r="28" ht="15.75" customHeight="1">
      <c r="A28" t="s" s="44">
        <v>49</v>
      </c>
      <c r="B28" s="45">
        <v>126214.15</v>
      </c>
      <c r="C28" s="46">
        <v>2089</v>
      </c>
      <c r="D28" s="46">
        <v>548</v>
      </c>
      <c r="E28" s="47">
        <v>179</v>
      </c>
      <c r="F28" s="48">
        <v>276586</v>
      </c>
      <c r="G28" s="78">
        <f>B28/E28</f>
        <v>705.106983240223</v>
      </c>
      <c r="H28" s="28"/>
      <c r="I28" s="9"/>
      <c r="J28" s="9"/>
      <c r="K28" s="13"/>
      <c r="L28" s="9"/>
    </row>
    <row r="29" ht="15.75" customHeight="1">
      <c r="A29" t="s" s="44">
        <v>50</v>
      </c>
      <c r="B29" s="45">
        <v>95986.7</v>
      </c>
      <c r="C29" s="46">
        <v>681</v>
      </c>
      <c r="D29" s="46">
        <v>433</v>
      </c>
      <c r="E29" s="47">
        <v>229</v>
      </c>
      <c r="F29" s="48">
        <v>368430</v>
      </c>
      <c r="G29" s="78">
        <f>B29/E29</f>
        <v>419.155895196507</v>
      </c>
      <c r="H29" s="28"/>
      <c r="I29" s="9"/>
      <c r="J29" s="9"/>
      <c r="K29" s="13"/>
      <c r="L29" s="9"/>
    </row>
    <row r="30" ht="15.75" customHeight="1">
      <c r="A30" t="s" s="44">
        <v>51</v>
      </c>
      <c r="B30" s="45">
        <v>86306.000594</v>
      </c>
      <c r="C30" s="46">
        <v>556</v>
      </c>
      <c r="D30" s="46">
        <v>450</v>
      </c>
      <c r="E30" s="47">
        <v>185</v>
      </c>
      <c r="F30" s="48">
        <v>284645</v>
      </c>
      <c r="G30" s="78">
        <f>B30/E30</f>
        <v>466.518922129730</v>
      </c>
      <c r="H30" s="28"/>
      <c r="I30" s="9"/>
      <c r="J30" s="9"/>
      <c r="K30" s="13"/>
      <c r="L30" s="9"/>
    </row>
    <row r="31" ht="15.75" customHeight="1">
      <c r="A31" t="s" s="44">
        <v>52</v>
      </c>
      <c r="B31" s="45">
        <v>0</v>
      </c>
      <c r="C31" s="46">
        <v>0</v>
      </c>
      <c r="D31" s="46">
        <v>0</v>
      </c>
      <c r="E31" s="47">
        <v>0</v>
      </c>
      <c r="F31" s="48">
        <v>0</v>
      </c>
      <c r="G31" s="78">
        <v>0</v>
      </c>
      <c r="H31" s="28"/>
      <c r="I31" s="9"/>
      <c r="J31" s="9"/>
      <c r="K31" s="13"/>
      <c r="L31" s="9"/>
    </row>
    <row r="32" ht="15.75" customHeight="1">
      <c r="A32" t="s" s="50">
        <v>53</v>
      </c>
      <c r="B32" s="51">
        <v>24305.88</v>
      </c>
      <c r="C32" s="52">
        <v>18</v>
      </c>
      <c r="D32" s="52">
        <v>42</v>
      </c>
      <c r="E32" s="53">
        <v>23</v>
      </c>
      <c r="F32" s="54">
        <v>38900</v>
      </c>
      <c r="G32" s="79">
        <f>B32/E32</f>
        <v>1056.777391304350</v>
      </c>
      <c r="H32" s="28"/>
      <c r="I32" s="9"/>
      <c r="J32" s="9"/>
      <c r="K32" s="13"/>
      <c r="L32" s="9"/>
    </row>
    <row r="33" ht="16.5" customHeight="1">
      <c r="A33" t="s" s="56">
        <v>54</v>
      </c>
      <c r="B33" s="57">
        <f>SUM(B22:B32)</f>
        <v>3484003.720594</v>
      </c>
      <c r="C33" s="58">
        <f>SUM(C22:C32)</f>
        <v>40265</v>
      </c>
      <c r="D33" s="58">
        <f>SUM(D22:D32)</f>
        <v>15482</v>
      </c>
      <c r="E33" s="59">
        <f>SUM(E22:E32)</f>
        <v>7089</v>
      </c>
      <c r="F33" s="59">
        <f>SUM(F22:F32)</f>
        <v>11333838</v>
      </c>
      <c r="G33" s="80">
        <f>B33/E33</f>
        <v>491.466175849062</v>
      </c>
      <c r="H33" s="28"/>
      <c r="I33" s="9"/>
      <c r="J33" s="9"/>
      <c r="K33" s="13"/>
      <c r="L33" s="9"/>
    </row>
    <row r="34" ht="15.75" customHeight="1">
      <c r="A34" t="s" s="62">
        <v>55</v>
      </c>
      <c r="B34" s="81">
        <v>0</v>
      </c>
      <c r="C34" s="64">
        <v>51997</v>
      </c>
      <c r="D34" s="64">
        <v>12095</v>
      </c>
      <c r="E34" s="65">
        <v>6767</v>
      </c>
      <c r="F34" s="66">
        <v>10525026</v>
      </c>
      <c r="G34" s="82"/>
      <c r="H34" s="28"/>
      <c r="I34" s="9"/>
      <c r="J34" s="9"/>
      <c r="K34" s="13"/>
      <c r="L34" s="9"/>
    </row>
    <row r="35" ht="16.5" customHeight="1">
      <c r="A35" t="s" s="34">
        <v>56</v>
      </c>
      <c r="B35" s="68">
        <f>B33+B34</f>
        <v>3484003.720594</v>
      </c>
      <c r="C35" s="83">
        <f>C33+C34</f>
        <v>92262</v>
      </c>
      <c r="D35" s="83">
        <f>D33+D34</f>
        <v>27577</v>
      </c>
      <c r="E35" s="84">
        <f>E33+E34</f>
        <v>13856</v>
      </c>
      <c r="F35" s="71">
        <f>F33+F34</f>
        <v>21858864</v>
      </c>
      <c r="G35" s="72"/>
      <c r="H35" s="28"/>
      <c r="I35" s="9"/>
      <c r="J35" s="9"/>
      <c r="K35" s="13"/>
      <c r="L35" s="9"/>
    </row>
    <row r="36" ht="16.5" customHeight="1">
      <c r="A36" s="73"/>
      <c r="B36" s="73"/>
      <c r="C36" s="73"/>
      <c r="D36" s="73"/>
      <c r="E36" s="74"/>
      <c r="F36" s="74"/>
      <c r="G36" s="75"/>
      <c r="H36" s="28"/>
      <c r="I36" s="9"/>
      <c r="J36" s="9"/>
      <c r="K36" s="13"/>
      <c r="L36" s="9"/>
    </row>
    <row r="37" ht="15.75" customHeight="1">
      <c r="A37" t="s" s="16">
        <v>33</v>
      </c>
      <c r="B37" s="9"/>
      <c r="C37" s="9"/>
      <c r="D37" s="9"/>
      <c r="E37" s="13"/>
      <c r="F37" s="13"/>
      <c r="G37" s="27"/>
      <c r="H37" s="28"/>
      <c r="I37" s="9"/>
      <c r="J37" s="9"/>
      <c r="K37" s="13"/>
      <c r="L37" s="9"/>
    </row>
    <row r="38" ht="15.75" customHeight="1">
      <c r="A38" t="s" s="16">
        <v>58</v>
      </c>
      <c r="B38" s="9"/>
      <c r="C38" s="9"/>
      <c r="D38" s="9"/>
      <c r="E38" s="13"/>
      <c r="F38" s="13"/>
      <c r="G38" s="27"/>
      <c r="H38" s="28"/>
      <c r="I38" s="9"/>
      <c r="J38" s="9"/>
      <c r="K38" s="13"/>
      <c r="L38" s="9"/>
    </row>
    <row r="39" ht="15.75" customHeight="1">
      <c r="A39" t="s" s="16">
        <v>59</v>
      </c>
      <c r="B39" s="9"/>
      <c r="C39" s="9"/>
      <c r="D39" s="9"/>
      <c r="E39" s="13"/>
      <c r="F39" s="13"/>
      <c r="G39" s="27"/>
      <c r="H39" s="28"/>
      <c r="I39" s="9"/>
      <c r="J39" s="9"/>
      <c r="K39" s="13"/>
      <c r="L39" s="9"/>
    </row>
    <row r="40" ht="15.75" customHeight="1">
      <c r="A40" t="s" s="16">
        <v>60</v>
      </c>
      <c r="B40" s="9"/>
      <c r="C40" s="9"/>
      <c r="D40" s="9"/>
      <c r="E40" s="13"/>
      <c r="F40" s="13"/>
      <c r="G40" s="27"/>
      <c r="H40" s="28"/>
      <c r="I40" s="9"/>
      <c r="J40" s="9"/>
      <c r="K40" s="13"/>
      <c r="L40" s="9"/>
    </row>
    <row r="41" ht="15.75" customHeight="1">
      <c r="A41" t="s" s="16">
        <v>61</v>
      </c>
      <c r="B41" s="9"/>
      <c r="C41" s="9"/>
      <c r="D41" s="9"/>
      <c r="E41" s="13"/>
      <c r="F41" s="13"/>
      <c r="G41" s="27"/>
      <c r="H41" s="28"/>
      <c r="I41" s="9"/>
      <c r="J41" s="9"/>
      <c r="K41" s="13"/>
      <c r="L41" s="9"/>
    </row>
    <row r="42" ht="15.75" customHeight="1">
      <c r="A42" s="9"/>
      <c r="B42" s="9"/>
      <c r="C42" s="9"/>
      <c r="D42" s="9"/>
      <c r="E42" s="13"/>
      <c r="F42" s="13"/>
      <c r="G42" s="27"/>
      <c r="H42" s="28"/>
      <c r="I42" s="9"/>
      <c r="J42" s="9"/>
      <c r="K42" s="13"/>
      <c r="L42" s="9"/>
    </row>
    <row r="43" ht="15.75" customHeight="1">
      <c r="A43" s="9"/>
      <c r="B43" s="9"/>
      <c r="C43" s="9"/>
      <c r="D43" s="9"/>
      <c r="E43" s="13"/>
      <c r="F43" s="13"/>
      <c r="G43" s="27"/>
      <c r="H43" s="28"/>
      <c r="I43" s="9"/>
      <c r="J43" s="9"/>
      <c r="K43" s="13"/>
      <c r="L43" s="9"/>
    </row>
    <row r="44" ht="15.75" customHeight="1">
      <c r="A44" s="9"/>
      <c r="B44" s="9"/>
      <c r="C44" s="9"/>
      <c r="D44" s="9"/>
      <c r="E44" s="13"/>
      <c r="F44" s="13"/>
      <c r="G44" s="27"/>
      <c r="H44" s="28"/>
      <c r="I44" s="9"/>
      <c r="J44" s="9"/>
      <c r="K44" s="13"/>
      <c r="L44" s="9"/>
    </row>
    <row r="45" ht="15.75" customHeight="1">
      <c r="A45" s="9"/>
      <c r="B45" s="9"/>
      <c r="C45" s="9"/>
      <c r="D45" s="9"/>
      <c r="E45" s="13"/>
      <c r="F45" s="13"/>
      <c r="G45" s="27"/>
      <c r="H45" s="28"/>
      <c r="I45" s="9"/>
      <c r="J45" s="9"/>
      <c r="K45" s="13"/>
      <c r="L45" s="9"/>
    </row>
    <row r="46" ht="15.75" customHeight="1">
      <c r="A46" s="9"/>
      <c r="B46" s="9"/>
      <c r="C46" s="9"/>
      <c r="D46" s="9"/>
      <c r="E46" s="13"/>
      <c r="F46" s="13"/>
      <c r="G46" s="27"/>
      <c r="H46" s="28"/>
      <c r="I46" s="9"/>
      <c r="J46" s="9"/>
      <c r="K46" s="13"/>
      <c r="L46" s="9"/>
    </row>
    <row r="47" ht="15.75" customHeight="1">
      <c r="A47" s="9"/>
      <c r="B47" s="9"/>
      <c r="C47" s="9"/>
      <c r="D47" s="9"/>
      <c r="E47" s="13"/>
      <c r="F47" s="13"/>
      <c r="G47" s="27"/>
      <c r="H47" s="28"/>
      <c r="I47" s="9"/>
      <c r="J47" s="9"/>
      <c r="K47" s="13"/>
      <c r="L47" s="9"/>
    </row>
    <row r="48" ht="15.75" customHeight="1">
      <c r="A48" s="9"/>
      <c r="B48" s="9"/>
      <c r="C48" s="9"/>
      <c r="D48" s="9"/>
      <c r="E48" s="13"/>
      <c r="F48" s="13"/>
      <c r="G48" s="27"/>
      <c r="H48" s="28"/>
      <c r="I48" s="9"/>
      <c r="J48" s="9"/>
      <c r="K48" s="13"/>
      <c r="L48" s="9"/>
    </row>
    <row r="49" ht="15.75" customHeight="1">
      <c r="A49" s="9"/>
      <c r="B49" s="9"/>
      <c r="C49" s="9"/>
      <c r="D49" s="9"/>
      <c r="E49" s="13"/>
      <c r="F49" s="13"/>
      <c r="G49" s="27"/>
      <c r="H49" s="28"/>
      <c r="I49" s="9"/>
      <c r="J49" s="9"/>
      <c r="K49" s="13"/>
      <c r="L49" s="9"/>
    </row>
    <row r="50" ht="15.75" customHeight="1">
      <c r="A50" s="9"/>
      <c r="B50" s="9"/>
      <c r="C50" s="9"/>
      <c r="D50" s="9"/>
      <c r="E50" s="13"/>
      <c r="F50" s="13"/>
      <c r="G50" s="27"/>
      <c r="H50" s="28"/>
      <c r="I50" s="9"/>
      <c r="J50" s="9"/>
      <c r="K50" s="13"/>
      <c r="L50" s="9"/>
    </row>
  </sheetData>
  <conditionalFormatting sqref="B34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61"/>
  <sheetViews>
    <sheetView workbookViewId="0" showGridLines="0" defaultGridColor="1"/>
  </sheetViews>
  <sheetFormatPr defaultColWidth="11" defaultRowHeight="15.75" customHeight="1" outlineLevelRow="0" outlineLevelCol="0"/>
  <cols>
    <col min="1" max="1" width="19.3516" style="85" customWidth="1"/>
    <col min="2" max="2" width="12.5" style="85" customWidth="1"/>
    <col min="3" max="3" width="10.5" style="85" customWidth="1"/>
    <col min="4" max="4" width="14.6719" style="85" customWidth="1"/>
    <col min="5" max="7" width="14" style="85" customWidth="1"/>
    <col min="8" max="8" width="13.5" style="85" customWidth="1"/>
    <col min="9" max="9" width="8.85156" style="85" customWidth="1"/>
    <col min="10" max="10" width="14.6719" style="85" customWidth="1"/>
    <col min="11" max="11" width="14" style="85" customWidth="1"/>
    <col min="12" max="12" width="12.3516" style="85" customWidth="1"/>
    <col min="13" max="13" width="11" style="85" customWidth="1"/>
    <col min="14" max="16384" width="11" style="85" customWidth="1"/>
  </cols>
  <sheetData>
    <row r="1" ht="15.35" customHeight="1">
      <c r="A1" t="s" s="11">
        <v>62</v>
      </c>
      <c r="B1" s="9"/>
      <c r="C1" s="9"/>
      <c r="D1" s="9"/>
      <c r="E1" s="9"/>
      <c r="F1" s="9"/>
      <c r="G1" s="27"/>
      <c r="H1" s="28"/>
      <c r="I1" s="9"/>
      <c r="J1" s="9"/>
      <c r="K1" s="13"/>
      <c r="L1" s="9"/>
      <c r="M1" s="13"/>
    </row>
    <row r="2" ht="15.35" customHeight="1">
      <c r="A2" s="30"/>
      <c r="B2" s="30"/>
      <c r="C2" s="30"/>
      <c r="D2" s="30"/>
      <c r="E2" s="30"/>
      <c r="F2" s="30"/>
      <c r="G2" s="33"/>
      <c r="H2" s="28"/>
      <c r="I2" s="9"/>
      <c r="J2" s="9"/>
      <c r="K2" s="13"/>
      <c r="L2" s="9"/>
      <c r="M2" s="13"/>
    </row>
    <row r="3" ht="26.25" customHeight="1">
      <c r="A3" t="s" s="86">
        <v>63</v>
      </c>
      <c r="B3" t="s" s="76">
        <v>37</v>
      </c>
      <c r="C3" t="s" s="36">
        <v>64</v>
      </c>
      <c r="D3" t="s" s="36">
        <v>65</v>
      </c>
      <c r="E3" t="s" s="36">
        <v>66</v>
      </c>
      <c r="F3" t="s" s="36">
        <v>67</v>
      </c>
      <c r="G3" t="s" s="37">
        <v>42</v>
      </c>
      <c r="H3" s="28"/>
      <c r="I3" s="9"/>
      <c r="J3" s="9"/>
      <c r="K3" s="13"/>
      <c r="L3" s="9"/>
      <c r="M3" s="13"/>
    </row>
    <row r="4" ht="15.35" customHeight="1">
      <c r="A4" t="s" s="38">
        <v>68</v>
      </c>
      <c r="B4" s="39">
        <v>1491524</v>
      </c>
      <c r="C4" s="87">
        <v>50652</v>
      </c>
      <c r="D4" t="s" s="88">
        <v>69</v>
      </c>
      <c r="E4" t="s" s="88">
        <v>69</v>
      </c>
      <c r="F4" t="s" s="88">
        <v>69</v>
      </c>
      <c r="G4" t="s" s="89">
        <v>69</v>
      </c>
      <c r="H4" s="28"/>
      <c r="I4" s="9"/>
      <c r="J4" s="9"/>
      <c r="K4" s="13"/>
      <c r="L4" s="9"/>
      <c r="M4" s="13"/>
    </row>
    <row r="5" ht="15.35" customHeight="1">
      <c r="A5" t="s" s="44">
        <v>70</v>
      </c>
      <c r="B5" s="45">
        <v>974148</v>
      </c>
      <c r="C5" s="90">
        <v>21842</v>
      </c>
      <c r="D5" t="s" s="91">
        <v>69</v>
      </c>
      <c r="E5" t="s" s="91">
        <v>69</v>
      </c>
      <c r="F5" t="s" s="91">
        <v>69</v>
      </c>
      <c r="G5" t="s" s="92">
        <v>69</v>
      </c>
      <c r="H5" s="28"/>
      <c r="I5" s="9"/>
      <c r="J5" s="9"/>
      <c r="K5" s="13"/>
      <c r="L5" s="9"/>
      <c r="M5" s="13"/>
    </row>
    <row r="6" ht="15.35" customHeight="1">
      <c r="A6" t="s" s="44">
        <v>8</v>
      </c>
      <c r="B6" s="45">
        <v>521368</v>
      </c>
      <c r="C6" s="90">
        <v>8695</v>
      </c>
      <c r="D6" s="90">
        <v>4720</v>
      </c>
      <c r="E6" s="90">
        <v>2655</v>
      </c>
      <c r="F6" s="93">
        <v>5499355</v>
      </c>
      <c r="G6" s="94">
        <f>B6/E6</f>
        <v>196.372128060264</v>
      </c>
      <c r="H6" s="28"/>
      <c r="I6" s="9"/>
      <c r="J6" s="9"/>
      <c r="K6" s="13"/>
      <c r="L6" s="9"/>
      <c r="M6" s="13"/>
    </row>
    <row r="7" ht="15.35" customHeight="1">
      <c r="A7" t="s" s="44">
        <v>71</v>
      </c>
      <c r="B7" s="45">
        <v>376960</v>
      </c>
      <c r="C7" s="90">
        <v>7957</v>
      </c>
      <c r="D7" s="90">
        <v>1833</v>
      </c>
      <c r="E7" s="90">
        <v>697</v>
      </c>
      <c r="F7" s="93">
        <v>1058960</v>
      </c>
      <c r="G7" s="94">
        <f>B7/E7</f>
        <v>540.832137733142</v>
      </c>
      <c r="H7" s="28"/>
      <c r="I7" s="9"/>
      <c r="J7" s="9"/>
      <c r="K7" s="13"/>
      <c r="L7" s="9"/>
      <c r="M7" s="13"/>
    </row>
    <row r="8" ht="15.35" customHeight="1">
      <c r="A8" t="s" s="44">
        <v>72</v>
      </c>
      <c r="B8" s="45">
        <v>294894</v>
      </c>
      <c r="C8" s="90">
        <v>3706</v>
      </c>
      <c r="D8" s="90">
        <v>2909</v>
      </c>
      <c r="E8" s="90">
        <v>943</v>
      </c>
      <c r="F8" s="93">
        <v>954460</v>
      </c>
      <c r="G8" s="94">
        <f>B8/E8</f>
        <v>312.718981972428</v>
      </c>
      <c r="H8" s="28"/>
      <c r="I8" s="9"/>
      <c r="J8" s="9"/>
      <c r="K8" s="13"/>
      <c r="L8" s="9"/>
      <c r="M8" s="13"/>
    </row>
    <row r="9" ht="15.35" customHeight="1">
      <c r="A9" t="s" s="44">
        <v>20</v>
      </c>
      <c r="B9" s="45">
        <v>276115</v>
      </c>
      <c r="C9" s="90">
        <v>5232</v>
      </c>
      <c r="D9" s="90">
        <v>2712</v>
      </c>
      <c r="E9" s="90">
        <v>942</v>
      </c>
      <c r="F9" s="93">
        <v>1509570</v>
      </c>
      <c r="G9" s="94">
        <f>B9/E9</f>
        <v>293.115711252654</v>
      </c>
      <c r="H9" s="28"/>
      <c r="I9" s="9"/>
      <c r="J9" s="9"/>
      <c r="K9" s="13"/>
      <c r="L9" s="9"/>
      <c r="M9" s="13"/>
    </row>
    <row r="10" ht="15.35" customHeight="1">
      <c r="A10" t="s" s="44">
        <v>16</v>
      </c>
      <c r="B10" s="45">
        <v>273244</v>
      </c>
      <c r="C10" s="90">
        <v>4321</v>
      </c>
      <c r="D10" s="90">
        <v>1596</v>
      </c>
      <c r="E10" s="90">
        <v>695</v>
      </c>
      <c r="F10" s="93">
        <v>1073000</v>
      </c>
      <c r="G10" s="94">
        <f>B10/E10</f>
        <v>393.156834532374</v>
      </c>
      <c r="H10" s="28"/>
      <c r="I10" s="9"/>
      <c r="J10" s="9"/>
      <c r="K10" s="13"/>
      <c r="L10" s="9"/>
      <c r="M10" s="13"/>
    </row>
    <row r="11" ht="15.35" customHeight="1">
      <c r="A11" t="s" s="44">
        <v>73</v>
      </c>
      <c r="B11" s="45">
        <v>252245</v>
      </c>
      <c r="C11" s="90">
        <v>6967</v>
      </c>
      <c r="D11" s="90">
        <v>2118</v>
      </c>
      <c r="E11" s="90">
        <v>1056</v>
      </c>
      <c r="F11" s="93">
        <v>1616268</v>
      </c>
      <c r="G11" s="94">
        <f>B11/E11</f>
        <v>238.868371212121</v>
      </c>
      <c r="H11" s="28"/>
      <c r="I11" s="9"/>
      <c r="J11" s="9"/>
      <c r="K11" s="13"/>
      <c r="L11" s="9"/>
      <c r="M11" s="13"/>
    </row>
    <row r="12" ht="15.35" customHeight="1">
      <c r="A12" t="s" s="44">
        <v>10</v>
      </c>
      <c r="B12" s="45">
        <v>169516</v>
      </c>
      <c r="C12" s="90">
        <v>1433</v>
      </c>
      <c r="D12" s="90">
        <v>2004</v>
      </c>
      <c r="E12" s="90">
        <v>1094</v>
      </c>
      <c r="F12" s="93">
        <v>1693890</v>
      </c>
      <c r="G12" s="94">
        <f>B12/E12</f>
        <v>154.950639853748</v>
      </c>
      <c r="H12" s="28"/>
      <c r="I12" s="9"/>
      <c r="J12" s="9"/>
      <c r="K12" s="13"/>
      <c r="L12" s="9"/>
      <c r="M12" s="13"/>
    </row>
    <row r="13" ht="15.35" customHeight="1">
      <c r="A13" t="s" s="44">
        <v>22</v>
      </c>
      <c r="B13" s="45">
        <v>172689</v>
      </c>
      <c r="C13" s="90">
        <v>2005</v>
      </c>
      <c r="D13" s="90">
        <v>1408</v>
      </c>
      <c r="E13" s="90">
        <v>545</v>
      </c>
      <c r="F13" s="93">
        <v>857970</v>
      </c>
      <c r="G13" s="94">
        <f>B13/E13</f>
        <v>316.860550458716</v>
      </c>
      <c r="H13" s="28"/>
      <c r="I13" s="9"/>
      <c r="J13" s="9"/>
      <c r="K13" s="13"/>
      <c r="L13" s="9"/>
      <c r="M13" s="13"/>
    </row>
    <row r="14" ht="15.35" customHeight="1">
      <c r="A14" t="s" s="44">
        <v>74</v>
      </c>
      <c r="B14" s="45">
        <v>160090</v>
      </c>
      <c r="C14" s="90">
        <v>2210</v>
      </c>
      <c r="D14" s="90">
        <v>1549</v>
      </c>
      <c r="E14" s="90">
        <v>689</v>
      </c>
      <c r="F14" s="93">
        <v>698780</v>
      </c>
      <c r="G14" s="94">
        <f>B14/E14</f>
        <v>232.351233671988</v>
      </c>
      <c r="H14" s="28"/>
      <c r="I14" s="9"/>
      <c r="J14" s="9"/>
      <c r="K14" s="13"/>
      <c r="L14" s="9"/>
      <c r="M14" s="13"/>
    </row>
    <row r="15" ht="15.35" customHeight="1">
      <c r="A15" t="s" s="44">
        <v>27</v>
      </c>
      <c r="B15" s="45">
        <v>174408</v>
      </c>
      <c r="C15" s="90">
        <v>1503</v>
      </c>
      <c r="D15" s="90">
        <v>1914</v>
      </c>
      <c r="E15" s="90">
        <v>752</v>
      </c>
      <c r="F15" s="93">
        <v>1256625</v>
      </c>
      <c r="G15" s="94">
        <f>B15/E15</f>
        <v>231.925531914894</v>
      </c>
      <c r="H15" s="28"/>
      <c r="I15" s="9"/>
      <c r="J15" s="9"/>
      <c r="K15" s="13"/>
      <c r="L15" s="9"/>
      <c r="M15" s="13"/>
    </row>
    <row r="16" ht="15.35" customHeight="1">
      <c r="A16" t="s" s="44">
        <v>75</v>
      </c>
      <c r="B16" s="45">
        <v>112047</v>
      </c>
      <c r="C16" s="90">
        <v>1328</v>
      </c>
      <c r="D16" s="90">
        <v>454</v>
      </c>
      <c r="E16" s="90">
        <v>98</v>
      </c>
      <c r="F16" s="93">
        <v>153820</v>
      </c>
      <c r="G16" s="94">
        <f>B16/E16</f>
        <v>1143.336734693880</v>
      </c>
      <c r="H16" s="28"/>
      <c r="I16" s="9"/>
      <c r="J16" s="9"/>
      <c r="K16" s="13"/>
      <c r="L16" s="9"/>
      <c r="M16" s="13"/>
    </row>
    <row r="17" ht="15.35" customHeight="1">
      <c r="A17" t="s" s="44">
        <v>30</v>
      </c>
      <c r="B17" s="45">
        <v>110574</v>
      </c>
      <c r="C17" s="90">
        <v>1539</v>
      </c>
      <c r="D17" s="90">
        <v>541</v>
      </c>
      <c r="E17" s="90">
        <v>289</v>
      </c>
      <c r="F17" s="93">
        <v>436660</v>
      </c>
      <c r="G17" s="94">
        <f>B17/E17</f>
        <v>382.608996539792</v>
      </c>
      <c r="H17" s="28"/>
      <c r="I17" s="9"/>
      <c r="J17" s="9"/>
      <c r="K17" s="13"/>
      <c r="L17" s="9"/>
      <c r="M17" s="13"/>
    </row>
    <row r="18" ht="15.35" customHeight="1">
      <c r="A18" t="s" s="44">
        <v>29</v>
      </c>
      <c r="B18" s="45">
        <v>61802</v>
      </c>
      <c r="C18" s="90">
        <v>378</v>
      </c>
      <c r="D18" s="90">
        <v>1017</v>
      </c>
      <c r="E18" s="90">
        <v>371</v>
      </c>
      <c r="F18" s="93">
        <v>570700</v>
      </c>
      <c r="G18" s="94">
        <f>B18/E18</f>
        <v>166.582210242588</v>
      </c>
      <c r="H18" s="28"/>
      <c r="I18" s="9"/>
      <c r="J18" s="9"/>
      <c r="K18" s="13"/>
      <c r="L18" s="9"/>
      <c r="M18" s="13"/>
    </row>
    <row r="19" ht="15.35" customHeight="1">
      <c r="A19" t="s" s="95">
        <v>76</v>
      </c>
      <c r="B19" s="51">
        <f>26024+73741+43687</f>
        <v>143452</v>
      </c>
      <c r="C19" s="96">
        <f>145+354+346</f>
        <v>845</v>
      </c>
      <c r="D19" s="96">
        <f>126+111+79+48</f>
        <v>364</v>
      </c>
      <c r="E19" s="96">
        <f>49+23+13+8</f>
        <v>93</v>
      </c>
      <c r="F19" s="97">
        <v>186200</v>
      </c>
      <c r="G19" s="98">
        <f>B19/E19</f>
        <v>1542.494623655910</v>
      </c>
      <c r="H19" s="28"/>
      <c r="I19" s="9"/>
      <c r="J19" s="9"/>
      <c r="K19" s="13"/>
      <c r="L19" s="9"/>
      <c r="M19" s="13"/>
    </row>
    <row r="20" ht="15.35" customHeight="1">
      <c r="A20" t="s" s="99">
        <v>77</v>
      </c>
      <c r="B20" s="100">
        <f>SUM(B4:B19)</f>
        <v>5565076</v>
      </c>
      <c r="C20" s="101">
        <f>SUM(C4:C19)</f>
        <v>120613</v>
      </c>
      <c r="D20" s="101">
        <f>SUM(D4:D19)</f>
        <v>25139</v>
      </c>
      <c r="E20" s="101">
        <f>SUM(E4:E19)</f>
        <v>10919</v>
      </c>
      <c r="F20" s="102">
        <f>SUM(F5:F19)</f>
        <v>17566258</v>
      </c>
      <c r="G20" s="103">
        <f>B20/E20</f>
        <v>509.669017309277</v>
      </c>
      <c r="H20" s="28"/>
      <c r="I20" s="9"/>
      <c r="J20" s="9"/>
      <c r="K20" s="13"/>
      <c r="L20" s="9"/>
      <c r="M20" s="13"/>
    </row>
    <row r="21" ht="15.35" customHeight="1">
      <c r="A21" s="73"/>
      <c r="B21" s="73"/>
      <c r="C21" s="73"/>
      <c r="D21" s="73"/>
      <c r="E21" s="73"/>
      <c r="F21" s="73"/>
      <c r="G21" s="75"/>
      <c r="H21" s="28"/>
      <c r="I21" s="9"/>
      <c r="J21" s="9"/>
      <c r="K21" s="13"/>
      <c r="L21" s="9"/>
      <c r="M21" s="13"/>
    </row>
    <row r="22" ht="15.35" customHeight="1">
      <c r="A22" s="9"/>
      <c r="B22" s="9"/>
      <c r="C22" s="9"/>
      <c r="D22" s="9"/>
      <c r="E22" s="9"/>
      <c r="F22" s="9"/>
      <c r="G22" s="27"/>
      <c r="H22" s="28"/>
      <c r="I22" s="9"/>
      <c r="J22" s="9"/>
      <c r="K22" s="13"/>
      <c r="L22" s="9"/>
      <c r="M22" s="13"/>
    </row>
    <row r="23" ht="15.35" customHeight="1">
      <c r="A23" t="s" s="11">
        <v>78</v>
      </c>
      <c r="B23" s="9"/>
      <c r="C23" s="9"/>
      <c r="D23" s="9"/>
      <c r="E23" s="9"/>
      <c r="F23" s="9"/>
      <c r="G23" s="27"/>
      <c r="H23" s="28"/>
      <c r="I23" s="9"/>
      <c r="J23" s="9"/>
      <c r="K23" s="13"/>
      <c r="L23" s="9"/>
      <c r="M23" s="13"/>
    </row>
    <row r="24" ht="15.35" customHeight="1">
      <c r="A24" s="30"/>
      <c r="B24" s="30"/>
      <c r="C24" s="30"/>
      <c r="D24" s="30"/>
      <c r="E24" s="30"/>
      <c r="F24" s="30"/>
      <c r="G24" s="33"/>
      <c r="H24" s="28"/>
      <c r="I24" s="9"/>
      <c r="J24" s="9"/>
      <c r="K24" s="13"/>
      <c r="L24" s="9"/>
      <c r="M24" s="13"/>
    </row>
    <row r="25" ht="26.25" customHeight="1">
      <c r="A25" t="s" s="86">
        <v>63</v>
      </c>
      <c r="B25" t="s" s="76">
        <v>37</v>
      </c>
      <c r="C25" t="s" s="36">
        <v>64</v>
      </c>
      <c r="D25" t="s" s="36">
        <v>65</v>
      </c>
      <c r="E25" t="s" s="36">
        <v>66</v>
      </c>
      <c r="F25" t="s" s="104">
        <v>67</v>
      </c>
      <c r="G25" t="s" s="105">
        <v>42</v>
      </c>
      <c r="H25" s="28"/>
      <c r="I25" s="9"/>
      <c r="J25" s="9"/>
      <c r="K25" s="13"/>
      <c r="L25" s="9"/>
      <c r="M25" s="13"/>
    </row>
    <row r="26" ht="15.35" customHeight="1">
      <c r="A26" t="s" s="38">
        <v>68</v>
      </c>
      <c r="B26" s="39">
        <v>554982.62</v>
      </c>
      <c r="C26" s="87">
        <v>9889</v>
      </c>
      <c r="D26" t="s" s="88">
        <v>69</v>
      </c>
      <c r="E26" t="s" s="88">
        <v>69</v>
      </c>
      <c r="F26" t="s" s="88">
        <v>69</v>
      </c>
      <c r="G26" t="s" s="106">
        <v>69</v>
      </c>
      <c r="H26" s="28"/>
      <c r="I26" s="9"/>
      <c r="J26" s="9"/>
      <c r="K26" s="13"/>
      <c r="L26" s="9"/>
      <c r="M26" s="13"/>
    </row>
    <row r="27" ht="15.35" customHeight="1">
      <c r="A27" t="s" s="44">
        <v>70</v>
      </c>
      <c r="B27" s="45">
        <v>669196.904655</v>
      </c>
      <c r="C27" s="90">
        <v>4103</v>
      </c>
      <c r="D27" t="s" s="91">
        <v>69</v>
      </c>
      <c r="E27" t="s" s="91">
        <v>69</v>
      </c>
      <c r="F27" t="s" s="91">
        <v>69</v>
      </c>
      <c r="G27" t="s" s="107">
        <v>69</v>
      </c>
      <c r="H27" s="28"/>
      <c r="I27" s="9"/>
      <c r="J27" s="9"/>
      <c r="K27" s="13"/>
      <c r="L27" s="9"/>
      <c r="M27" s="13"/>
    </row>
    <row r="28" ht="15.35" customHeight="1">
      <c r="A28" t="s" s="44">
        <v>8</v>
      </c>
      <c r="B28" s="45">
        <v>438684.82</v>
      </c>
      <c r="C28" s="90">
        <v>5954</v>
      </c>
      <c r="D28" s="90">
        <v>3242</v>
      </c>
      <c r="E28" s="90">
        <v>1845</v>
      </c>
      <c r="F28" s="29">
        <v>4209561</v>
      </c>
      <c r="G28" s="108">
        <f>B28/E28</f>
        <v>237.769550135501</v>
      </c>
      <c r="H28" s="28"/>
      <c r="I28" s="9"/>
      <c r="J28" s="9"/>
      <c r="K28" s="13"/>
      <c r="L28" s="9"/>
      <c r="M28" s="13"/>
    </row>
    <row r="29" ht="15.35" customHeight="1">
      <c r="A29" t="s" s="44">
        <v>71</v>
      </c>
      <c r="B29" s="45">
        <v>298146.366816</v>
      </c>
      <c r="C29" s="90">
        <v>4413</v>
      </c>
      <c r="D29" s="90">
        <v>1192</v>
      </c>
      <c r="E29" s="90">
        <v>534</v>
      </c>
      <c r="F29" s="29">
        <v>776520</v>
      </c>
      <c r="G29" s="108">
        <f>B29/E29</f>
        <v>558.3265296179781</v>
      </c>
      <c r="H29" s="28"/>
      <c r="I29" s="9"/>
      <c r="J29" s="9"/>
      <c r="K29" s="13"/>
      <c r="L29" s="9"/>
      <c r="M29" s="13"/>
    </row>
    <row r="30" ht="15.35" customHeight="1">
      <c r="A30" t="s" s="44">
        <v>72</v>
      </c>
      <c r="B30" s="45">
        <v>284097.1241</v>
      </c>
      <c r="C30" s="90">
        <v>3472</v>
      </c>
      <c r="D30" s="90">
        <v>2369</v>
      </c>
      <c r="E30" s="90">
        <v>856</v>
      </c>
      <c r="F30" s="93">
        <v>792851</v>
      </c>
      <c r="G30" s="108">
        <f>B30/E30</f>
        <v>331.889163668224</v>
      </c>
      <c r="H30" s="28"/>
      <c r="I30" s="9"/>
      <c r="J30" s="9"/>
      <c r="K30" s="13"/>
      <c r="L30" s="9"/>
      <c r="M30" s="13"/>
    </row>
    <row r="31" ht="15.35" customHeight="1">
      <c r="A31" t="s" s="44">
        <v>20</v>
      </c>
      <c r="B31" s="45">
        <v>232561.879131</v>
      </c>
      <c r="C31" s="90">
        <v>2447</v>
      </c>
      <c r="D31" s="90">
        <v>2147</v>
      </c>
      <c r="E31" s="90">
        <v>725</v>
      </c>
      <c r="F31" s="29">
        <v>1072485</v>
      </c>
      <c r="G31" s="108">
        <f>B31/E31</f>
        <v>320.775005697931</v>
      </c>
      <c r="H31" s="28"/>
      <c r="I31" s="9"/>
      <c r="J31" s="9"/>
      <c r="K31" s="13"/>
      <c r="L31" s="9"/>
      <c r="M31" s="13"/>
    </row>
    <row r="32" ht="15.35" customHeight="1">
      <c r="A32" t="s" s="44">
        <v>16</v>
      </c>
      <c r="B32" s="45">
        <v>152263.665132</v>
      </c>
      <c r="C32" s="90">
        <v>1815</v>
      </c>
      <c r="D32" s="90">
        <v>912</v>
      </c>
      <c r="E32" s="90">
        <v>458</v>
      </c>
      <c r="F32" s="29">
        <v>663150</v>
      </c>
      <c r="G32" s="108">
        <f>B32/E32</f>
        <v>332.453417318777</v>
      </c>
      <c r="H32" s="28"/>
      <c r="I32" s="9"/>
      <c r="J32" s="9"/>
      <c r="K32" s="13"/>
      <c r="L32" s="9"/>
      <c r="M32" s="13"/>
    </row>
    <row r="33" ht="15.35" customHeight="1">
      <c r="A33" t="s" s="44">
        <v>73</v>
      </c>
      <c r="B33" s="45">
        <v>169421.216263</v>
      </c>
      <c r="C33" s="90">
        <v>2337</v>
      </c>
      <c r="D33" s="90">
        <v>1476</v>
      </c>
      <c r="E33" s="90">
        <v>675</v>
      </c>
      <c r="F33" s="29">
        <v>983400</v>
      </c>
      <c r="G33" s="108">
        <f>B33/E33</f>
        <v>250.994394463704</v>
      </c>
      <c r="H33" s="28"/>
      <c r="I33" s="9"/>
      <c r="J33" s="9"/>
      <c r="K33" s="13"/>
      <c r="L33" s="9"/>
      <c r="M33" s="13"/>
    </row>
    <row r="34" ht="15.35" customHeight="1">
      <c r="A34" t="s" s="44">
        <v>10</v>
      </c>
      <c r="B34" s="45">
        <v>157023.402397</v>
      </c>
      <c r="C34" s="90">
        <v>1391</v>
      </c>
      <c r="D34" s="90">
        <v>1295</v>
      </c>
      <c r="E34" s="90">
        <v>804</v>
      </c>
      <c r="F34" s="29">
        <v>1175820</v>
      </c>
      <c r="G34" s="108">
        <f>B34/E34</f>
        <v>195.302739299751</v>
      </c>
      <c r="H34" s="28"/>
      <c r="I34" s="9"/>
      <c r="J34" s="9"/>
      <c r="K34" s="13"/>
      <c r="L34" s="9"/>
      <c r="M34" s="13"/>
    </row>
    <row r="35" ht="15.35" customHeight="1">
      <c r="A35" t="s" s="44">
        <v>22</v>
      </c>
      <c r="B35" s="45">
        <v>62800.880768</v>
      </c>
      <c r="C35" s="90">
        <v>408</v>
      </c>
      <c r="D35" s="90">
        <v>690</v>
      </c>
      <c r="E35" s="90">
        <v>333</v>
      </c>
      <c r="F35" s="29">
        <v>502770</v>
      </c>
      <c r="G35" s="108">
        <f>B35/E35</f>
        <v>188.591233537538</v>
      </c>
      <c r="H35" s="28"/>
      <c r="I35" s="9"/>
      <c r="J35" s="9"/>
      <c r="K35" s="13"/>
      <c r="L35" s="9"/>
      <c r="M35" s="13"/>
    </row>
    <row r="36" ht="15.35" customHeight="1">
      <c r="A36" t="s" s="44">
        <v>74</v>
      </c>
      <c r="B36" s="45">
        <v>70654.401712000006</v>
      </c>
      <c r="C36" s="90">
        <v>1032</v>
      </c>
      <c r="D36" s="90">
        <v>1014</v>
      </c>
      <c r="E36" s="90">
        <v>485</v>
      </c>
      <c r="F36" s="29">
        <v>448571</v>
      </c>
      <c r="G36" s="108">
        <f>B36/E36</f>
        <v>145.679178787629</v>
      </c>
      <c r="H36" s="28"/>
      <c r="I36" s="9"/>
      <c r="J36" s="9"/>
      <c r="K36" s="13"/>
      <c r="L36" s="9"/>
      <c r="M36" s="13"/>
    </row>
    <row r="37" ht="15.35" customHeight="1">
      <c r="A37" t="s" s="44">
        <v>27</v>
      </c>
      <c r="B37" s="45">
        <v>80057.085622</v>
      </c>
      <c r="C37" s="90">
        <v>635</v>
      </c>
      <c r="D37" s="90">
        <v>235</v>
      </c>
      <c r="E37" s="90">
        <v>113</v>
      </c>
      <c r="F37" s="29">
        <v>190190</v>
      </c>
      <c r="G37" s="108">
        <f>B37/E37</f>
        <v>708.469784265487</v>
      </c>
      <c r="H37" s="28"/>
      <c r="I37" s="9"/>
      <c r="J37" s="9"/>
      <c r="K37" s="13"/>
      <c r="L37" s="9"/>
      <c r="M37" s="13"/>
    </row>
    <row r="38" ht="15.35" customHeight="1">
      <c r="A38" t="s" s="44">
        <v>75</v>
      </c>
      <c r="B38" s="45">
        <v>107383.37</v>
      </c>
      <c r="C38" s="90">
        <v>1276</v>
      </c>
      <c r="D38" s="90">
        <v>258</v>
      </c>
      <c r="E38" s="90">
        <v>76</v>
      </c>
      <c r="F38" s="29">
        <v>115200</v>
      </c>
      <c r="G38" s="108">
        <f>B38/E38</f>
        <v>1412.939078947370</v>
      </c>
      <c r="H38" s="28"/>
      <c r="I38" s="9"/>
      <c r="J38" s="9"/>
      <c r="K38" s="13"/>
      <c r="L38" s="9"/>
      <c r="M38" s="13"/>
    </row>
    <row r="39" ht="15.35" customHeight="1">
      <c r="A39" t="s" s="44">
        <v>30</v>
      </c>
      <c r="B39" t="s" s="109">
        <v>69</v>
      </c>
      <c r="C39" t="s" s="91">
        <v>69</v>
      </c>
      <c r="D39" t="s" s="91">
        <v>69</v>
      </c>
      <c r="E39" t="s" s="91">
        <v>69</v>
      </c>
      <c r="F39" t="s" s="91">
        <v>69</v>
      </c>
      <c r="G39" t="s" s="107">
        <v>69</v>
      </c>
      <c r="H39" s="28"/>
      <c r="I39" s="9"/>
      <c r="J39" s="9"/>
      <c r="K39" s="13"/>
      <c r="L39" s="9"/>
      <c r="M39" s="13"/>
    </row>
    <row r="40" ht="15.35" customHeight="1">
      <c r="A40" t="s" s="44">
        <v>29</v>
      </c>
      <c r="B40" s="45">
        <v>30039.374178</v>
      </c>
      <c r="C40" s="90">
        <v>163</v>
      </c>
      <c r="D40" s="90">
        <v>187</v>
      </c>
      <c r="E40" s="90">
        <v>80</v>
      </c>
      <c r="F40" s="29">
        <v>108420</v>
      </c>
      <c r="G40" s="108">
        <f>B40/E40</f>
        <v>375.492177225</v>
      </c>
      <c r="H40" s="28"/>
      <c r="I40" s="9"/>
      <c r="J40" s="9"/>
      <c r="K40" s="13"/>
      <c r="L40" s="9"/>
      <c r="M40" s="13"/>
    </row>
    <row r="41" ht="15.35" customHeight="1">
      <c r="A41" t="s" s="95">
        <v>76</v>
      </c>
      <c r="B41" s="51">
        <f>69504+54944+52243</f>
        <v>176691</v>
      </c>
      <c r="C41" s="96">
        <f>263+313+354</f>
        <v>930</v>
      </c>
      <c r="D41" s="96">
        <f>309+117+39</f>
        <v>465</v>
      </c>
      <c r="E41" s="96">
        <f>59+27+19</f>
        <v>105</v>
      </c>
      <c r="F41" s="110">
        <v>294900</v>
      </c>
      <c r="G41" s="111">
        <f>B41/E41</f>
        <v>1682.771428571430</v>
      </c>
      <c r="H41" s="28"/>
      <c r="I41" s="9"/>
      <c r="J41" s="9"/>
      <c r="K41" s="13"/>
      <c r="L41" s="9"/>
      <c r="M41" s="13"/>
    </row>
    <row r="42" ht="15.35" customHeight="1">
      <c r="A42" t="s" s="99">
        <v>77</v>
      </c>
      <c r="B42" s="112">
        <f>SUM(B26:B41)</f>
        <v>3484004.110774</v>
      </c>
      <c r="C42" s="101">
        <f>SUM(C26:C41)</f>
        <v>40265</v>
      </c>
      <c r="D42" s="113">
        <f>SUM(D26:D41)</f>
        <v>15482</v>
      </c>
      <c r="E42" s="114">
        <f>SUM(E26:E41)</f>
        <v>7089</v>
      </c>
      <c r="F42" s="115">
        <f>SUM(F26:F41)</f>
        <v>11333838</v>
      </c>
      <c r="G42" s="116">
        <f>B42/E42</f>
        <v>491.466230889265</v>
      </c>
      <c r="H42" s="28"/>
      <c r="I42" s="9"/>
      <c r="J42" s="9"/>
      <c r="K42" s="13"/>
      <c r="L42" s="9"/>
      <c r="M42" s="13"/>
    </row>
    <row r="43" ht="15.35" customHeight="1">
      <c r="A43" s="73"/>
      <c r="B43" s="73"/>
      <c r="C43" s="73"/>
      <c r="D43" s="73"/>
      <c r="E43" s="73"/>
      <c r="F43" s="73"/>
      <c r="G43" s="75"/>
      <c r="H43" s="28"/>
      <c r="I43" s="9"/>
      <c r="J43" s="9"/>
      <c r="K43" s="13"/>
      <c r="L43" s="9"/>
      <c r="M43" s="13"/>
    </row>
    <row r="44" ht="15.35" customHeight="1">
      <c r="A44" t="s" s="117">
        <v>33</v>
      </c>
      <c r="B44" s="9"/>
      <c r="C44" s="9"/>
      <c r="D44" s="9"/>
      <c r="E44" s="9"/>
      <c r="F44" s="9"/>
      <c r="G44" s="27"/>
      <c r="H44" s="28"/>
      <c r="I44" s="9"/>
      <c r="J44" s="9"/>
      <c r="K44" s="13"/>
      <c r="L44" s="9"/>
      <c r="M44" s="13"/>
    </row>
    <row r="45" ht="15.35" customHeight="1">
      <c r="A45" t="s" s="117">
        <v>79</v>
      </c>
      <c r="B45" s="9"/>
      <c r="C45" s="9"/>
      <c r="D45" s="9"/>
      <c r="E45" s="9"/>
      <c r="F45" s="9"/>
      <c r="G45" s="27"/>
      <c r="H45" s="28"/>
      <c r="I45" s="9"/>
      <c r="J45" s="9"/>
      <c r="K45" s="13"/>
      <c r="L45" s="9"/>
      <c r="M45" s="13"/>
    </row>
    <row r="46" ht="15.35" customHeight="1">
      <c r="A46" t="s" s="117">
        <v>80</v>
      </c>
      <c r="B46" s="9"/>
      <c r="C46" s="9"/>
      <c r="D46" s="9"/>
      <c r="E46" s="9"/>
      <c r="F46" s="9"/>
      <c r="G46" s="27"/>
      <c r="H46" s="28"/>
      <c r="I46" s="9"/>
      <c r="J46" s="9"/>
      <c r="K46" s="13"/>
      <c r="L46" s="9"/>
      <c r="M46" s="13"/>
    </row>
    <row r="47" ht="15.35" customHeight="1">
      <c r="A47" t="s" s="117">
        <v>81</v>
      </c>
      <c r="B47" s="9"/>
      <c r="C47" s="9"/>
      <c r="D47" s="9"/>
      <c r="E47" s="9"/>
      <c r="F47" s="9"/>
      <c r="G47" s="27"/>
      <c r="H47" s="28"/>
      <c r="I47" s="9"/>
      <c r="J47" s="9"/>
      <c r="K47" s="13"/>
      <c r="L47" s="9"/>
      <c r="M47" s="13"/>
    </row>
    <row r="48" ht="15.35" customHeight="1">
      <c r="A48" t="s" s="117">
        <v>82</v>
      </c>
      <c r="B48" s="9"/>
      <c r="C48" s="9"/>
      <c r="D48" s="9"/>
      <c r="E48" s="9"/>
      <c r="F48" s="9"/>
      <c r="G48" s="27"/>
      <c r="H48" s="28"/>
      <c r="I48" s="9"/>
      <c r="J48" s="9"/>
      <c r="K48" s="13"/>
      <c r="L48" s="9"/>
      <c r="M48" s="13"/>
    </row>
    <row r="49" ht="15.35" customHeight="1">
      <c r="A49" s="118"/>
      <c r="B49" s="9"/>
      <c r="C49" s="9"/>
      <c r="D49" s="9"/>
      <c r="E49" s="9"/>
      <c r="F49" s="9"/>
      <c r="G49" s="27"/>
      <c r="H49" s="28"/>
      <c r="I49" s="9"/>
      <c r="J49" s="9"/>
      <c r="K49" s="13"/>
      <c r="L49" s="9"/>
      <c r="M49" s="13"/>
    </row>
    <row r="50" ht="15.35" customHeight="1">
      <c r="A50" s="9"/>
      <c r="B50" s="9"/>
      <c r="C50" s="9"/>
      <c r="D50" s="9"/>
      <c r="E50" s="9"/>
      <c r="F50" s="9"/>
      <c r="G50" s="27"/>
      <c r="H50" s="28"/>
      <c r="I50" s="9"/>
      <c r="J50" s="9"/>
      <c r="K50" s="13"/>
      <c r="L50" s="9"/>
      <c r="M50" s="13"/>
    </row>
    <row r="51" ht="15.35" customHeight="1">
      <c r="A51" s="9"/>
      <c r="B51" s="9"/>
      <c r="C51" s="9"/>
      <c r="D51" s="9"/>
      <c r="E51" s="9"/>
      <c r="F51" s="9"/>
      <c r="G51" s="27"/>
      <c r="H51" s="28"/>
      <c r="I51" s="9"/>
      <c r="J51" s="9"/>
      <c r="K51" s="13"/>
      <c r="L51" s="9"/>
      <c r="M51" s="13"/>
    </row>
    <row r="52" ht="15.35" customHeight="1">
      <c r="A52" s="9"/>
      <c r="B52" s="9"/>
      <c r="C52" s="9"/>
      <c r="D52" s="9"/>
      <c r="E52" s="9"/>
      <c r="F52" s="9"/>
      <c r="G52" s="27"/>
      <c r="H52" s="28"/>
      <c r="I52" s="9"/>
      <c r="J52" s="9"/>
      <c r="K52" s="13"/>
      <c r="L52" s="9"/>
      <c r="M52" s="13"/>
    </row>
    <row r="53" ht="15.35" customHeight="1">
      <c r="A53" s="9"/>
      <c r="B53" s="9"/>
      <c r="C53" s="9"/>
      <c r="D53" s="9"/>
      <c r="E53" s="9"/>
      <c r="F53" s="9"/>
      <c r="G53" s="27"/>
      <c r="H53" s="28"/>
      <c r="I53" s="9"/>
      <c r="J53" s="9"/>
      <c r="K53" s="13"/>
      <c r="L53" s="9"/>
      <c r="M53" s="13"/>
    </row>
    <row r="54" ht="15.35" customHeight="1">
      <c r="A54" s="9"/>
      <c r="B54" s="9"/>
      <c r="C54" s="9"/>
      <c r="D54" s="9"/>
      <c r="E54" s="9"/>
      <c r="F54" s="9"/>
      <c r="G54" s="27"/>
      <c r="H54" s="28"/>
      <c r="I54" s="9"/>
      <c r="J54" s="9"/>
      <c r="K54" s="13"/>
      <c r="L54" s="9"/>
      <c r="M54" s="13"/>
    </row>
    <row r="55" ht="15.35" customHeight="1">
      <c r="A55" s="9"/>
      <c r="B55" s="9"/>
      <c r="C55" s="9"/>
      <c r="D55" s="9"/>
      <c r="E55" s="9"/>
      <c r="F55" s="9"/>
      <c r="G55" s="27"/>
      <c r="H55" s="28"/>
      <c r="I55" s="9"/>
      <c r="J55" s="9"/>
      <c r="K55" s="13"/>
      <c r="L55" s="9"/>
      <c r="M55" s="13"/>
    </row>
    <row r="56" ht="15.35" customHeight="1">
      <c r="A56" s="9"/>
      <c r="B56" s="9"/>
      <c r="C56" s="9"/>
      <c r="D56" s="9"/>
      <c r="E56" s="9"/>
      <c r="F56" s="9"/>
      <c r="G56" s="27"/>
      <c r="H56" s="28"/>
      <c r="I56" s="9"/>
      <c r="J56" s="9"/>
      <c r="K56" s="13"/>
      <c r="L56" s="9"/>
      <c r="M56" s="13"/>
    </row>
    <row r="57" ht="15.35" customHeight="1">
      <c r="A57" s="9"/>
      <c r="B57" s="9"/>
      <c r="C57" s="9"/>
      <c r="D57" s="9"/>
      <c r="E57" s="9"/>
      <c r="F57" s="9"/>
      <c r="G57" s="27"/>
      <c r="H57" s="28"/>
      <c r="I57" s="9"/>
      <c r="J57" s="9"/>
      <c r="K57" s="13"/>
      <c r="L57" s="9"/>
      <c r="M57" s="13"/>
    </row>
    <row r="58" ht="15.35" customHeight="1">
      <c r="A58" s="9"/>
      <c r="B58" s="9"/>
      <c r="C58" s="9"/>
      <c r="D58" s="9"/>
      <c r="E58" s="9"/>
      <c r="F58" s="9"/>
      <c r="G58" s="27"/>
      <c r="H58" s="28"/>
      <c r="I58" s="9"/>
      <c r="J58" s="9"/>
      <c r="K58" s="13"/>
      <c r="L58" s="9"/>
      <c r="M58" s="13"/>
    </row>
    <row r="59" ht="15.35" customHeight="1">
      <c r="A59" s="9"/>
      <c r="B59" s="9"/>
      <c r="C59" s="9"/>
      <c r="D59" s="9"/>
      <c r="E59" s="9"/>
      <c r="F59" s="9"/>
      <c r="G59" s="27"/>
      <c r="H59" s="28"/>
      <c r="I59" s="9"/>
      <c r="J59" s="9"/>
      <c r="K59" s="13"/>
      <c r="L59" s="9"/>
      <c r="M59" s="13"/>
    </row>
    <row r="60" ht="15.35" customHeight="1">
      <c r="A60" s="9"/>
      <c r="B60" s="9"/>
      <c r="C60" s="9"/>
      <c r="D60" s="9"/>
      <c r="E60" s="9"/>
      <c r="F60" s="9"/>
      <c r="G60" s="27"/>
      <c r="H60" s="28"/>
      <c r="I60" s="9"/>
      <c r="J60" s="9"/>
      <c r="K60" s="13"/>
      <c r="L60" s="9"/>
      <c r="M60" s="13"/>
    </row>
    <row r="61" ht="15.35" customHeight="1">
      <c r="A61" s="9"/>
      <c r="B61" s="9"/>
      <c r="C61" s="9"/>
      <c r="D61" s="9"/>
      <c r="E61" s="9"/>
      <c r="F61" s="9"/>
      <c r="G61" s="27"/>
      <c r="H61" s="28"/>
      <c r="I61" s="9"/>
      <c r="J61" s="9"/>
      <c r="K61" s="13"/>
      <c r="L61" s="9"/>
      <c r="M6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61"/>
  <sheetViews>
    <sheetView workbookViewId="0" showGridLines="0" defaultGridColor="1"/>
  </sheetViews>
  <sheetFormatPr defaultColWidth="11" defaultRowHeight="15.75" customHeight="1" outlineLevelRow="0" outlineLevelCol="0"/>
  <cols>
    <col min="1" max="1" width="19.3516" style="119" customWidth="1"/>
    <col min="2" max="2" width="12.5" style="119" customWidth="1"/>
    <col min="3" max="3" width="10.5" style="119" customWidth="1"/>
    <col min="4" max="4" width="14.6719" style="119" customWidth="1"/>
    <col min="5" max="7" width="14" style="119" customWidth="1"/>
    <col min="8" max="8" width="13.5" style="119" customWidth="1"/>
    <col min="9" max="9" width="8.85156" style="119" customWidth="1"/>
    <col min="10" max="10" width="14.6719" style="119" customWidth="1"/>
    <col min="11" max="11" width="14" style="119" customWidth="1"/>
    <col min="12" max="12" width="12.3516" style="119" customWidth="1"/>
    <col min="13" max="13" width="11" style="119" customWidth="1"/>
    <col min="14" max="16384" width="11" style="119" customWidth="1"/>
  </cols>
  <sheetData>
    <row r="1" ht="15.35" customHeight="1">
      <c r="A1" t="s" s="11">
        <v>62</v>
      </c>
      <c r="B1" s="9"/>
      <c r="C1" s="9"/>
      <c r="D1" s="9"/>
      <c r="E1" s="9"/>
      <c r="F1" s="9"/>
      <c r="G1" s="27"/>
      <c r="H1" s="28"/>
      <c r="I1" s="9"/>
      <c r="J1" s="9"/>
      <c r="K1" s="13"/>
      <c r="L1" s="9"/>
      <c r="M1" s="13"/>
    </row>
    <row r="2" ht="15.35" customHeight="1">
      <c r="A2" s="30"/>
      <c r="B2" s="30"/>
      <c r="C2" s="30"/>
      <c r="D2" s="30"/>
      <c r="E2" s="30"/>
      <c r="F2" s="30"/>
      <c r="G2" s="33"/>
      <c r="H2" s="28"/>
      <c r="I2" s="9"/>
      <c r="J2" s="9"/>
      <c r="K2" s="13"/>
      <c r="L2" s="9"/>
      <c r="M2" s="13"/>
    </row>
    <row r="3" ht="26.25" customHeight="1">
      <c r="A3" t="s" s="86">
        <v>63</v>
      </c>
      <c r="B3" t="s" s="76">
        <v>37</v>
      </c>
      <c r="C3" t="s" s="36">
        <v>64</v>
      </c>
      <c r="D3" t="s" s="36">
        <v>65</v>
      </c>
      <c r="E3" t="s" s="36">
        <v>66</v>
      </c>
      <c r="F3" t="s" s="36">
        <v>67</v>
      </c>
      <c r="G3" t="s" s="37">
        <v>42</v>
      </c>
      <c r="H3" s="28"/>
      <c r="I3" s="9"/>
      <c r="J3" s="9"/>
      <c r="K3" s="13"/>
      <c r="L3" s="9"/>
      <c r="M3" s="13"/>
    </row>
    <row r="4" ht="15.35" customHeight="1">
      <c r="A4" t="s" s="38">
        <v>68</v>
      </c>
      <c r="B4" s="39">
        <v>1491524</v>
      </c>
      <c r="C4" s="87">
        <v>50652</v>
      </c>
      <c r="D4" t="s" s="88">
        <v>69</v>
      </c>
      <c r="E4" t="s" s="88">
        <v>69</v>
      </c>
      <c r="F4" t="s" s="88">
        <v>69</v>
      </c>
      <c r="G4" t="s" s="89">
        <v>69</v>
      </c>
      <c r="H4" s="28"/>
      <c r="I4" s="9"/>
      <c r="J4" s="9"/>
      <c r="K4" s="13"/>
      <c r="L4" s="9"/>
      <c r="M4" s="13"/>
    </row>
    <row r="5" ht="15.35" customHeight="1">
      <c r="A5" t="s" s="44">
        <v>70</v>
      </c>
      <c r="B5" s="45">
        <v>974148</v>
      </c>
      <c r="C5" s="90">
        <v>21842</v>
      </c>
      <c r="D5" t="s" s="91">
        <v>69</v>
      </c>
      <c r="E5" t="s" s="91">
        <v>69</v>
      </c>
      <c r="F5" t="s" s="91">
        <v>69</v>
      </c>
      <c r="G5" t="s" s="92">
        <v>69</v>
      </c>
      <c r="H5" s="28"/>
      <c r="I5" s="9"/>
      <c r="J5" s="9"/>
      <c r="K5" s="13"/>
      <c r="L5" s="9"/>
      <c r="M5" s="13"/>
    </row>
    <row r="6" ht="15.35" customHeight="1">
      <c r="A6" t="s" s="44">
        <v>8</v>
      </c>
      <c r="B6" s="45">
        <v>521368</v>
      </c>
      <c r="C6" s="90">
        <v>8695</v>
      </c>
      <c r="D6" s="90">
        <v>4720</v>
      </c>
      <c r="E6" s="90">
        <v>2655</v>
      </c>
      <c r="F6" s="93">
        <v>5499355</v>
      </c>
      <c r="G6" s="94">
        <f>B6/E6</f>
        <v>196.372128060264</v>
      </c>
      <c r="H6" s="28"/>
      <c r="I6" s="9"/>
      <c r="J6" s="9"/>
      <c r="K6" s="13"/>
      <c r="L6" s="9"/>
      <c r="M6" s="13"/>
    </row>
    <row r="7" ht="15.35" customHeight="1">
      <c r="A7" t="s" s="44">
        <v>71</v>
      </c>
      <c r="B7" s="45">
        <v>376960</v>
      </c>
      <c r="C7" s="90">
        <v>7957</v>
      </c>
      <c r="D7" s="90">
        <v>1833</v>
      </c>
      <c r="E7" s="90">
        <v>697</v>
      </c>
      <c r="F7" s="93">
        <v>1058960</v>
      </c>
      <c r="G7" s="94">
        <f>B7/E7</f>
        <v>540.832137733142</v>
      </c>
      <c r="H7" s="28"/>
      <c r="I7" s="9"/>
      <c r="J7" s="9"/>
      <c r="K7" s="13"/>
      <c r="L7" s="9"/>
      <c r="M7" s="13"/>
    </row>
    <row r="8" ht="15.35" customHeight="1">
      <c r="A8" t="s" s="44">
        <v>72</v>
      </c>
      <c r="B8" s="45">
        <v>294894</v>
      </c>
      <c r="C8" s="90">
        <v>3706</v>
      </c>
      <c r="D8" s="90">
        <v>2909</v>
      </c>
      <c r="E8" s="90">
        <v>943</v>
      </c>
      <c r="F8" s="93">
        <v>954460</v>
      </c>
      <c r="G8" s="94">
        <f>B8/E8</f>
        <v>312.718981972428</v>
      </c>
      <c r="H8" s="28"/>
      <c r="I8" s="9"/>
      <c r="J8" s="9"/>
      <c r="K8" s="13"/>
      <c r="L8" s="9"/>
      <c r="M8" s="13"/>
    </row>
    <row r="9" ht="15.35" customHeight="1">
      <c r="A9" t="s" s="44">
        <v>20</v>
      </c>
      <c r="B9" s="45">
        <v>276115</v>
      </c>
      <c r="C9" s="90">
        <v>5232</v>
      </c>
      <c r="D9" s="90">
        <v>2712</v>
      </c>
      <c r="E9" s="90">
        <v>942</v>
      </c>
      <c r="F9" s="93">
        <v>1509570</v>
      </c>
      <c r="G9" s="94">
        <f>B9/E9</f>
        <v>293.115711252654</v>
      </c>
      <c r="H9" s="28"/>
      <c r="I9" s="9"/>
      <c r="J9" s="9"/>
      <c r="K9" s="13"/>
      <c r="L9" s="9"/>
      <c r="M9" s="13"/>
    </row>
    <row r="10" ht="15.35" customHeight="1">
      <c r="A10" t="s" s="44">
        <v>16</v>
      </c>
      <c r="B10" s="45">
        <v>273244</v>
      </c>
      <c r="C10" s="90">
        <v>4321</v>
      </c>
      <c r="D10" s="90">
        <v>1596</v>
      </c>
      <c r="E10" s="90">
        <v>695</v>
      </c>
      <c r="F10" s="93">
        <v>1073000</v>
      </c>
      <c r="G10" s="94">
        <f>B10/E10</f>
        <v>393.156834532374</v>
      </c>
      <c r="H10" s="28"/>
      <c r="I10" s="9"/>
      <c r="J10" s="9"/>
      <c r="K10" s="13"/>
      <c r="L10" s="9"/>
      <c r="M10" s="13"/>
    </row>
    <row r="11" ht="15.35" customHeight="1">
      <c r="A11" t="s" s="44">
        <v>73</v>
      </c>
      <c r="B11" s="45">
        <v>252245</v>
      </c>
      <c r="C11" s="90">
        <v>6967</v>
      </c>
      <c r="D11" s="90">
        <v>2118</v>
      </c>
      <c r="E11" s="90">
        <v>1056</v>
      </c>
      <c r="F11" s="93">
        <v>1616268</v>
      </c>
      <c r="G11" s="94">
        <f>B11/E11</f>
        <v>238.868371212121</v>
      </c>
      <c r="H11" s="28"/>
      <c r="I11" s="9"/>
      <c r="J11" s="9"/>
      <c r="K11" s="13"/>
      <c r="L11" s="9"/>
      <c r="M11" s="13"/>
    </row>
    <row r="12" ht="15.35" customHeight="1">
      <c r="A12" t="s" s="44">
        <v>10</v>
      </c>
      <c r="B12" s="45">
        <v>169516</v>
      </c>
      <c r="C12" s="90">
        <v>1433</v>
      </c>
      <c r="D12" s="90">
        <v>2004</v>
      </c>
      <c r="E12" s="90">
        <v>1094</v>
      </c>
      <c r="F12" s="93">
        <v>1693890</v>
      </c>
      <c r="G12" s="94">
        <f>B12/E12</f>
        <v>154.950639853748</v>
      </c>
      <c r="H12" s="28"/>
      <c r="I12" s="9"/>
      <c r="J12" s="9"/>
      <c r="K12" s="13"/>
      <c r="L12" s="9"/>
      <c r="M12" s="13"/>
    </row>
    <row r="13" ht="15.35" customHeight="1">
      <c r="A13" t="s" s="44">
        <v>22</v>
      </c>
      <c r="B13" s="45">
        <v>172689</v>
      </c>
      <c r="C13" s="90">
        <v>2005</v>
      </c>
      <c r="D13" s="90">
        <v>1408</v>
      </c>
      <c r="E13" s="90">
        <v>545</v>
      </c>
      <c r="F13" s="93">
        <v>857970</v>
      </c>
      <c r="G13" s="94">
        <f>B13/E13</f>
        <v>316.860550458716</v>
      </c>
      <c r="H13" s="28"/>
      <c r="I13" s="9"/>
      <c r="J13" s="9"/>
      <c r="K13" s="13"/>
      <c r="L13" s="9"/>
      <c r="M13" s="13"/>
    </row>
    <row r="14" ht="15.35" customHeight="1">
      <c r="A14" t="s" s="44">
        <v>74</v>
      </c>
      <c r="B14" s="45">
        <v>160090</v>
      </c>
      <c r="C14" s="90">
        <v>2210</v>
      </c>
      <c r="D14" s="90">
        <v>1549</v>
      </c>
      <c r="E14" s="90">
        <v>689</v>
      </c>
      <c r="F14" s="93">
        <v>698780</v>
      </c>
      <c r="G14" s="94">
        <f>B14/E14</f>
        <v>232.351233671988</v>
      </c>
      <c r="H14" s="28"/>
      <c r="I14" s="9"/>
      <c r="J14" s="9"/>
      <c r="K14" s="13"/>
      <c r="L14" s="9"/>
      <c r="M14" s="13"/>
    </row>
    <row r="15" ht="15.35" customHeight="1">
      <c r="A15" t="s" s="44">
        <v>27</v>
      </c>
      <c r="B15" s="45">
        <v>174408</v>
      </c>
      <c r="C15" s="90">
        <v>1503</v>
      </c>
      <c r="D15" s="90">
        <v>1914</v>
      </c>
      <c r="E15" s="90">
        <v>752</v>
      </c>
      <c r="F15" s="93">
        <v>1256625</v>
      </c>
      <c r="G15" s="94">
        <f>B15/E15</f>
        <v>231.925531914894</v>
      </c>
      <c r="H15" s="28"/>
      <c r="I15" s="9"/>
      <c r="J15" s="9"/>
      <c r="K15" s="13"/>
      <c r="L15" s="9"/>
      <c r="M15" s="13"/>
    </row>
    <row r="16" ht="15.35" customHeight="1">
      <c r="A16" t="s" s="44">
        <v>75</v>
      </c>
      <c r="B16" s="45">
        <v>112047</v>
      </c>
      <c r="C16" s="90">
        <v>1328</v>
      </c>
      <c r="D16" s="90">
        <v>454</v>
      </c>
      <c r="E16" s="90">
        <v>98</v>
      </c>
      <c r="F16" s="93">
        <v>153820</v>
      </c>
      <c r="G16" s="94">
        <f>B16/E16</f>
        <v>1143.336734693880</v>
      </c>
      <c r="H16" s="28"/>
      <c r="I16" s="9"/>
      <c r="J16" s="9"/>
      <c r="K16" s="13"/>
      <c r="L16" s="9"/>
      <c r="M16" s="13"/>
    </row>
    <row r="17" ht="15.35" customHeight="1">
      <c r="A17" t="s" s="44">
        <v>30</v>
      </c>
      <c r="B17" s="45">
        <v>110574</v>
      </c>
      <c r="C17" s="90">
        <v>1539</v>
      </c>
      <c r="D17" s="90">
        <v>541</v>
      </c>
      <c r="E17" s="90">
        <v>289</v>
      </c>
      <c r="F17" s="93">
        <v>436660</v>
      </c>
      <c r="G17" s="94">
        <f>B17/E17</f>
        <v>382.608996539792</v>
      </c>
      <c r="H17" s="28"/>
      <c r="I17" s="9"/>
      <c r="J17" s="9"/>
      <c r="K17" s="13"/>
      <c r="L17" s="9"/>
      <c r="M17" s="13"/>
    </row>
    <row r="18" ht="15.35" customHeight="1">
      <c r="A18" t="s" s="44">
        <v>29</v>
      </c>
      <c r="B18" s="45">
        <v>61802</v>
      </c>
      <c r="C18" s="90">
        <v>378</v>
      </c>
      <c r="D18" s="90">
        <v>1017</v>
      </c>
      <c r="E18" s="90">
        <v>371</v>
      </c>
      <c r="F18" s="93">
        <v>570700</v>
      </c>
      <c r="G18" s="94">
        <f>B18/E18</f>
        <v>166.582210242588</v>
      </c>
      <c r="H18" s="28"/>
      <c r="I18" s="9"/>
      <c r="J18" s="9"/>
      <c r="K18" s="13"/>
      <c r="L18" s="9"/>
      <c r="M18" s="13"/>
    </row>
    <row r="19" ht="15.35" customHeight="1">
      <c r="A19" t="s" s="95">
        <v>76</v>
      </c>
      <c r="B19" s="51">
        <f>26024+73741+43687</f>
        <v>143452</v>
      </c>
      <c r="C19" s="96">
        <f>145+354+346</f>
        <v>845</v>
      </c>
      <c r="D19" s="96">
        <f>126+111+79+48</f>
        <v>364</v>
      </c>
      <c r="E19" s="96">
        <f>49+23+13+8</f>
        <v>93</v>
      </c>
      <c r="F19" s="97">
        <v>186200</v>
      </c>
      <c r="G19" s="98">
        <f>B19/E19</f>
        <v>1542.494623655910</v>
      </c>
      <c r="H19" s="28"/>
      <c r="I19" s="9"/>
      <c r="J19" s="9"/>
      <c r="K19" s="13"/>
      <c r="L19" s="9"/>
      <c r="M19" s="13"/>
    </row>
    <row r="20" ht="15.35" customHeight="1">
      <c r="A20" t="s" s="99">
        <v>77</v>
      </c>
      <c r="B20" s="100">
        <f>SUM(B4:B19)</f>
        <v>5565076</v>
      </c>
      <c r="C20" s="101">
        <f>SUM(C4:C19)</f>
        <v>120613</v>
      </c>
      <c r="D20" s="101">
        <f>SUM(D4:D19)</f>
        <v>25139</v>
      </c>
      <c r="E20" s="101">
        <f>SUM(E4:E19)</f>
        <v>10919</v>
      </c>
      <c r="F20" s="102">
        <f>SUM(F5:F19)</f>
        <v>17566258</v>
      </c>
      <c r="G20" s="103">
        <f>B20/E20</f>
        <v>509.669017309277</v>
      </c>
      <c r="H20" s="28"/>
      <c r="I20" s="9"/>
      <c r="J20" s="9"/>
      <c r="K20" s="13"/>
      <c r="L20" s="9"/>
      <c r="M20" s="13"/>
    </row>
    <row r="21" ht="15.35" customHeight="1">
      <c r="A21" s="73"/>
      <c r="B21" s="73"/>
      <c r="C21" s="73"/>
      <c r="D21" s="73"/>
      <c r="E21" s="73"/>
      <c r="F21" s="73"/>
      <c r="G21" s="75"/>
      <c r="H21" s="28"/>
      <c r="I21" s="9"/>
      <c r="J21" s="9"/>
      <c r="K21" s="13"/>
      <c r="L21" s="9"/>
      <c r="M21" s="13"/>
    </row>
    <row r="22" ht="15.35" customHeight="1">
      <c r="A22" s="9"/>
      <c r="B22" s="9"/>
      <c r="C22" s="9"/>
      <c r="D22" s="9"/>
      <c r="E22" s="9"/>
      <c r="F22" s="9"/>
      <c r="G22" s="27"/>
      <c r="H22" s="28"/>
      <c r="I22" s="9"/>
      <c r="J22" s="9"/>
      <c r="K22" s="13"/>
      <c r="L22" s="9"/>
      <c r="M22" s="13"/>
    </row>
    <row r="23" ht="15.35" customHeight="1">
      <c r="A23" t="s" s="11">
        <v>78</v>
      </c>
      <c r="B23" s="9"/>
      <c r="C23" s="9"/>
      <c r="D23" s="9"/>
      <c r="E23" s="9"/>
      <c r="F23" s="9"/>
      <c r="G23" s="27"/>
      <c r="H23" s="28"/>
      <c r="I23" s="9"/>
      <c r="J23" s="9"/>
      <c r="K23" s="13"/>
      <c r="L23" s="9"/>
      <c r="M23" s="13"/>
    </row>
    <row r="24" ht="15.35" customHeight="1">
      <c r="A24" s="30"/>
      <c r="B24" s="30"/>
      <c r="C24" s="30"/>
      <c r="D24" s="30"/>
      <c r="E24" s="30"/>
      <c r="F24" s="30"/>
      <c r="G24" s="33"/>
      <c r="H24" s="28"/>
      <c r="I24" s="9"/>
      <c r="J24" s="9"/>
      <c r="K24" s="13"/>
      <c r="L24" s="9"/>
      <c r="M24" s="13"/>
    </row>
    <row r="25" ht="26.25" customHeight="1">
      <c r="A25" t="s" s="86">
        <v>63</v>
      </c>
      <c r="B25" t="s" s="76">
        <v>37</v>
      </c>
      <c r="C25" t="s" s="36">
        <v>64</v>
      </c>
      <c r="D25" t="s" s="36">
        <v>65</v>
      </c>
      <c r="E25" t="s" s="36">
        <v>66</v>
      </c>
      <c r="F25" t="s" s="104">
        <v>67</v>
      </c>
      <c r="G25" t="s" s="105">
        <v>42</v>
      </c>
      <c r="H25" s="28"/>
      <c r="I25" s="9"/>
      <c r="J25" s="9"/>
      <c r="K25" s="13"/>
      <c r="L25" s="9"/>
      <c r="M25" s="13"/>
    </row>
    <row r="26" ht="15.35" customHeight="1">
      <c r="A26" t="s" s="38">
        <v>68</v>
      </c>
      <c r="B26" s="39">
        <v>554982.62</v>
      </c>
      <c r="C26" s="87">
        <v>9889</v>
      </c>
      <c r="D26" t="s" s="88">
        <v>69</v>
      </c>
      <c r="E26" t="s" s="88">
        <v>69</v>
      </c>
      <c r="F26" t="s" s="88">
        <v>69</v>
      </c>
      <c r="G26" t="s" s="106">
        <v>69</v>
      </c>
      <c r="H26" s="28"/>
      <c r="I26" s="9"/>
      <c r="J26" s="9"/>
      <c r="K26" s="13"/>
      <c r="L26" s="9"/>
      <c r="M26" s="13"/>
    </row>
    <row r="27" ht="15.35" customHeight="1">
      <c r="A27" t="s" s="44">
        <v>70</v>
      </c>
      <c r="B27" s="45">
        <v>669196.904655</v>
      </c>
      <c r="C27" s="90">
        <v>4103</v>
      </c>
      <c r="D27" t="s" s="91">
        <v>69</v>
      </c>
      <c r="E27" t="s" s="91">
        <v>69</v>
      </c>
      <c r="F27" t="s" s="91">
        <v>69</v>
      </c>
      <c r="G27" t="s" s="107">
        <v>69</v>
      </c>
      <c r="H27" s="28"/>
      <c r="I27" s="9"/>
      <c r="J27" s="9"/>
      <c r="K27" s="13"/>
      <c r="L27" s="9"/>
      <c r="M27" s="13"/>
    </row>
    <row r="28" ht="15.35" customHeight="1">
      <c r="A28" t="s" s="44">
        <v>8</v>
      </c>
      <c r="B28" s="45">
        <v>438684.82</v>
      </c>
      <c r="C28" s="90">
        <v>5954</v>
      </c>
      <c r="D28" s="90">
        <v>3242</v>
      </c>
      <c r="E28" s="90">
        <v>1845</v>
      </c>
      <c r="F28" s="29">
        <v>4209561</v>
      </c>
      <c r="G28" s="108">
        <f>B28/E28</f>
        <v>237.769550135501</v>
      </c>
      <c r="H28" s="28"/>
      <c r="I28" s="9"/>
      <c r="J28" s="9"/>
      <c r="K28" s="13"/>
      <c r="L28" s="9"/>
      <c r="M28" s="13"/>
    </row>
    <row r="29" ht="15.35" customHeight="1">
      <c r="A29" t="s" s="44">
        <v>71</v>
      </c>
      <c r="B29" s="45">
        <v>298146.366816</v>
      </c>
      <c r="C29" s="90">
        <v>4413</v>
      </c>
      <c r="D29" s="90">
        <v>1192</v>
      </c>
      <c r="E29" s="90">
        <v>534</v>
      </c>
      <c r="F29" s="29">
        <v>776520</v>
      </c>
      <c r="G29" s="108">
        <f>B29/E29</f>
        <v>558.3265296179781</v>
      </c>
      <c r="H29" s="28"/>
      <c r="I29" s="9"/>
      <c r="J29" s="9"/>
      <c r="K29" s="13"/>
      <c r="L29" s="9"/>
      <c r="M29" s="13"/>
    </row>
    <row r="30" ht="15.35" customHeight="1">
      <c r="A30" t="s" s="44">
        <v>72</v>
      </c>
      <c r="B30" s="45">
        <v>284097.1241</v>
      </c>
      <c r="C30" s="90">
        <v>3472</v>
      </c>
      <c r="D30" s="90">
        <v>2369</v>
      </c>
      <c r="E30" s="90">
        <v>856</v>
      </c>
      <c r="F30" s="93">
        <v>792851</v>
      </c>
      <c r="G30" s="108">
        <f>B30/E30</f>
        <v>331.889163668224</v>
      </c>
      <c r="H30" s="28"/>
      <c r="I30" s="9"/>
      <c r="J30" s="9"/>
      <c r="K30" s="13"/>
      <c r="L30" s="9"/>
      <c r="M30" s="13"/>
    </row>
    <row r="31" ht="15.35" customHeight="1">
      <c r="A31" t="s" s="44">
        <v>20</v>
      </c>
      <c r="B31" s="45">
        <v>232561.879131</v>
      </c>
      <c r="C31" s="90">
        <v>2447</v>
      </c>
      <c r="D31" s="90">
        <v>2147</v>
      </c>
      <c r="E31" s="90">
        <v>725</v>
      </c>
      <c r="F31" s="29">
        <v>1072485</v>
      </c>
      <c r="G31" s="108">
        <f>B31/E31</f>
        <v>320.775005697931</v>
      </c>
      <c r="H31" s="28"/>
      <c r="I31" s="9"/>
      <c r="J31" s="9"/>
      <c r="K31" s="13"/>
      <c r="L31" s="9"/>
      <c r="M31" s="13"/>
    </row>
    <row r="32" ht="15.35" customHeight="1">
      <c r="A32" t="s" s="44">
        <v>16</v>
      </c>
      <c r="B32" s="45">
        <v>152263.665132</v>
      </c>
      <c r="C32" s="90">
        <v>1815</v>
      </c>
      <c r="D32" s="90">
        <v>912</v>
      </c>
      <c r="E32" s="90">
        <v>458</v>
      </c>
      <c r="F32" s="29">
        <v>663150</v>
      </c>
      <c r="G32" s="108">
        <f>B32/E32</f>
        <v>332.453417318777</v>
      </c>
      <c r="H32" s="28"/>
      <c r="I32" s="9"/>
      <c r="J32" s="9"/>
      <c r="K32" s="13"/>
      <c r="L32" s="9"/>
      <c r="M32" s="13"/>
    </row>
    <row r="33" ht="15.35" customHeight="1">
      <c r="A33" t="s" s="44">
        <v>73</v>
      </c>
      <c r="B33" s="45">
        <v>169421.216263</v>
      </c>
      <c r="C33" s="90">
        <v>2337</v>
      </c>
      <c r="D33" s="90">
        <v>1476</v>
      </c>
      <c r="E33" s="90">
        <v>675</v>
      </c>
      <c r="F33" s="29">
        <v>983400</v>
      </c>
      <c r="G33" s="108">
        <f>B33/E33</f>
        <v>250.994394463704</v>
      </c>
      <c r="H33" s="28"/>
      <c r="I33" s="9"/>
      <c r="J33" s="9"/>
      <c r="K33" s="13"/>
      <c r="L33" s="9"/>
      <c r="M33" s="13"/>
    </row>
    <row r="34" ht="15.35" customHeight="1">
      <c r="A34" t="s" s="44">
        <v>10</v>
      </c>
      <c r="B34" s="45">
        <v>157023.402397</v>
      </c>
      <c r="C34" s="90">
        <v>1391</v>
      </c>
      <c r="D34" s="90">
        <v>1295</v>
      </c>
      <c r="E34" s="90">
        <v>804</v>
      </c>
      <c r="F34" s="29">
        <v>1175820</v>
      </c>
      <c r="G34" s="108">
        <f>B34/E34</f>
        <v>195.302739299751</v>
      </c>
      <c r="H34" s="28"/>
      <c r="I34" s="9"/>
      <c r="J34" s="9"/>
      <c r="K34" s="13"/>
      <c r="L34" s="9"/>
      <c r="M34" s="13"/>
    </row>
    <row r="35" ht="15.35" customHeight="1">
      <c r="A35" t="s" s="44">
        <v>22</v>
      </c>
      <c r="B35" s="45">
        <v>62800.880768</v>
      </c>
      <c r="C35" s="90">
        <v>408</v>
      </c>
      <c r="D35" s="90">
        <v>690</v>
      </c>
      <c r="E35" s="90">
        <v>333</v>
      </c>
      <c r="F35" s="29">
        <v>502770</v>
      </c>
      <c r="G35" s="108">
        <f>B35/E35</f>
        <v>188.591233537538</v>
      </c>
      <c r="H35" s="28"/>
      <c r="I35" s="9"/>
      <c r="J35" s="9"/>
      <c r="K35" s="13"/>
      <c r="L35" s="9"/>
      <c r="M35" s="13"/>
    </row>
    <row r="36" ht="15.35" customHeight="1">
      <c r="A36" t="s" s="44">
        <v>74</v>
      </c>
      <c r="B36" s="45">
        <v>70654.401712000006</v>
      </c>
      <c r="C36" s="90">
        <v>1032</v>
      </c>
      <c r="D36" s="90">
        <v>1014</v>
      </c>
      <c r="E36" s="90">
        <v>485</v>
      </c>
      <c r="F36" s="29">
        <v>448571</v>
      </c>
      <c r="G36" s="108">
        <f>B36/E36</f>
        <v>145.679178787629</v>
      </c>
      <c r="H36" s="28"/>
      <c r="I36" s="9"/>
      <c r="J36" s="9"/>
      <c r="K36" s="13"/>
      <c r="L36" s="9"/>
      <c r="M36" s="13"/>
    </row>
    <row r="37" ht="15.35" customHeight="1">
      <c r="A37" t="s" s="44">
        <v>27</v>
      </c>
      <c r="B37" s="45">
        <v>80057.085622</v>
      </c>
      <c r="C37" s="90">
        <v>635</v>
      </c>
      <c r="D37" s="90">
        <v>235</v>
      </c>
      <c r="E37" s="90">
        <v>113</v>
      </c>
      <c r="F37" s="29">
        <v>190190</v>
      </c>
      <c r="G37" s="108">
        <f>B37/E37</f>
        <v>708.469784265487</v>
      </c>
      <c r="H37" s="28"/>
      <c r="I37" s="9"/>
      <c r="J37" s="9"/>
      <c r="K37" s="13"/>
      <c r="L37" s="9"/>
      <c r="M37" s="13"/>
    </row>
    <row r="38" ht="15.35" customHeight="1">
      <c r="A38" t="s" s="44">
        <v>75</v>
      </c>
      <c r="B38" s="45">
        <v>107383.37</v>
      </c>
      <c r="C38" s="90">
        <v>1276</v>
      </c>
      <c r="D38" s="90">
        <v>258</v>
      </c>
      <c r="E38" s="90">
        <v>76</v>
      </c>
      <c r="F38" s="29">
        <v>115200</v>
      </c>
      <c r="G38" s="108">
        <f>B38/E38</f>
        <v>1412.939078947370</v>
      </c>
      <c r="H38" s="28"/>
      <c r="I38" s="9"/>
      <c r="J38" s="9"/>
      <c r="K38" s="13"/>
      <c r="L38" s="9"/>
      <c r="M38" s="13"/>
    </row>
    <row r="39" ht="15.35" customHeight="1">
      <c r="A39" t="s" s="44">
        <v>30</v>
      </c>
      <c r="B39" t="s" s="109">
        <v>69</v>
      </c>
      <c r="C39" t="s" s="91">
        <v>69</v>
      </c>
      <c r="D39" t="s" s="91">
        <v>69</v>
      </c>
      <c r="E39" t="s" s="91">
        <v>69</v>
      </c>
      <c r="F39" t="s" s="91">
        <v>69</v>
      </c>
      <c r="G39" t="s" s="107">
        <v>69</v>
      </c>
      <c r="H39" s="28"/>
      <c r="I39" s="9"/>
      <c r="J39" s="9"/>
      <c r="K39" s="13"/>
      <c r="L39" s="9"/>
      <c r="M39" s="13"/>
    </row>
    <row r="40" ht="15.35" customHeight="1">
      <c r="A40" t="s" s="44">
        <v>29</v>
      </c>
      <c r="B40" s="45">
        <v>30039.374178</v>
      </c>
      <c r="C40" s="90">
        <v>163</v>
      </c>
      <c r="D40" s="90">
        <v>187</v>
      </c>
      <c r="E40" s="90">
        <v>80</v>
      </c>
      <c r="F40" s="29">
        <v>108420</v>
      </c>
      <c r="G40" s="108">
        <f>B40/E40</f>
        <v>375.492177225</v>
      </c>
      <c r="H40" s="28"/>
      <c r="I40" s="9"/>
      <c r="J40" s="9"/>
      <c r="K40" s="13"/>
      <c r="L40" s="9"/>
      <c r="M40" s="13"/>
    </row>
    <row r="41" ht="15.35" customHeight="1">
      <c r="A41" t="s" s="95">
        <v>76</v>
      </c>
      <c r="B41" s="51">
        <f>69504+54944+52243</f>
        <v>176691</v>
      </c>
      <c r="C41" s="96">
        <f>263+313+354</f>
        <v>930</v>
      </c>
      <c r="D41" s="96">
        <f>309+117+39</f>
        <v>465</v>
      </c>
      <c r="E41" s="96">
        <f>59+27+19</f>
        <v>105</v>
      </c>
      <c r="F41" s="110">
        <v>294900</v>
      </c>
      <c r="G41" s="111">
        <f>B41/E41</f>
        <v>1682.771428571430</v>
      </c>
      <c r="H41" s="28"/>
      <c r="I41" s="9"/>
      <c r="J41" s="9"/>
      <c r="K41" s="13"/>
      <c r="L41" s="9"/>
      <c r="M41" s="13"/>
    </row>
    <row r="42" ht="15.35" customHeight="1">
      <c r="A42" t="s" s="99">
        <v>77</v>
      </c>
      <c r="B42" s="112">
        <f>SUM(B26:B41)</f>
        <v>3484004.110774</v>
      </c>
      <c r="C42" s="101">
        <f>SUM(C26:C41)</f>
        <v>40265</v>
      </c>
      <c r="D42" s="113">
        <f>SUM(D26:D41)</f>
        <v>15482</v>
      </c>
      <c r="E42" s="114">
        <f>SUM(E26:E41)</f>
        <v>7089</v>
      </c>
      <c r="F42" s="115">
        <f>SUM(F26:F41)</f>
        <v>11333838</v>
      </c>
      <c r="G42" s="116">
        <f>B42/E42</f>
        <v>491.466230889265</v>
      </c>
      <c r="H42" s="28"/>
      <c r="I42" s="9"/>
      <c r="J42" s="9"/>
      <c r="K42" s="13"/>
      <c r="L42" s="9"/>
      <c r="M42" s="13"/>
    </row>
    <row r="43" ht="15.35" customHeight="1">
      <c r="A43" s="73"/>
      <c r="B43" s="73"/>
      <c r="C43" s="73"/>
      <c r="D43" s="73"/>
      <c r="E43" s="73"/>
      <c r="F43" s="73"/>
      <c r="G43" s="75"/>
      <c r="H43" s="28"/>
      <c r="I43" s="9"/>
      <c r="J43" s="9"/>
      <c r="K43" s="13"/>
      <c r="L43" s="9"/>
      <c r="M43" s="13"/>
    </row>
    <row r="44" ht="15.35" customHeight="1">
      <c r="A44" t="s" s="117">
        <v>33</v>
      </c>
      <c r="B44" s="9"/>
      <c r="C44" s="9"/>
      <c r="D44" s="9"/>
      <c r="E44" s="9"/>
      <c r="F44" s="9"/>
      <c r="G44" s="27"/>
      <c r="H44" s="28"/>
      <c r="I44" s="9"/>
      <c r="J44" s="9"/>
      <c r="K44" s="13"/>
      <c r="L44" s="9"/>
      <c r="M44" s="13"/>
    </row>
    <row r="45" ht="15.35" customHeight="1">
      <c r="A45" t="s" s="117">
        <v>79</v>
      </c>
      <c r="B45" s="9"/>
      <c r="C45" s="9"/>
      <c r="D45" s="9"/>
      <c r="E45" s="9"/>
      <c r="F45" s="9"/>
      <c r="G45" s="27"/>
      <c r="H45" s="28"/>
      <c r="I45" s="9"/>
      <c r="J45" s="9"/>
      <c r="K45" s="13"/>
      <c r="L45" s="9"/>
      <c r="M45" s="13"/>
    </row>
    <row r="46" ht="15.35" customHeight="1">
      <c r="A46" t="s" s="117">
        <v>80</v>
      </c>
      <c r="B46" s="9"/>
      <c r="C46" s="9"/>
      <c r="D46" s="9"/>
      <c r="E46" s="9"/>
      <c r="F46" s="9"/>
      <c r="G46" s="27"/>
      <c r="H46" s="28"/>
      <c r="I46" s="9"/>
      <c r="J46" s="9"/>
      <c r="K46" s="13"/>
      <c r="L46" s="9"/>
      <c r="M46" s="13"/>
    </row>
    <row r="47" ht="15.35" customHeight="1">
      <c r="A47" t="s" s="117">
        <v>81</v>
      </c>
      <c r="B47" s="9"/>
      <c r="C47" s="9"/>
      <c r="D47" s="9"/>
      <c r="E47" s="9"/>
      <c r="F47" s="9"/>
      <c r="G47" s="27"/>
      <c r="H47" s="28"/>
      <c r="I47" s="9"/>
      <c r="J47" s="9"/>
      <c r="K47" s="13"/>
      <c r="L47" s="9"/>
      <c r="M47" s="13"/>
    </row>
    <row r="48" ht="15.35" customHeight="1">
      <c r="A48" t="s" s="117">
        <v>82</v>
      </c>
      <c r="B48" s="9"/>
      <c r="C48" s="9"/>
      <c r="D48" s="9"/>
      <c r="E48" s="9"/>
      <c r="F48" s="9"/>
      <c r="G48" s="27"/>
      <c r="H48" s="28"/>
      <c r="I48" s="9"/>
      <c r="J48" s="9"/>
      <c r="K48" s="13"/>
      <c r="L48" s="9"/>
      <c r="M48" s="13"/>
    </row>
    <row r="49" ht="15.35" customHeight="1">
      <c r="A49" s="118"/>
      <c r="B49" s="9"/>
      <c r="C49" s="9"/>
      <c r="D49" s="9"/>
      <c r="E49" s="9"/>
      <c r="F49" s="9"/>
      <c r="G49" s="27"/>
      <c r="H49" s="28"/>
      <c r="I49" s="9"/>
      <c r="J49" s="9"/>
      <c r="K49" s="13"/>
      <c r="L49" s="9"/>
      <c r="M49" s="13"/>
    </row>
    <row r="50" ht="15.35" customHeight="1">
      <c r="A50" s="9"/>
      <c r="B50" s="9"/>
      <c r="C50" s="9"/>
      <c r="D50" s="9"/>
      <c r="E50" s="9"/>
      <c r="F50" s="9"/>
      <c r="G50" s="27"/>
      <c r="H50" s="28"/>
      <c r="I50" s="9"/>
      <c r="J50" s="9"/>
      <c r="K50" s="13"/>
      <c r="L50" s="9"/>
      <c r="M50" s="13"/>
    </row>
    <row r="51" ht="15.35" customHeight="1">
      <c r="A51" s="9"/>
      <c r="B51" s="9"/>
      <c r="C51" s="9"/>
      <c r="D51" s="9"/>
      <c r="E51" s="9"/>
      <c r="F51" s="9"/>
      <c r="G51" s="27"/>
      <c r="H51" s="28"/>
      <c r="I51" s="9"/>
      <c r="J51" s="9"/>
      <c r="K51" s="13"/>
      <c r="L51" s="9"/>
      <c r="M51" s="13"/>
    </row>
    <row r="52" ht="15.35" customHeight="1">
      <c r="A52" s="9"/>
      <c r="B52" s="9"/>
      <c r="C52" s="9"/>
      <c r="D52" s="9"/>
      <c r="E52" s="9"/>
      <c r="F52" s="9"/>
      <c r="G52" s="27"/>
      <c r="H52" s="28"/>
      <c r="I52" s="9"/>
      <c r="J52" s="9"/>
      <c r="K52" s="13"/>
      <c r="L52" s="9"/>
      <c r="M52" s="13"/>
    </row>
    <row r="53" ht="15.35" customHeight="1">
      <c r="A53" s="9"/>
      <c r="B53" s="9"/>
      <c r="C53" s="9"/>
      <c r="D53" s="9"/>
      <c r="E53" s="9"/>
      <c r="F53" s="9"/>
      <c r="G53" s="27"/>
      <c r="H53" s="28"/>
      <c r="I53" s="9"/>
      <c r="J53" s="9"/>
      <c r="K53" s="13"/>
      <c r="L53" s="9"/>
      <c r="M53" s="13"/>
    </row>
    <row r="54" ht="15.35" customHeight="1">
      <c r="A54" s="9"/>
      <c r="B54" s="9"/>
      <c r="C54" s="9"/>
      <c r="D54" s="9"/>
      <c r="E54" s="9"/>
      <c r="F54" s="9"/>
      <c r="G54" s="27"/>
      <c r="H54" s="28"/>
      <c r="I54" s="9"/>
      <c r="J54" s="9"/>
      <c r="K54" s="13"/>
      <c r="L54" s="9"/>
      <c r="M54" s="13"/>
    </row>
    <row r="55" ht="15.35" customHeight="1">
      <c r="A55" s="9"/>
      <c r="B55" s="9"/>
      <c r="C55" s="9"/>
      <c r="D55" s="9"/>
      <c r="E55" s="9"/>
      <c r="F55" s="9"/>
      <c r="G55" s="27"/>
      <c r="H55" s="28"/>
      <c r="I55" s="9"/>
      <c r="J55" s="9"/>
      <c r="K55" s="13"/>
      <c r="L55" s="9"/>
      <c r="M55" s="13"/>
    </row>
    <row r="56" ht="15.35" customHeight="1">
      <c r="A56" s="9"/>
      <c r="B56" s="9"/>
      <c r="C56" s="9"/>
      <c r="D56" s="9"/>
      <c r="E56" s="9"/>
      <c r="F56" s="9"/>
      <c r="G56" s="27"/>
      <c r="H56" s="28"/>
      <c r="I56" s="9"/>
      <c r="J56" s="9"/>
      <c r="K56" s="13"/>
      <c r="L56" s="9"/>
      <c r="M56" s="13"/>
    </row>
    <row r="57" ht="15.35" customHeight="1">
      <c r="A57" s="9"/>
      <c r="B57" s="9"/>
      <c r="C57" s="9"/>
      <c r="D57" s="9"/>
      <c r="E57" s="9"/>
      <c r="F57" s="9"/>
      <c r="G57" s="27"/>
      <c r="H57" s="28"/>
      <c r="I57" s="9"/>
      <c r="J57" s="9"/>
      <c r="K57" s="13"/>
      <c r="L57" s="9"/>
      <c r="M57" s="13"/>
    </row>
    <row r="58" ht="15.35" customHeight="1">
      <c r="A58" s="9"/>
      <c r="B58" s="9"/>
      <c r="C58" s="9"/>
      <c r="D58" s="9"/>
      <c r="E58" s="9"/>
      <c r="F58" s="9"/>
      <c r="G58" s="27"/>
      <c r="H58" s="28"/>
      <c r="I58" s="9"/>
      <c r="J58" s="9"/>
      <c r="K58" s="13"/>
      <c r="L58" s="9"/>
      <c r="M58" s="13"/>
    </row>
    <row r="59" ht="15.35" customHeight="1">
      <c r="A59" s="9"/>
      <c r="B59" s="9"/>
      <c r="C59" s="9"/>
      <c r="D59" s="9"/>
      <c r="E59" s="9"/>
      <c r="F59" s="9"/>
      <c r="G59" s="27"/>
      <c r="H59" s="28"/>
      <c r="I59" s="9"/>
      <c r="J59" s="9"/>
      <c r="K59" s="13"/>
      <c r="L59" s="9"/>
      <c r="M59" s="13"/>
    </row>
    <row r="60" ht="15.35" customHeight="1">
      <c r="A60" s="9"/>
      <c r="B60" s="9"/>
      <c r="C60" s="9"/>
      <c r="D60" s="9"/>
      <c r="E60" s="9"/>
      <c r="F60" s="9"/>
      <c r="G60" s="27"/>
      <c r="H60" s="28"/>
      <c r="I60" s="9"/>
      <c r="J60" s="9"/>
      <c r="K60" s="13"/>
      <c r="L60" s="9"/>
      <c r="M60" s="13"/>
    </row>
    <row r="61" ht="15.35" customHeight="1">
      <c r="A61" s="9"/>
      <c r="B61" s="9"/>
      <c r="C61" s="9"/>
      <c r="D61" s="9"/>
      <c r="E61" s="9"/>
      <c r="F61" s="9"/>
      <c r="G61" s="27"/>
      <c r="H61" s="28"/>
      <c r="I61" s="9"/>
      <c r="J61" s="9"/>
      <c r="K61" s="13"/>
      <c r="L61" s="9"/>
      <c r="M6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1" defaultRowHeight="15.75" customHeight="1" outlineLevelRow="0" outlineLevelCol="0"/>
  <cols>
    <col min="1" max="1" width="19.3516" style="120" customWidth="1"/>
    <col min="2" max="2" width="12.5" style="120" customWidth="1"/>
    <col min="3" max="3" width="10.5" style="120" customWidth="1"/>
    <col min="4" max="4" width="14.6719" style="120" customWidth="1"/>
    <col min="5" max="7" width="14" style="120" customWidth="1"/>
    <col min="8" max="16384" width="11" style="120" customWidth="1"/>
  </cols>
  <sheetData>
    <row r="1" ht="26.25" customHeight="1">
      <c r="A1" t="s" s="86">
        <v>63</v>
      </c>
      <c r="B1" t="s" s="76">
        <v>37</v>
      </c>
      <c r="C1" t="s" s="36">
        <v>64</v>
      </c>
      <c r="D1" t="s" s="36">
        <v>65</v>
      </c>
      <c r="E1" t="s" s="36">
        <v>66</v>
      </c>
      <c r="F1" t="s" s="36">
        <v>67</v>
      </c>
      <c r="G1" t="s" s="37">
        <v>42</v>
      </c>
    </row>
    <row r="2" ht="13.65" customHeight="1">
      <c r="A2" t="s" s="38">
        <v>68</v>
      </c>
      <c r="B2" s="39">
        <v>1491524</v>
      </c>
      <c r="C2" s="87">
        <v>50652</v>
      </c>
      <c r="D2" t="s" s="88">
        <v>69</v>
      </c>
      <c r="E2" t="s" s="88">
        <v>69</v>
      </c>
      <c r="F2" t="s" s="88">
        <v>69</v>
      </c>
      <c r="G2" t="s" s="89">
        <v>69</v>
      </c>
    </row>
    <row r="3" ht="13.65" customHeight="1">
      <c r="A3" t="s" s="44">
        <v>70</v>
      </c>
      <c r="B3" s="45">
        <v>974148</v>
      </c>
      <c r="C3" s="90">
        <v>21842</v>
      </c>
      <c r="D3" t="s" s="91">
        <v>69</v>
      </c>
      <c r="E3" t="s" s="91">
        <v>69</v>
      </c>
      <c r="F3" t="s" s="91">
        <v>69</v>
      </c>
      <c r="G3" t="s" s="92">
        <v>69</v>
      </c>
    </row>
    <row r="4" ht="13.65" customHeight="1">
      <c r="A4" t="s" s="44">
        <v>8</v>
      </c>
      <c r="B4" s="45">
        <v>521368</v>
      </c>
      <c r="C4" s="90">
        <v>8695</v>
      </c>
      <c r="D4" s="90">
        <v>4720</v>
      </c>
      <c r="E4" s="90">
        <v>2655</v>
      </c>
      <c r="F4" s="93">
        <v>5499355</v>
      </c>
      <c r="G4" s="94">
        <f>B4/E4</f>
        <v>196.372128060264</v>
      </c>
    </row>
    <row r="5" ht="13.65" customHeight="1">
      <c r="A5" t="s" s="44">
        <v>71</v>
      </c>
      <c r="B5" s="45">
        <v>376960</v>
      </c>
      <c r="C5" s="90">
        <v>7957</v>
      </c>
      <c r="D5" s="90">
        <v>1833</v>
      </c>
      <c r="E5" s="90">
        <v>697</v>
      </c>
      <c r="F5" s="93">
        <v>1058960</v>
      </c>
      <c r="G5" s="94">
        <f>B5/E5</f>
        <v>540.832137733142</v>
      </c>
    </row>
    <row r="6" ht="13.65" customHeight="1">
      <c r="A6" t="s" s="44">
        <v>72</v>
      </c>
      <c r="B6" s="45">
        <v>294894</v>
      </c>
      <c r="C6" s="90">
        <v>3706</v>
      </c>
      <c r="D6" s="90">
        <v>2909</v>
      </c>
      <c r="E6" s="90">
        <v>943</v>
      </c>
      <c r="F6" s="93">
        <v>954460</v>
      </c>
      <c r="G6" s="94">
        <f>B6/E6</f>
        <v>312.718981972428</v>
      </c>
    </row>
    <row r="7" ht="13.65" customHeight="1">
      <c r="A7" t="s" s="44">
        <v>20</v>
      </c>
      <c r="B7" s="45">
        <v>276115</v>
      </c>
      <c r="C7" s="90">
        <v>5232</v>
      </c>
      <c r="D7" s="90">
        <v>2712</v>
      </c>
      <c r="E7" s="90">
        <v>942</v>
      </c>
      <c r="F7" s="93">
        <v>1509570</v>
      </c>
      <c r="G7" s="94">
        <f>B7/E7</f>
        <v>293.115711252654</v>
      </c>
    </row>
    <row r="8" ht="13.65" customHeight="1">
      <c r="A8" t="s" s="44">
        <v>16</v>
      </c>
      <c r="B8" s="45">
        <v>273244</v>
      </c>
      <c r="C8" s="90">
        <v>4321</v>
      </c>
      <c r="D8" s="90">
        <v>1596</v>
      </c>
      <c r="E8" s="90">
        <v>695</v>
      </c>
      <c r="F8" s="93">
        <v>1073000</v>
      </c>
      <c r="G8" s="94">
        <f>B8/E8</f>
        <v>393.156834532374</v>
      </c>
    </row>
    <row r="9" ht="13.65" customHeight="1">
      <c r="A9" t="s" s="44">
        <v>73</v>
      </c>
      <c r="B9" s="45">
        <v>252245</v>
      </c>
      <c r="C9" s="90">
        <v>6967</v>
      </c>
      <c r="D9" s="90">
        <v>2118</v>
      </c>
      <c r="E9" s="90">
        <v>1056</v>
      </c>
      <c r="F9" s="93">
        <v>1616268</v>
      </c>
      <c r="G9" s="94">
        <f>B9/E9</f>
        <v>238.868371212121</v>
      </c>
    </row>
    <row r="10" ht="13.65" customHeight="1">
      <c r="A10" t="s" s="44">
        <v>10</v>
      </c>
      <c r="B10" s="45">
        <v>169516</v>
      </c>
      <c r="C10" s="90">
        <v>1433</v>
      </c>
      <c r="D10" s="90">
        <v>2004</v>
      </c>
      <c r="E10" s="90">
        <v>1094</v>
      </c>
      <c r="F10" s="93">
        <v>1693890</v>
      </c>
      <c r="G10" s="94">
        <f>B10/E10</f>
        <v>154.950639853748</v>
      </c>
    </row>
    <row r="11" ht="13.65" customHeight="1">
      <c r="A11" t="s" s="44">
        <v>22</v>
      </c>
      <c r="B11" s="45">
        <v>172689</v>
      </c>
      <c r="C11" s="90">
        <v>2005</v>
      </c>
      <c r="D11" s="90">
        <v>1408</v>
      </c>
      <c r="E11" s="90">
        <v>545</v>
      </c>
      <c r="F11" s="93">
        <v>857970</v>
      </c>
      <c r="G11" s="94">
        <f>B11/E11</f>
        <v>316.860550458716</v>
      </c>
    </row>
    <row r="12" ht="13.65" customHeight="1">
      <c r="A12" t="s" s="44">
        <v>74</v>
      </c>
      <c r="B12" s="45">
        <v>160090</v>
      </c>
      <c r="C12" s="90">
        <v>2210</v>
      </c>
      <c r="D12" s="90">
        <v>1549</v>
      </c>
      <c r="E12" s="90">
        <v>689</v>
      </c>
      <c r="F12" s="93">
        <v>698780</v>
      </c>
      <c r="G12" s="94">
        <f>B12/E12</f>
        <v>232.351233671988</v>
      </c>
    </row>
    <row r="13" ht="13.65" customHeight="1">
      <c r="A13" t="s" s="44">
        <v>27</v>
      </c>
      <c r="B13" s="45">
        <v>174408</v>
      </c>
      <c r="C13" s="90">
        <v>1503</v>
      </c>
      <c r="D13" s="90">
        <v>1914</v>
      </c>
      <c r="E13" s="90">
        <v>752</v>
      </c>
      <c r="F13" s="93">
        <v>1256625</v>
      </c>
      <c r="G13" s="94">
        <f>B13/E13</f>
        <v>231.925531914894</v>
      </c>
    </row>
    <row r="14" ht="13.65" customHeight="1">
      <c r="A14" t="s" s="44">
        <v>75</v>
      </c>
      <c r="B14" s="45">
        <v>112047</v>
      </c>
      <c r="C14" s="90">
        <v>1328</v>
      </c>
      <c r="D14" s="90">
        <v>454</v>
      </c>
      <c r="E14" s="90">
        <v>98</v>
      </c>
      <c r="F14" s="93">
        <v>153820</v>
      </c>
      <c r="G14" s="94">
        <f>B14/E14</f>
        <v>1143.336734693880</v>
      </c>
    </row>
    <row r="15" ht="13.65" customHeight="1">
      <c r="A15" t="s" s="44">
        <v>30</v>
      </c>
      <c r="B15" s="45">
        <v>110574</v>
      </c>
      <c r="C15" s="90">
        <v>1539</v>
      </c>
      <c r="D15" s="90">
        <v>541</v>
      </c>
      <c r="E15" s="90">
        <v>289</v>
      </c>
      <c r="F15" s="93">
        <v>436660</v>
      </c>
      <c r="G15" s="94">
        <f>B15/E15</f>
        <v>382.608996539792</v>
      </c>
    </row>
    <row r="16" ht="13.65" customHeight="1">
      <c r="A16" t="s" s="44">
        <v>29</v>
      </c>
      <c r="B16" s="45">
        <v>61802</v>
      </c>
      <c r="C16" s="90">
        <v>378</v>
      </c>
      <c r="D16" s="90">
        <v>1017</v>
      </c>
      <c r="E16" s="90">
        <v>371</v>
      </c>
      <c r="F16" s="93">
        <v>570700</v>
      </c>
      <c r="G16" s="94">
        <f>B16/E16</f>
        <v>166.582210242588</v>
      </c>
    </row>
    <row r="17" ht="13.65" customHeight="1">
      <c r="A17" t="s" s="95">
        <v>76</v>
      </c>
      <c r="B17" s="51">
        <f>26024+73741+43687</f>
        <v>143452</v>
      </c>
      <c r="C17" s="96">
        <f>145+354+346</f>
        <v>845</v>
      </c>
      <c r="D17" s="96">
        <f>126+111+79+48</f>
        <v>364</v>
      </c>
      <c r="E17" s="96">
        <f>49+23+13+8</f>
        <v>93</v>
      </c>
      <c r="F17" s="97">
        <v>186200</v>
      </c>
      <c r="G17" s="98">
        <f>B17/E17</f>
        <v>1542.494623655910</v>
      </c>
    </row>
    <row r="18" ht="13.65" customHeight="1">
      <c r="A18" t="s" s="99">
        <v>77</v>
      </c>
      <c r="B18" s="100">
        <f>SUM(B2:B17)</f>
        <v>5565076</v>
      </c>
      <c r="C18" s="101">
        <f>SUM(C2:C17)</f>
        <v>120613</v>
      </c>
      <c r="D18" s="101">
        <f>SUM(D2:D17)</f>
        <v>25139</v>
      </c>
      <c r="E18" s="101">
        <f>SUM(E2:E17)</f>
        <v>10919</v>
      </c>
      <c r="F18" s="102">
        <f>SUM(F3:F17)</f>
        <v>17566258</v>
      </c>
      <c r="G18" s="103">
        <f>B18/E18</f>
        <v>509.669017309277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defaultGridColor="1"/>
  </sheetViews>
  <sheetFormatPr defaultColWidth="11" defaultRowHeight="15.75" customHeight="1" outlineLevelRow="0" outlineLevelCol="0"/>
  <cols>
    <col min="1" max="1" width="21" style="121" customWidth="1"/>
    <col min="2" max="7" width="11" style="121" customWidth="1"/>
    <col min="8" max="8" width="11.6719" style="121" customWidth="1"/>
    <col min="9" max="16" width="11" style="121" customWidth="1"/>
    <col min="17" max="16384" width="11" style="121" customWidth="1"/>
  </cols>
  <sheetData>
    <row r="1" ht="15.35" customHeight="1">
      <c r="A1" t="s" s="11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ht="15.35" customHeigh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ht="18" customHeight="1">
      <c r="A3" s="123"/>
      <c r="B3" t="s" s="124">
        <v>84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t="s" s="126">
        <v>77</v>
      </c>
    </row>
    <row r="4" ht="26.25" customHeight="1">
      <c r="A4" t="s" s="127">
        <v>85</v>
      </c>
      <c r="B4" t="s" s="128">
        <v>8</v>
      </c>
      <c r="C4" t="s" s="129">
        <v>71</v>
      </c>
      <c r="D4" t="s" s="129">
        <v>86</v>
      </c>
      <c r="E4" t="s" s="129">
        <v>20</v>
      </c>
      <c r="F4" t="s" s="129">
        <v>87</v>
      </c>
      <c r="G4" t="s" s="129">
        <v>73</v>
      </c>
      <c r="H4" t="s" s="129">
        <v>10</v>
      </c>
      <c r="I4" t="s" s="129">
        <v>22</v>
      </c>
      <c r="J4" t="s" s="129">
        <v>88</v>
      </c>
      <c r="K4" t="s" s="129">
        <v>27</v>
      </c>
      <c r="L4" t="s" s="129">
        <v>75</v>
      </c>
      <c r="M4" t="s" s="130">
        <v>30</v>
      </c>
      <c r="N4" t="s" s="129">
        <v>29</v>
      </c>
      <c r="O4" t="s" s="129">
        <v>89</v>
      </c>
      <c r="P4" s="131"/>
    </row>
    <row r="5" ht="13.65" customHeight="1">
      <c r="A5" t="s" s="132">
        <v>68</v>
      </c>
      <c r="B5" s="133">
        <v>774</v>
      </c>
      <c r="C5" s="134">
        <v>173</v>
      </c>
      <c r="D5" s="134">
        <v>360</v>
      </c>
      <c r="E5" s="134">
        <v>337</v>
      </c>
      <c r="F5" s="134">
        <v>268</v>
      </c>
      <c r="G5" s="134">
        <v>410</v>
      </c>
      <c r="H5" s="134">
        <v>473</v>
      </c>
      <c r="I5" s="134">
        <v>204</v>
      </c>
      <c r="J5" s="134">
        <v>267</v>
      </c>
      <c r="K5" s="134">
        <v>325</v>
      </c>
      <c r="L5" s="134">
        <v>36</v>
      </c>
      <c r="M5" s="135">
        <v>104</v>
      </c>
      <c r="N5" s="136">
        <v>163</v>
      </c>
      <c r="O5" s="134">
        <v>19</v>
      </c>
      <c r="P5" s="137">
        <f>SUM(B5:O5)</f>
        <v>3913</v>
      </c>
    </row>
    <row r="6" ht="13.65" customHeight="1">
      <c r="A6" t="s" s="138">
        <v>70</v>
      </c>
      <c r="B6" s="139">
        <v>614</v>
      </c>
      <c r="C6" s="140">
        <v>111</v>
      </c>
      <c r="D6" s="140">
        <v>203</v>
      </c>
      <c r="E6" s="140">
        <v>205</v>
      </c>
      <c r="F6" s="140">
        <v>148</v>
      </c>
      <c r="G6" s="140">
        <v>180</v>
      </c>
      <c r="H6" s="140">
        <v>198</v>
      </c>
      <c r="I6" s="140">
        <v>95</v>
      </c>
      <c r="J6" s="140">
        <v>103</v>
      </c>
      <c r="K6" s="140">
        <v>160</v>
      </c>
      <c r="L6" s="140">
        <v>26</v>
      </c>
      <c r="M6" s="141">
        <v>54</v>
      </c>
      <c r="N6" s="142">
        <v>96</v>
      </c>
      <c r="O6" s="140">
        <v>34</v>
      </c>
      <c r="P6" s="143">
        <f>SUM(B6:O6)</f>
        <v>2227</v>
      </c>
    </row>
    <row r="7" ht="13.65" customHeight="1">
      <c r="A7" t="s" s="144">
        <v>8</v>
      </c>
      <c r="B7" s="139">
        <v>714</v>
      </c>
      <c r="C7" s="140">
        <v>38</v>
      </c>
      <c r="D7" s="140">
        <v>64</v>
      </c>
      <c r="E7" s="140">
        <v>75</v>
      </c>
      <c r="F7" s="140">
        <v>53</v>
      </c>
      <c r="G7" s="140">
        <v>59</v>
      </c>
      <c r="H7" s="140">
        <v>65</v>
      </c>
      <c r="I7" s="140">
        <v>34</v>
      </c>
      <c r="J7" s="140">
        <v>53</v>
      </c>
      <c r="K7" s="140">
        <v>50</v>
      </c>
      <c r="L7" s="140">
        <v>8</v>
      </c>
      <c r="M7" s="141">
        <v>12</v>
      </c>
      <c r="N7" s="142">
        <v>40</v>
      </c>
      <c r="O7" s="140">
        <v>3</v>
      </c>
      <c r="P7" s="143">
        <f>SUM(B7:O7)</f>
        <v>1268</v>
      </c>
    </row>
    <row r="8" ht="13.65" customHeight="1">
      <c r="A8" t="s" s="144">
        <v>71</v>
      </c>
      <c r="B8" s="139">
        <v>101</v>
      </c>
      <c r="C8" s="140">
        <v>297</v>
      </c>
      <c r="D8" s="140">
        <v>23</v>
      </c>
      <c r="E8" s="140">
        <v>32</v>
      </c>
      <c r="F8" s="140">
        <v>12</v>
      </c>
      <c r="G8" s="140">
        <v>21</v>
      </c>
      <c r="H8" s="140">
        <v>20</v>
      </c>
      <c r="I8" s="140">
        <v>77</v>
      </c>
      <c r="J8" s="140">
        <v>11</v>
      </c>
      <c r="K8" s="140">
        <v>8</v>
      </c>
      <c r="L8" s="140">
        <v>4</v>
      </c>
      <c r="M8" s="141">
        <v>24</v>
      </c>
      <c r="N8" s="142">
        <v>14</v>
      </c>
      <c r="O8" s="140">
        <v>1</v>
      </c>
      <c r="P8" s="143">
        <f>SUM(B8:O8)</f>
        <v>645</v>
      </c>
    </row>
    <row r="9" ht="13.65" customHeight="1">
      <c r="A9" t="s" s="144">
        <v>72</v>
      </c>
      <c r="B9" s="139">
        <v>39</v>
      </c>
      <c r="C9" s="140">
        <v>7</v>
      </c>
      <c r="D9" s="140">
        <v>189</v>
      </c>
      <c r="E9" s="140">
        <v>6</v>
      </c>
      <c r="F9" s="140">
        <v>6</v>
      </c>
      <c r="G9" s="140">
        <v>17</v>
      </c>
      <c r="H9" s="140">
        <v>14</v>
      </c>
      <c r="I9" s="140">
        <v>9</v>
      </c>
      <c r="J9" s="140">
        <v>10</v>
      </c>
      <c r="K9" s="140">
        <v>13</v>
      </c>
      <c r="L9" s="140">
        <v>0</v>
      </c>
      <c r="M9" s="141">
        <v>3</v>
      </c>
      <c r="N9" s="142">
        <v>6</v>
      </c>
      <c r="O9" s="140">
        <v>2</v>
      </c>
      <c r="P9" s="143">
        <f>SUM(B9:O9)</f>
        <v>321</v>
      </c>
    </row>
    <row r="10" ht="13.65" customHeight="1">
      <c r="A10" t="s" s="144">
        <v>20</v>
      </c>
      <c r="B10" s="139">
        <v>80</v>
      </c>
      <c r="C10" s="140">
        <v>9</v>
      </c>
      <c r="D10" s="140">
        <v>11</v>
      </c>
      <c r="E10" s="140">
        <v>196</v>
      </c>
      <c r="F10" s="140">
        <v>11</v>
      </c>
      <c r="G10" s="140">
        <v>9</v>
      </c>
      <c r="H10" s="140">
        <v>18</v>
      </c>
      <c r="I10" s="140">
        <v>6</v>
      </c>
      <c r="J10" s="140">
        <v>10</v>
      </c>
      <c r="K10" s="140">
        <v>7</v>
      </c>
      <c r="L10" s="140">
        <v>5</v>
      </c>
      <c r="M10" s="141">
        <v>7</v>
      </c>
      <c r="N10" s="142">
        <v>11</v>
      </c>
      <c r="O10" s="140">
        <v>2</v>
      </c>
      <c r="P10" s="143">
        <f>SUM(B10:O10)</f>
        <v>382</v>
      </c>
    </row>
    <row r="11" ht="13.65" customHeight="1">
      <c r="A11" t="s" s="144">
        <v>16</v>
      </c>
      <c r="B11" s="139">
        <v>40</v>
      </c>
      <c r="C11" s="140">
        <v>6</v>
      </c>
      <c r="D11" s="140">
        <v>14</v>
      </c>
      <c r="E11" s="140">
        <v>19</v>
      </c>
      <c r="F11" s="140">
        <v>139</v>
      </c>
      <c r="G11" s="140">
        <v>21</v>
      </c>
      <c r="H11" s="140">
        <v>27</v>
      </c>
      <c r="I11" s="140">
        <v>8</v>
      </c>
      <c r="J11" s="140">
        <v>12</v>
      </c>
      <c r="K11" s="140">
        <v>54</v>
      </c>
      <c r="L11" s="140">
        <v>0</v>
      </c>
      <c r="M11" s="141">
        <v>3</v>
      </c>
      <c r="N11" s="142">
        <v>3</v>
      </c>
      <c r="O11" s="140">
        <v>0</v>
      </c>
      <c r="P11" s="143">
        <f>SUM(B11:O11)</f>
        <v>346</v>
      </c>
    </row>
    <row r="12" ht="13.65" customHeight="1">
      <c r="A12" t="s" s="144">
        <v>73</v>
      </c>
      <c r="B12" s="139">
        <v>16</v>
      </c>
      <c r="C12" s="140">
        <v>9</v>
      </c>
      <c r="D12" s="140">
        <v>16</v>
      </c>
      <c r="E12" s="140">
        <v>11</v>
      </c>
      <c r="F12" s="140">
        <v>10</v>
      </c>
      <c r="G12" s="140">
        <v>271</v>
      </c>
      <c r="H12" s="140">
        <v>18</v>
      </c>
      <c r="I12" s="140">
        <v>6</v>
      </c>
      <c r="J12" s="140">
        <v>9</v>
      </c>
      <c r="K12" s="140">
        <v>12</v>
      </c>
      <c r="L12" s="140">
        <v>2</v>
      </c>
      <c r="M12" s="141">
        <v>4</v>
      </c>
      <c r="N12" s="142">
        <v>7</v>
      </c>
      <c r="O12" s="140">
        <v>1</v>
      </c>
      <c r="P12" s="143">
        <f>SUM(B12:O12)</f>
        <v>392</v>
      </c>
    </row>
    <row r="13" ht="13.65" customHeight="1">
      <c r="A13" t="s" s="144">
        <v>10</v>
      </c>
      <c r="B13" s="139">
        <v>22</v>
      </c>
      <c r="C13" s="140">
        <v>7</v>
      </c>
      <c r="D13" s="140">
        <v>9</v>
      </c>
      <c r="E13" s="140">
        <v>11</v>
      </c>
      <c r="F13" s="140">
        <v>7</v>
      </c>
      <c r="G13" s="140">
        <v>15</v>
      </c>
      <c r="H13" s="140">
        <v>193</v>
      </c>
      <c r="I13" s="140">
        <v>3</v>
      </c>
      <c r="J13" s="140">
        <v>8</v>
      </c>
      <c r="K13" s="140">
        <v>10</v>
      </c>
      <c r="L13" s="140">
        <v>1</v>
      </c>
      <c r="M13" s="141">
        <v>4</v>
      </c>
      <c r="N13" s="142">
        <v>6</v>
      </c>
      <c r="O13" s="140">
        <v>4</v>
      </c>
      <c r="P13" s="143">
        <f>SUM(B13:O13)</f>
        <v>300</v>
      </c>
    </row>
    <row r="14" ht="13.65" customHeight="1">
      <c r="A14" t="s" s="144">
        <v>22</v>
      </c>
      <c r="B14" s="139">
        <v>54</v>
      </c>
      <c r="C14" s="140">
        <v>14</v>
      </c>
      <c r="D14" s="140">
        <v>8</v>
      </c>
      <c r="E14" s="140">
        <v>6</v>
      </c>
      <c r="F14" s="140">
        <v>2</v>
      </c>
      <c r="G14" s="140">
        <v>4</v>
      </c>
      <c r="H14" s="140">
        <v>7</v>
      </c>
      <c r="I14" s="140">
        <v>90</v>
      </c>
      <c r="J14" s="140">
        <v>4</v>
      </c>
      <c r="K14" s="140">
        <v>2</v>
      </c>
      <c r="L14" s="140">
        <v>3</v>
      </c>
      <c r="M14" s="141">
        <v>4</v>
      </c>
      <c r="N14" s="142">
        <v>2</v>
      </c>
      <c r="O14" s="140">
        <v>0</v>
      </c>
      <c r="P14" s="143">
        <f>SUM(B14:O14)</f>
        <v>200</v>
      </c>
    </row>
    <row r="15" ht="13.65" customHeight="1">
      <c r="A15" t="s" s="144">
        <v>74</v>
      </c>
      <c r="B15" s="139">
        <v>14</v>
      </c>
      <c r="C15" s="140">
        <v>4</v>
      </c>
      <c r="D15" s="140">
        <v>5</v>
      </c>
      <c r="E15" s="140">
        <v>8</v>
      </c>
      <c r="F15" s="140">
        <v>9</v>
      </c>
      <c r="G15" s="140">
        <v>7</v>
      </c>
      <c r="H15" s="140">
        <v>8</v>
      </c>
      <c r="I15" s="140">
        <v>2</v>
      </c>
      <c r="J15" s="140">
        <v>173</v>
      </c>
      <c r="K15" s="140">
        <v>3</v>
      </c>
      <c r="L15" s="140">
        <v>0</v>
      </c>
      <c r="M15" s="141">
        <v>2</v>
      </c>
      <c r="N15" s="142">
        <v>2</v>
      </c>
      <c r="O15" s="140">
        <v>1</v>
      </c>
      <c r="P15" s="143">
        <f>SUM(B15:O15)</f>
        <v>238</v>
      </c>
    </row>
    <row r="16" ht="13.65" customHeight="1">
      <c r="A16" t="s" s="144">
        <v>27</v>
      </c>
      <c r="B16" s="139">
        <v>116</v>
      </c>
      <c r="C16" s="140">
        <v>10</v>
      </c>
      <c r="D16" s="140">
        <v>11</v>
      </c>
      <c r="E16" s="140">
        <v>16</v>
      </c>
      <c r="F16" s="140">
        <v>18</v>
      </c>
      <c r="G16" s="140">
        <v>20</v>
      </c>
      <c r="H16" s="140">
        <v>25</v>
      </c>
      <c r="I16" s="140">
        <v>2</v>
      </c>
      <c r="J16" s="140">
        <v>12</v>
      </c>
      <c r="K16" s="140">
        <v>90</v>
      </c>
      <c r="L16" s="140">
        <v>3</v>
      </c>
      <c r="M16" s="141">
        <v>4</v>
      </c>
      <c r="N16" s="142">
        <v>5</v>
      </c>
      <c r="O16" s="140">
        <v>0</v>
      </c>
      <c r="P16" s="143">
        <f>SUM(B16:O16)</f>
        <v>332</v>
      </c>
    </row>
    <row r="17" ht="13.65" customHeight="1">
      <c r="A17" t="s" s="144">
        <v>75</v>
      </c>
      <c r="B17" s="139">
        <v>42</v>
      </c>
      <c r="C17" s="140">
        <v>4</v>
      </c>
      <c r="D17" s="140">
        <v>10</v>
      </c>
      <c r="E17" s="140">
        <v>11</v>
      </c>
      <c r="F17" s="140">
        <v>4</v>
      </c>
      <c r="G17" s="140">
        <v>8</v>
      </c>
      <c r="H17" s="140">
        <v>4</v>
      </c>
      <c r="I17" s="140">
        <v>6</v>
      </c>
      <c r="J17" s="140">
        <v>5</v>
      </c>
      <c r="K17" s="140">
        <v>3</v>
      </c>
      <c r="L17" s="140">
        <v>9</v>
      </c>
      <c r="M17" s="141">
        <v>3</v>
      </c>
      <c r="N17" s="142">
        <v>5</v>
      </c>
      <c r="O17" s="140">
        <v>0</v>
      </c>
      <c r="P17" s="143">
        <f>SUM(B17:O17)</f>
        <v>114</v>
      </c>
    </row>
    <row r="18" ht="13.65" customHeight="1">
      <c r="A18" t="s" s="145">
        <v>30</v>
      </c>
      <c r="B18" s="146">
        <v>10</v>
      </c>
      <c r="C18" s="147">
        <v>2</v>
      </c>
      <c r="D18" s="147">
        <v>5</v>
      </c>
      <c r="E18" s="147">
        <v>0</v>
      </c>
      <c r="F18" s="147">
        <v>3</v>
      </c>
      <c r="G18" s="147">
        <v>5</v>
      </c>
      <c r="H18" s="147">
        <v>3</v>
      </c>
      <c r="I18" s="147">
        <v>1</v>
      </c>
      <c r="J18" s="147">
        <v>1</v>
      </c>
      <c r="K18" s="147">
        <v>3</v>
      </c>
      <c r="L18" s="147">
        <v>1</v>
      </c>
      <c r="M18" s="148">
        <v>60</v>
      </c>
      <c r="N18" s="149">
        <v>0</v>
      </c>
      <c r="O18" s="147">
        <v>0</v>
      </c>
      <c r="P18" s="143">
        <f>SUM(B18:O18)</f>
        <v>94</v>
      </c>
    </row>
    <row r="19" ht="13.65" customHeight="1">
      <c r="A19" t="s" s="150">
        <v>29</v>
      </c>
      <c r="B19" s="151">
        <v>9</v>
      </c>
      <c r="C19" s="152">
        <v>0</v>
      </c>
      <c r="D19" s="152">
        <v>4</v>
      </c>
      <c r="E19" s="152">
        <v>2</v>
      </c>
      <c r="F19" s="152">
        <v>1</v>
      </c>
      <c r="G19" s="152">
        <v>2</v>
      </c>
      <c r="H19" s="152">
        <v>7</v>
      </c>
      <c r="I19" s="152">
        <v>0</v>
      </c>
      <c r="J19" s="152">
        <v>5</v>
      </c>
      <c r="K19" s="152">
        <v>1</v>
      </c>
      <c r="L19" s="152">
        <v>0</v>
      </c>
      <c r="M19" s="135">
        <v>0</v>
      </c>
      <c r="N19" s="153">
        <v>10</v>
      </c>
      <c r="O19" s="152">
        <v>1</v>
      </c>
      <c r="P19" s="143">
        <f>SUM(B19:O19)</f>
        <v>42</v>
      </c>
    </row>
    <row r="20" ht="13.65" customHeight="1">
      <c r="A20" t="s" s="154">
        <v>89</v>
      </c>
      <c r="B20" s="155">
        <v>12</v>
      </c>
      <c r="C20" s="156">
        <v>6</v>
      </c>
      <c r="D20" s="156">
        <v>12</v>
      </c>
      <c r="E20" s="156">
        <v>7</v>
      </c>
      <c r="F20" s="156">
        <v>4</v>
      </c>
      <c r="G20" s="156">
        <v>8</v>
      </c>
      <c r="H20" s="156">
        <v>14</v>
      </c>
      <c r="I20" s="156">
        <v>2</v>
      </c>
      <c r="J20" s="156">
        <v>6</v>
      </c>
      <c r="K20" s="156">
        <v>12</v>
      </c>
      <c r="L20" s="156">
        <v>0</v>
      </c>
      <c r="M20" s="156">
        <v>1</v>
      </c>
      <c r="N20" s="156">
        <v>4</v>
      </c>
      <c r="O20" s="156">
        <v>17</v>
      </c>
      <c r="P20" s="157">
        <f>SUM(B20:O20)</f>
        <v>105</v>
      </c>
    </row>
    <row r="21" ht="16.5" customHeight="1">
      <c r="A21" t="s" s="158">
        <v>77</v>
      </c>
      <c r="B21" s="159">
        <f>SUM(B5:B20)</f>
        <v>2657</v>
      </c>
      <c r="C21" s="160">
        <f>SUM(C5:C20)</f>
        <v>697</v>
      </c>
      <c r="D21" s="160">
        <f>SUM(D5:D20)</f>
        <v>944</v>
      </c>
      <c r="E21" s="160">
        <f>SUM(E5:E20)</f>
        <v>942</v>
      </c>
      <c r="F21" s="160">
        <f>SUM(F5:F20)</f>
        <v>695</v>
      </c>
      <c r="G21" s="160">
        <f>SUM(G5:G20)</f>
        <v>1057</v>
      </c>
      <c r="H21" s="160">
        <f>SUM(H5:H20)</f>
        <v>1094</v>
      </c>
      <c r="I21" s="160">
        <f>SUM(I5:I20)</f>
        <v>545</v>
      </c>
      <c r="J21" s="160">
        <f>SUM(J5:J20)</f>
        <v>689</v>
      </c>
      <c r="K21" s="160">
        <f>SUM(K5:K20)</f>
        <v>753</v>
      </c>
      <c r="L21" s="160">
        <f>SUM(L5:L20)</f>
        <v>98</v>
      </c>
      <c r="M21" s="160">
        <f>SUM(M5:M20)</f>
        <v>289</v>
      </c>
      <c r="N21" s="160">
        <f>SUM(N5:N20)</f>
        <v>374</v>
      </c>
      <c r="O21" s="160">
        <f>SUM(O5:O20)</f>
        <v>85</v>
      </c>
      <c r="P21" s="161">
        <f>SUM(P5:P20)</f>
        <v>10919</v>
      </c>
    </row>
    <row r="22" ht="16.5" customHeight="1">
      <c r="A22" s="162"/>
      <c r="B22" s="16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</row>
    <row r="23" ht="15.35" customHeight="1">
      <c r="A23" t="s" s="144">
        <v>33</v>
      </c>
      <c r="B23" s="2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ht="15.35" customHeight="1">
      <c r="A24" t="s" s="144">
        <v>79</v>
      </c>
      <c r="B24" s="2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5.35" customHeight="1">
      <c r="A25" t="s" s="144">
        <v>90</v>
      </c>
      <c r="B25" s="2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5.35" customHeight="1">
      <c r="A26" t="s" s="144">
        <v>91</v>
      </c>
      <c r="B26" s="2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ht="15.35" customHeight="1">
      <c r="A27" t="s" s="144">
        <v>92</v>
      </c>
      <c r="B27" s="2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</sheetData>
  <mergeCells count="2">
    <mergeCell ref="B3:O3"/>
    <mergeCell ref="P3:P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