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notosoehardjo\Desktop\"/>
    </mc:Choice>
  </mc:AlternateContent>
  <bookViews>
    <workbookView xWindow="0" yWindow="0" windowWidth="28800" windowHeight="11325"/>
  </bookViews>
  <sheets>
    <sheet name="Copyright" sheetId="7" r:id="rId1"/>
    <sheet name="Ex 6" sheetId="2" r:id="rId2"/>
    <sheet name="Ex 9" sheetId="4" r:id="rId3"/>
    <sheet name="Ex 10" sheetId="5" r:id="rId4"/>
    <sheet name="Ex 1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6" l="1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21" i="6" s="1"/>
  <c r="F42" i="5" l="1"/>
  <c r="E41" i="5"/>
  <c r="E42" i="5" s="1"/>
  <c r="D41" i="5"/>
  <c r="D42" i="5" s="1"/>
  <c r="C41" i="5"/>
  <c r="C42" i="5" s="1"/>
  <c r="B41" i="5"/>
  <c r="B42" i="5" s="1"/>
  <c r="G40" i="5"/>
  <c r="G38" i="5"/>
  <c r="G37" i="5"/>
  <c r="G36" i="5"/>
  <c r="G35" i="5"/>
  <c r="G34" i="5"/>
  <c r="G33" i="5"/>
  <c r="G32" i="5"/>
  <c r="G31" i="5"/>
  <c r="G30" i="5"/>
  <c r="G29" i="5"/>
  <c r="G28" i="5"/>
  <c r="F20" i="5"/>
  <c r="D20" i="5"/>
  <c r="E19" i="5"/>
  <c r="E20" i="5" s="1"/>
  <c r="D19" i="5"/>
  <c r="C19" i="5"/>
  <c r="C20" i="5" s="1"/>
  <c r="B19" i="5"/>
  <c r="B20" i="5" s="1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33" i="4"/>
  <c r="F35" i="4" s="1"/>
  <c r="G32" i="4"/>
  <c r="G30" i="4"/>
  <c r="G29" i="4"/>
  <c r="G28" i="4"/>
  <c r="G27" i="4"/>
  <c r="E26" i="4"/>
  <c r="E33" i="4" s="1"/>
  <c r="E35" i="4" s="1"/>
  <c r="D26" i="4"/>
  <c r="D33" i="4" s="1"/>
  <c r="D35" i="4" s="1"/>
  <c r="C26" i="4"/>
  <c r="C33" i="4" s="1"/>
  <c r="C35" i="4" s="1"/>
  <c r="B26" i="4"/>
  <c r="G25" i="4"/>
  <c r="G24" i="4"/>
  <c r="G23" i="4"/>
  <c r="G22" i="4"/>
  <c r="F15" i="4"/>
  <c r="F17" i="4" s="1"/>
  <c r="E15" i="4"/>
  <c r="E17" i="4" s="1"/>
  <c r="D15" i="4"/>
  <c r="D17" i="4" s="1"/>
  <c r="C15" i="4"/>
  <c r="C17" i="4" s="1"/>
  <c r="B15" i="4"/>
  <c r="B17" i="4" s="1"/>
  <c r="G14" i="4"/>
  <c r="G13" i="4"/>
  <c r="G12" i="4"/>
  <c r="G11" i="4"/>
  <c r="G10" i="4"/>
  <c r="G9" i="4"/>
  <c r="G8" i="4"/>
  <c r="G7" i="4"/>
  <c r="G6" i="4"/>
  <c r="G5" i="4"/>
  <c r="G4" i="4"/>
  <c r="G26" i="4" l="1"/>
  <c r="G19" i="5"/>
  <c r="G42" i="5"/>
  <c r="G41" i="5"/>
  <c r="G20" i="5"/>
  <c r="B33" i="4"/>
  <c r="B35" i="4" s="1"/>
  <c r="G15" i="4"/>
  <c r="G33" i="4" l="1"/>
  <c r="I17" i="2" l="1"/>
  <c r="G17" i="2"/>
  <c r="C17" i="2"/>
  <c r="D17" i="2"/>
  <c r="E17" i="2"/>
  <c r="F17" i="2"/>
  <c r="H17" i="2"/>
</calcChain>
</file>

<file path=xl/sharedStrings.xml><?xml version="1.0" encoding="utf-8"?>
<sst xmlns="http://schemas.openxmlformats.org/spreadsheetml/2006/main" count="203" uniqueCount="93">
  <si>
    <t>Courses</t>
  </si>
  <si>
    <t>Alternative Investments</t>
  </si>
  <si>
    <t>Business Analytics</t>
  </si>
  <si>
    <t>CORe</t>
  </si>
  <si>
    <t>Disruptive Strategy</t>
  </si>
  <si>
    <t>Financial Accounting</t>
  </si>
  <si>
    <t>Global Business</t>
  </si>
  <si>
    <t>Leadership Principles</t>
  </si>
  <si>
    <t>Management Essentials</t>
  </si>
  <si>
    <t>Total</t>
  </si>
  <si>
    <t>Channel</t>
  </si>
  <si>
    <t>Google Search</t>
  </si>
  <si>
    <t>Facebook</t>
  </si>
  <si>
    <t>Bing Search</t>
  </si>
  <si>
    <t>Google DSA</t>
  </si>
  <si>
    <t>Programmatic Display Ads</t>
  </si>
  <si>
    <t>LinkedIn</t>
  </si>
  <si>
    <t>Instagram</t>
  </si>
  <si>
    <t>Google Display</t>
  </si>
  <si>
    <t>Twitter</t>
  </si>
  <si>
    <t>Bing DSA</t>
  </si>
  <si>
    <t>Video Ads</t>
  </si>
  <si>
    <t>Ad Spend</t>
  </si>
  <si>
    <t>Leads</t>
  </si>
  <si>
    <t>Total Paid</t>
  </si>
  <si>
    <t>Total Unpaid</t>
  </si>
  <si>
    <t xml:space="preserve">Total </t>
  </si>
  <si>
    <t>Branded</t>
  </si>
  <si>
    <t>General</t>
  </si>
  <si>
    <t>Finance</t>
  </si>
  <si>
    <t>Entrepreneurship</t>
  </si>
  <si>
    <t>Negotiation</t>
  </si>
  <si>
    <t>Economics</t>
  </si>
  <si>
    <t xml:space="preserve">Sustainable Business </t>
  </si>
  <si>
    <t>NA</t>
  </si>
  <si>
    <t>Fiscal Year</t>
  </si>
  <si>
    <t>Live Courses*</t>
  </si>
  <si>
    <t>Paid Enrollment</t>
  </si>
  <si>
    <t>App Submissions</t>
  </si>
  <si>
    <t>Revenue</t>
  </si>
  <si>
    <t>RAC</t>
  </si>
  <si>
    <t>Paid Revenue</t>
  </si>
  <si>
    <t>Paid Leads</t>
  </si>
  <si>
    <t>Paid App Submissions</t>
  </si>
  <si>
    <t>Enrollment</t>
  </si>
  <si>
    <t>Oct 2015</t>
  </si>
  <si>
    <t>Nov 2016</t>
  </si>
  <si>
    <t>Feb 2017</t>
  </si>
  <si>
    <t>Sep 2017</t>
  </si>
  <si>
    <t>Oct 2017</t>
  </si>
  <si>
    <t>Jan 2018</t>
  </si>
  <si>
    <t>Apr 2018</t>
  </si>
  <si>
    <t>Jun 2018</t>
  </si>
  <si>
    <t>Jun 2014</t>
  </si>
  <si>
    <t>May 2019</t>
  </si>
  <si>
    <t>May 2020</t>
  </si>
  <si>
    <t>Leading with Finance</t>
  </si>
  <si>
    <t>Negotiation Mastery</t>
  </si>
  <si>
    <t>Entrepreneurship Essentials</t>
  </si>
  <si>
    <t>Economics for Managers</t>
  </si>
  <si>
    <t>Sustainable Business Strategy</t>
  </si>
  <si>
    <t>Launched In</t>
  </si>
  <si>
    <t>TOTAL</t>
  </si>
  <si>
    <t>Paid Click Source</t>
  </si>
  <si>
    <t>Entrepren</t>
  </si>
  <si>
    <t>LIVE Courses</t>
  </si>
  <si>
    <t>Course Enrolled In</t>
  </si>
  <si>
    <t>Course/Campaign</t>
  </si>
  <si>
    <t>Note: CORe was a bundle of three courses – Business Analytics, Economics for Managers, and Financial Accounting – which were also offered separately.</t>
  </si>
  <si>
    <t>Ex 9b: Digital Ad Spend by Channel, FY19</t>
  </si>
  <si>
    <t>Ex 10a: Digital Ad Spend by Course, FY20</t>
  </si>
  <si>
    <t>Ex 6: B2C  Course Enrollment</t>
  </si>
  <si>
    <t xml:space="preserve">RAC is registrant (or enrollment) acquisition cost, calculated as ad spend divided by enrollment number. </t>
  </si>
  <si>
    <t xml:space="preserve">Note: </t>
  </si>
  <si>
    <t xml:space="preserve">Lead refers to the first time someone submits their email on HBS Online. </t>
  </si>
  <si>
    <t>Some proportion of leads start an application, a percent of them submit the application, and of those a percent is admitted and enrolled (see marketing funnel in Exhibit 8).</t>
  </si>
  <si>
    <t>Ex 9a: Digital Ad Spend by Channel, FY20</t>
  </si>
  <si>
    <t>Notes:</t>
  </si>
  <si>
    <t>Branded campaigns were non-course specific as with Harvard brand keywords (e.g., Harvard business courses online)</t>
  </si>
  <si>
    <t>General campaigns were non-course specific as without Harvard name (e.g., online business courses)</t>
  </si>
  <si>
    <t>*Live courses are no longer a part of HBS Online platform.</t>
  </si>
  <si>
    <t>Ex 11 Course Crossover, FY20</t>
  </si>
  <si>
    <t>To be read as: 774 people clicked on branded ad and enrolled in CORe, 22 people cliced on the ad for Disruptive Strategy course but enrolled in CORe.</t>
  </si>
  <si>
    <t>These courses were moved from HBS Online to Executive Education during FY20.</t>
  </si>
  <si>
    <t>Digital Marketing at HBS Online</t>
  </si>
  <si>
    <t>Harvard Business School Case 521-027</t>
  </si>
  <si>
    <t>Courseware 521-702</t>
  </si>
  <si>
    <t>Sustainable Business</t>
  </si>
  <si>
    <t xml:space="preserve">Live courses were delivered in a studio where about 70 people logged in remotely and were shown on large screen in a classroom, and the class was led by a faculty in real time. </t>
  </si>
  <si>
    <t>Manegement Essentials</t>
  </si>
  <si>
    <t>This courseware  was prepared solely as the basis for class discussion. Copyright © 2021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</si>
  <si>
    <t>Source: Company documents.</t>
  </si>
  <si>
    <t>Ex 10b: Digital Ad Spend by Course,  FY19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</si>
</sst>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/>
    <xf numFmtId="165" fontId="5" fillId="0" borderId="0" xfId="2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/>
    <xf numFmtId="3" fontId="1" fillId="0" borderId="0" xfId="2" applyNumberFormat="1" applyFont="1" applyFill="1" applyBorder="1"/>
    <xf numFmtId="0" fontId="0" fillId="0" borderId="1" xfId="0" applyBorder="1"/>
    <xf numFmtId="3" fontId="1" fillId="0" borderId="0" xfId="1" applyNumberFormat="1" applyFont="1" applyBorder="1" applyAlignment="1"/>
    <xf numFmtId="3" fontId="1" fillId="0" borderId="0" xfId="2" applyNumberFormat="1" applyFont="1" applyBorder="1"/>
    <xf numFmtId="0" fontId="5" fillId="0" borderId="5" xfId="2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1" fillId="0" borderId="1" xfId="1" applyNumberFormat="1" applyFont="1" applyFill="1" applyBorder="1" applyAlignment="1">
      <alignment horizontal="right"/>
    </xf>
    <xf numFmtId="3" fontId="1" fillId="0" borderId="1" xfId="2" applyNumberFormat="1" applyFont="1" applyFill="1" applyBorder="1" applyAlignment="1">
      <alignment horizontal="right"/>
    </xf>
    <xf numFmtId="3" fontId="0" fillId="0" borderId="0" xfId="0" applyNumberFormat="1"/>
    <xf numFmtId="165" fontId="6" fillId="0" borderId="3" xfId="0" applyNumberFormat="1" applyFont="1" applyFill="1" applyBorder="1" applyAlignment="1">
      <alignment horizontal="right"/>
    </xf>
    <xf numFmtId="3" fontId="4" fillId="0" borderId="3" xfId="3" applyNumberFormat="1" applyFont="1" applyFill="1" applyBorder="1" applyAlignment="1">
      <alignment horizontal="right"/>
    </xf>
    <xf numFmtId="165" fontId="4" fillId="0" borderId="3" xfId="0" applyNumberFormat="1" applyFont="1" applyFill="1" applyBorder="1" applyAlignment="1">
      <alignment horizontal="right"/>
    </xf>
    <xf numFmtId="0" fontId="4" fillId="0" borderId="6" xfId="0" applyFont="1" applyBorder="1"/>
    <xf numFmtId="165" fontId="4" fillId="0" borderId="7" xfId="0" applyNumberFormat="1" applyFont="1" applyBorder="1"/>
    <xf numFmtId="3" fontId="4" fillId="0" borderId="7" xfId="0" applyNumberFormat="1" applyFont="1" applyFill="1" applyBorder="1"/>
    <xf numFmtId="0" fontId="4" fillId="0" borderId="9" xfId="0" applyFont="1" applyBorder="1"/>
    <xf numFmtId="165" fontId="4" fillId="0" borderId="10" xfId="0" applyNumberFormat="1" applyFont="1" applyBorder="1"/>
    <xf numFmtId="3" fontId="4" fillId="0" borderId="10" xfId="0" applyNumberFormat="1" applyFont="1" applyBorder="1"/>
    <xf numFmtId="0" fontId="0" fillId="0" borderId="0" xfId="0" applyBorder="1"/>
    <xf numFmtId="3" fontId="0" fillId="0" borderId="0" xfId="0" applyNumberFormat="1" applyBorder="1"/>
    <xf numFmtId="3" fontId="4" fillId="0" borderId="12" xfId="3" applyNumberFormat="1" applyFont="1" applyFill="1" applyBorder="1" applyAlignment="1">
      <alignment horizontal="right"/>
    </xf>
    <xf numFmtId="166" fontId="1" fillId="0" borderId="0" xfId="4" applyNumberFormat="1" applyFont="1" applyFill="1" applyBorder="1" applyAlignment="1">
      <alignment horizontal="right"/>
    </xf>
    <xf numFmtId="166" fontId="1" fillId="0" borderId="1" xfId="4" applyNumberFormat="1" applyFont="1" applyFill="1" applyBorder="1" applyAlignment="1">
      <alignment horizontal="right"/>
    </xf>
    <xf numFmtId="166" fontId="4" fillId="0" borderId="4" xfId="4" applyNumberFormat="1" applyFont="1" applyFill="1" applyBorder="1" applyAlignment="1">
      <alignment horizontal="right"/>
    </xf>
    <xf numFmtId="166" fontId="4" fillId="0" borderId="3" xfId="4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66" fontId="4" fillId="0" borderId="12" xfId="4" applyNumberFormat="1" applyFont="1" applyFill="1" applyBorder="1" applyAlignment="1">
      <alignment horizontal="right"/>
    </xf>
    <xf numFmtId="166" fontId="0" fillId="0" borderId="0" xfId="4" applyNumberFormat="1" applyFont="1"/>
    <xf numFmtId="165" fontId="3" fillId="0" borderId="4" xfId="0" applyNumberFormat="1" applyFont="1" applyBorder="1"/>
    <xf numFmtId="166" fontId="1" fillId="0" borderId="1" xfId="4" applyNumberFormat="1" applyFont="1" applyFill="1" applyBorder="1" applyAlignment="1"/>
    <xf numFmtId="166" fontId="4" fillId="0" borderId="8" xfId="4" applyNumberFormat="1" applyFont="1" applyFill="1" applyBorder="1"/>
    <xf numFmtId="166" fontId="1" fillId="0" borderId="0" xfId="4" applyNumberFormat="1" applyFont="1" applyFill="1" applyBorder="1" applyAlignment="1"/>
    <xf numFmtId="166" fontId="1" fillId="0" borderId="0" xfId="4" applyNumberFormat="1" applyFont="1" applyFill="1" applyBorder="1"/>
    <xf numFmtId="166" fontId="4" fillId="0" borderId="7" xfId="4" applyNumberFormat="1" applyFont="1" applyFill="1" applyBorder="1"/>
    <xf numFmtId="165" fontId="4" fillId="0" borderId="8" xfId="0" applyNumberFormat="1" applyFont="1" applyBorder="1"/>
    <xf numFmtId="3" fontId="4" fillId="0" borderId="7" xfId="0" applyNumberFormat="1" applyFont="1" applyBorder="1"/>
    <xf numFmtId="166" fontId="4" fillId="0" borderId="10" xfId="4" applyNumberFormat="1" applyFont="1" applyBorder="1"/>
    <xf numFmtId="166" fontId="1" fillId="0" borderId="0" xfId="4" applyNumberFormat="1" applyFont="1"/>
    <xf numFmtId="0" fontId="6" fillId="0" borderId="5" xfId="2" applyFont="1" applyFill="1" applyBorder="1" applyAlignment="1">
      <alignment horizontal="left"/>
    </xf>
    <xf numFmtId="165" fontId="6" fillId="0" borderId="0" xfId="2" applyNumberFormat="1" applyFont="1" applyFill="1" applyBorder="1" applyAlignment="1">
      <alignment horizontal="right"/>
    </xf>
    <xf numFmtId="3" fontId="4" fillId="0" borderId="0" xfId="0" applyNumberFormat="1" applyFont="1" applyBorder="1"/>
    <xf numFmtId="3" fontId="4" fillId="0" borderId="0" xfId="2" applyNumberFormat="1" applyFont="1" applyFill="1" applyBorder="1"/>
    <xf numFmtId="166" fontId="4" fillId="0" borderId="0" xfId="4" applyNumberFormat="1" applyFont="1" applyFill="1" applyBorder="1"/>
    <xf numFmtId="3" fontId="4" fillId="0" borderId="1" xfId="2" applyNumberFormat="1" applyFont="1" applyFill="1" applyBorder="1"/>
    <xf numFmtId="44" fontId="4" fillId="0" borderId="11" xfId="0" applyNumberFormat="1" applyFont="1" applyBorder="1"/>
    <xf numFmtId="44" fontId="4" fillId="0" borderId="11" xfId="4" applyNumberFormat="1" applyFont="1" applyBorder="1"/>
    <xf numFmtId="44" fontId="1" fillId="0" borderId="1" xfId="0" applyNumberFormat="1" applyFont="1" applyBorder="1"/>
    <xf numFmtId="166" fontId="0" fillId="0" borderId="0" xfId="0" applyNumberFormat="1"/>
    <xf numFmtId="6" fontId="4" fillId="0" borderId="0" xfId="0" applyNumberFormat="1" applyFont="1" applyBorder="1"/>
    <xf numFmtId="166" fontId="4" fillId="0" borderId="0" xfId="4" applyNumberFormat="1" applyFont="1"/>
    <xf numFmtId="0" fontId="1" fillId="0" borderId="5" xfId="2" applyFont="1" applyFill="1" applyBorder="1" applyAlignment="1">
      <alignment horizontal="left"/>
    </xf>
    <xf numFmtId="166" fontId="0" fillId="0" borderId="0" xfId="4" applyNumberFormat="1" applyFont="1" applyFill="1"/>
    <xf numFmtId="165" fontId="0" fillId="0" borderId="1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4" fillId="2" borderId="0" xfId="2" applyFont="1" applyFill="1" applyBorder="1" applyAlignment="1">
      <alignment horizontal="center" wrapText="1"/>
    </xf>
    <xf numFmtId="3" fontId="5" fillId="0" borderId="13" xfId="3" applyNumberFormat="1" applyFont="1" applyFill="1" applyBorder="1" applyAlignment="1">
      <alignment horizontal="center"/>
    </xf>
    <xf numFmtId="3" fontId="5" fillId="0" borderId="13" xfId="0" applyNumberFormat="1" applyFont="1" applyFill="1" applyBorder="1" applyAlignment="1">
      <alignment horizontal="center"/>
    </xf>
    <xf numFmtId="3" fontId="5" fillId="0" borderId="14" xfId="3" applyNumberFormat="1" applyFont="1" applyFill="1" applyBorder="1" applyAlignment="1">
      <alignment horizontal="center"/>
    </xf>
    <xf numFmtId="3" fontId="1" fillId="0" borderId="0" xfId="2" applyNumberFormat="1" applyFont="1" applyFill="1" applyAlignment="1">
      <alignment horizontal="center"/>
    </xf>
    <xf numFmtId="3" fontId="5" fillId="0" borderId="0" xfId="3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5" fillId="0" borderId="15" xfId="3" applyNumberFormat="1" applyFont="1" applyFill="1" applyBorder="1" applyAlignment="1">
      <alignment horizontal="center"/>
    </xf>
    <xf numFmtId="3" fontId="5" fillId="0" borderId="16" xfId="3" applyNumberFormat="1" applyFont="1" applyFill="1" applyBorder="1" applyAlignment="1">
      <alignment horizontal="center"/>
    </xf>
    <xf numFmtId="3" fontId="5" fillId="0" borderId="16" xfId="0" applyNumberFormat="1" applyFont="1" applyFill="1" applyBorder="1" applyAlignment="1">
      <alignment horizontal="center"/>
    </xf>
    <xf numFmtId="3" fontId="5" fillId="0" borderId="17" xfId="3" applyNumberFormat="1" applyFont="1" applyFill="1" applyBorder="1" applyAlignment="1">
      <alignment horizontal="center"/>
    </xf>
    <xf numFmtId="3" fontId="6" fillId="3" borderId="10" xfId="3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0" borderId="19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8" fillId="2" borderId="18" xfId="2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65" fontId="1" fillId="0" borderId="1" xfId="0" applyNumberFormat="1" applyFont="1" applyBorder="1"/>
    <xf numFmtId="0" fontId="3" fillId="0" borderId="2" xfId="0" applyFont="1" applyBorder="1"/>
    <xf numFmtId="0" fontId="5" fillId="0" borderId="2" xfId="0" applyFont="1" applyFill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64" fontId="4" fillId="0" borderId="10" xfId="1" applyNumberFormat="1" applyFont="1" applyBorder="1"/>
    <xf numFmtId="0" fontId="5" fillId="0" borderId="0" xfId="0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" fontId="0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quotePrefix="1" applyFont="1" applyAlignment="1">
      <alignment horizontal="center"/>
    </xf>
    <xf numFmtId="43" fontId="0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center"/>
    </xf>
    <xf numFmtId="0" fontId="8" fillId="2" borderId="21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4" fillId="3" borderId="0" xfId="2" applyFont="1" applyFill="1" applyAlignment="1">
      <alignment horizontal="center"/>
    </xf>
  </cellXfs>
  <cellStyles count="5">
    <cellStyle name="Comma" xfId="1" builtinId="3"/>
    <cellStyle name="Currency" xfId="4" builtinId="4"/>
    <cellStyle name="Currency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101600</xdr:rowOff>
    </xdr:to>
    <xdr:sp macro="" textlink="">
      <xdr:nvSpPr>
        <xdr:cNvPr id="5121" name="AutoShape 1" descr="Tire Stickers® MIC-1718-125-8-W - White &quot;Michelin&quot; Tire Lettering Kit">
          <a:extLst>
            <a:ext uri="{FF2B5EF4-FFF2-40B4-BE49-F238E27FC236}">
              <a16:creationId xmlns:a16="http://schemas.microsoft.com/office/drawing/2014/main" id="{BF2ED49E-F30E-9F47-9BDA-6FA04C659AC7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40</xdr:row>
      <xdr:rowOff>0</xdr:rowOff>
    </xdr:from>
    <xdr:ext cx="304800" cy="308763"/>
    <xdr:sp macro="" textlink="">
      <xdr:nvSpPr>
        <xdr:cNvPr id="3" name="AutoShape 1" descr="Tire Stickers® MIC-1718-125-8-W - White &quot;Michelin&quot; Tire Lettering Kit">
          <a:extLst>
            <a:ext uri="{FF2B5EF4-FFF2-40B4-BE49-F238E27FC236}">
              <a16:creationId xmlns:a16="http://schemas.microsoft.com/office/drawing/2014/main" id="{57574E78-4EF8-834E-8585-79099E10F267}"/>
            </a:ext>
          </a:extLst>
        </xdr:cNvPr>
        <xdr:cNvSpPr>
          <a:spLocks noChangeAspect="1" noChangeArrowheads="1"/>
        </xdr:cNvSpPr>
      </xdr:nvSpPr>
      <xdr:spPr bwMode="auto">
        <a:xfrm>
          <a:off x="0" y="8457660"/>
          <a:ext cx="304800" cy="30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8763"/>
    <xdr:sp macro="" textlink="">
      <xdr:nvSpPr>
        <xdr:cNvPr id="4" name="AutoShape 1" descr="Tire Stickers® MIC-1718-125-8-W - White &quot;Michelin&quot; Tire Lettering Kit">
          <a:extLst>
            <a:ext uri="{FF2B5EF4-FFF2-40B4-BE49-F238E27FC236}">
              <a16:creationId xmlns:a16="http://schemas.microsoft.com/office/drawing/2014/main" id="{C2AE3F0A-BFDF-674B-A1E6-A631928798CC}"/>
            </a:ext>
          </a:extLst>
        </xdr:cNvPr>
        <xdr:cNvSpPr>
          <a:spLocks noChangeAspect="1" noChangeArrowheads="1"/>
        </xdr:cNvSpPr>
      </xdr:nvSpPr>
      <xdr:spPr bwMode="auto">
        <a:xfrm>
          <a:off x="0" y="8457660"/>
          <a:ext cx="304800" cy="30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8763"/>
    <xdr:sp macro="" textlink="">
      <xdr:nvSpPr>
        <xdr:cNvPr id="5" name="AutoShape 1" descr="Tire Stickers® MIC-1718-125-8-W - White &quot;Michelin&quot; Tire Lettering Kit">
          <a:extLst>
            <a:ext uri="{FF2B5EF4-FFF2-40B4-BE49-F238E27FC236}">
              <a16:creationId xmlns:a16="http://schemas.microsoft.com/office/drawing/2014/main" id="{0A6DC0CE-F4E8-3743-825E-FD47F8221CFF}"/>
            </a:ext>
          </a:extLst>
        </xdr:cNvPr>
        <xdr:cNvSpPr>
          <a:spLocks noChangeAspect="1" noChangeArrowheads="1"/>
        </xdr:cNvSpPr>
      </xdr:nvSpPr>
      <xdr:spPr bwMode="auto">
        <a:xfrm>
          <a:off x="0" y="8664823"/>
          <a:ext cx="304800" cy="30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J7" sqref="J7"/>
    </sheetView>
  </sheetViews>
  <sheetFormatPr defaultColWidth="8.875" defaultRowHeight="15.75" x14ac:dyDescent="0.25"/>
  <sheetData>
    <row r="1" spans="1:9" x14ac:dyDescent="0.25">
      <c r="A1" s="108" t="s">
        <v>84</v>
      </c>
      <c r="B1" s="108"/>
      <c r="C1" s="108"/>
      <c r="D1" s="108"/>
      <c r="E1" s="108"/>
      <c r="F1" s="108"/>
      <c r="G1" s="108"/>
      <c r="H1" s="108"/>
      <c r="I1" s="108"/>
    </row>
    <row r="2" spans="1:9" x14ac:dyDescent="0.25">
      <c r="A2" s="109" t="s">
        <v>85</v>
      </c>
      <c r="B2" s="109"/>
      <c r="C2" s="109"/>
      <c r="D2" s="109"/>
      <c r="E2" s="107"/>
      <c r="F2" s="107"/>
      <c r="G2" s="107"/>
      <c r="H2" s="107"/>
      <c r="I2" s="107"/>
    </row>
    <row r="3" spans="1:9" x14ac:dyDescent="0.25">
      <c r="A3" s="109" t="s">
        <v>86</v>
      </c>
      <c r="B3" s="109"/>
      <c r="C3" s="109"/>
      <c r="D3" s="109"/>
      <c r="E3" s="107"/>
      <c r="F3" s="107"/>
      <c r="G3" s="107"/>
      <c r="H3" s="107"/>
      <c r="I3" s="107"/>
    </row>
    <row r="4" spans="1:9" x14ac:dyDescent="0.25">
      <c r="A4" s="107"/>
      <c r="B4" s="107"/>
      <c r="C4" s="107"/>
      <c r="D4" s="107"/>
      <c r="E4" s="107"/>
      <c r="F4" s="107"/>
      <c r="G4" s="107"/>
      <c r="H4" s="107"/>
      <c r="I4" s="107"/>
    </row>
    <row r="5" spans="1:9" ht="105.75" customHeight="1" x14ac:dyDescent="0.25">
      <c r="A5" s="110" t="s">
        <v>90</v>
      </c>
      <c r="B5" s="110"/>
      <c r="C5" s="110"/>
      <c r="D5" s="110"/>
      <c r="E5" s="110"/>
      <c r="F5" s="110"/>
      <c r="G5" s="110"/>
      <c r="H5" s="110"/>
      <c r="I5" s="110"/>
    </row>
    <row r="6" spans="1:9" x14ac:dyDescent="0.25">
      <c r="A6" s="107"/>
      <c r="B6" s="107"/>
      <c r="C6" s="107"/>
      <c r="D6" s="107"/>
      <c r="E6" s="107"/>
      <c r="F6" s="107"/>
      <c r="G6" s="107"/>
      <c r="H6" s="107"/>
      <c r="I6" s="107"/>
    </row>
    <row r="7" spans="1:9" x14ac:dyDescent="0.25">
      <c r="A7" s="107"/>
      <c r="B7" s="107"/>
      <c r="C7" s="107"/>
      <c r="D7" s="107"/>
      <c r="E7" s="107"/>
      <c r="F7" s="107"/>
      <c r="G7" s="107"/>
      <c r="H7" s="107"/>
      <c r="I7" s="107"/>
    </row>
  </sheetData>
  <mergeCells count="4">
    <mergeCell ref="A1:I1"/>
    <mergeCell ref="A2:D2"/>
    <mergeCell ref="A3:D3"/>
    <mergeCell ref="A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B23" sqref="B23"/>
    </sheetView>
  </sheetViews>
  <sheetFormatPr defaultColWidth="11" defaultRowHeight="15.75" x14ac:dyDescent="0.25"/>
  <cols>
    <col min="1" max="1" width="27.625" customWidth="1"/>
    <col min="2" max="2" width="16.375" style="62" customWidth="1"/>
    <col min="7" max="7" width="7" bestFit="1" customWidth="1"/>
  </cols>
  <sheetData>
    <row r="1" spans="1:10" x14ac:dyDescent="0.25">
      <c r="A1" s="1" t="s">
        <v>71</v>
      </c>
      <c r="B1" s="99"/>
      <c r="C1" s="98"/>
      <c r="D1" s="98"/>
      <c r="E1" s="98"/>
      <c r="F1" s="98"/>
      <c r="G1" s="98"/>
      <c r="H1" s="98"/>
      <c r="I1" s="98"/>
      <c r="J1" s="98"/>
    </row>
    <row r="2" spans="1:10" x14ac:dyDescent="0.25">
      <c r="A2" s="98"/>
      <c r="B2" s="100"/>
      <c r="C2" s="111" t="s">
        <v>35</v>
      </c>
      <c r="D2" s="111"/>
      <c r="E2" s="111"/>
      <c r="F2" s="111"/>
      <c r="G2" s="111"/>
      <c r="H2" s="111"/>
      <c r="I2" s="111"/>
      <c r="J2" s="98"/>
    </row>
    <row r="3" spans="1:10" s="1" customFormat="1" x14ac:dyDescent="0.25">
      <c r="A3" s="1" t="s">
        <v>0</v>
      </c>
      <c r="B3" s="99" t="s">
        <v>61</v>
      </c>
      <c r="C3" s="99">
        <v>2014</v>
      </c>
      <c r="D3" s="99">
        <v>2015</v>
      </c>
      <c r="E3" s="99">
        <v>2016</v>
      </c>
      <c r="F3" s="99">
        <v>2017</v>
      </c>
      <c r="G3" s="99">
        <v>2018</v>
      </c>
      <c r="H3" s="99">
        <v>2019</v>
      </c>
      <c r="I3" s="99">
        <v>2020</v>
      </c>
    </row>
    <row r="4" spans="1:10" x14ac:dyDescent="0.25">
      <c r="A4" s="98" t="s">
        <v>3</v>
      </c>
      <c r="B4" s="101" t="s">
        <v>53</v>
      </c>
      <c r="C4" s="102">
        <v>708</v>
      </c>
      <c r="D4" s="103">
        <v>2072</v>
      </c>
      <c r="E4" s="103">
        <v>3278</v>
      </c>
      <c r="F4" s="103">
        <v>2667</v>
      </c>
      <c r="G4" s="104">
        <v>3464</v>
      </c>
      <c r="H4" s="104">
        <v>3957</v>
      </c>
      <c r="I4" s="104">
        <v>5859</v>
      </c>
      <c r="J4" s="98"/>
    </row>
    <row r="5" spans="1:10" x14ac:dyDescent="0.25">
      <c r="A5" s="98" t="s">
        <v>4</v>
      </c>
      <c r="B5" s="105" t="s">
        <v>45</v>
      </c>
      <c r="C5" s="106">
        <v>0</v>
      </c>
      <c r="D5" s="106">
        <v>0</v>
      </c>
      <c r="E5" s="102">
        <v>603</v>
      </c>
      <c r="F5" s="103">
        <v>1102</v>
      </c>
      <c r="G5" s="104">
        <v>1204</v>
      </c>
      <c r="H5" s="104">
        <v>1603</v>
      </c>
      <c r="I5" s="104">
        <v>2243</v>
      </c>
      <c r="J5" s="98"/>
    </row>
    <row r="6" spans="1:10" x14ac:dyDescent="0.25">
      <c r="A6" s="98" t="s">
        <v>56</v>
      </c>
      <c r="B6" s="105" t="s">
        <v>46</v>
      </c>
      <c r="C6" s="106">
        <v>0</v>
      </c>
      <c r="D6" s="106">
        <v>0</v>
      </c>
      <c r="E6" s="106">
        <v>0</v>
      </c>
      <c r="F6" s="102">
        <v>781</v>
      </c>
      <c r="G6" s="104">
        <v>668</v>
      </c>
      <c r="H6" s="104">
        <v>979</v>
      </c>
      <c r="I6" s="104">
        <v>1258</v>
      </c>
      <c r="J6" s="98"/>
    </row>
    <row r="7" spans="1:10" x14ac:dyDescent="0.25">
      <c r="A7" s="98" t="s">
        <v>57</v>
      </c>
      <c r="B7" s="105" t="s">
        <v>47</v>
      </c>
      <c r="C7" s="106">
        <v>0</v>
      </c>
      <c r="D7" s="106">
        <v>0</v>
      </c>
      <c r="E7" s="106">
        <v>0</v>
      </c>
      <c r="F7" s="102">
        <v>351</v>
      </c>
      <c r="G7" s="104">
        <v>727</v>
      </c>
      <c r="H7" s="104">
        <v>1327</v>
      </c>
      <c r="I7" s="104">
        <v>1933</v>
      </c>
      <c r="J7" s="98"/>
    </row>
    <row r="8" spans="1:10" x14ac:dyDescent="0.25">
      <c r="A8" s="98" t="s">
        <v>8</v>
      </c>
      <c r="B8" s="105" t="s">
        <v>48</v>
      </c>
      <c r="C8" s="106">
        <v>0</v>
      </c>
      <c r="D8" s="106">
        <v>0</v>
      </c>
      <c r="E8" s="106">
        <v>0</v>
      </c>
      <c r="F8" s="106">
        <v>0</v>
      </c>
      <c r="G8" s="104">
        <v>618</v>
      </c>
      <c r="H8" s="104">
        <v>901</v>
      </c>
      <c r="I8" s="104">
        <v>1500</v>
      </c>
      <c r="J8" s="98"/>
    </row>
    <row r="9" spans="1:10" x14ac:dyDescent="0.25">
      <c r="A9" s="98" t="s">
        <v>58</v>
      </c>
      <c r="B9" s="105" t="s">
        <v>49</v>
      </c>
      <c r="C9" s="106">
        <v>0</v>
      </c>
      <c r="D9" s="106">
        <v>0</v>
      </c>
      <c r="E9" s="106">
        <v>0</v>
      </c>
      <c r="F9" s="106">
        <v>0</v>
      </c>
      <c r="G9" s="104">
        <v>795</v>
      </c>
      <c r="H9" s="104">
        <v>1537</v>
      </c>
      <c r="I9" s="104">
        <v>1776</v>
      </c>
      <c r="J9" s="98"/>
    </row>
    <row r="10" spans="1:10" x14ac:dyDescent="0.25">
      <c r="A10" s="98" t="s">
        <v>2</v>
      </c>
      <c r="B10" s="105" t="s">
        <v>50</v>
      </c>
      <c r="C10" s="106">
        <v>0</v>
      </c>
      <c r="D10" s="106">
        <v>0</v>
      </c>
      <c r="E10" s="106">
        <v>0</v>
      </c>
      <c r="F10" s="106">
        <v>0</v>
      </c>
      <c r="G10" s="104">
        <v>601</v>
      </c>
      <c r="H10" s="104">
        <v>1328</v>
      </c>
      <c r="I10" s="104">
        <v>1840</v>
      </c>
      <c r="J10" s="98"/>
    </row>
    <row r="11" spans="1:10" x14ac:dyDescent="0.25">
      <c r="A11" s="98" t="s">
        <v>5</v>
      </c>
      <c r="B11" s="105" t="s">
        <v>50</v>
      </c>
      <c r="C11" s="106">
        <v>0</v>
      </c>
      <c r="D11" s="106">
        <v>0</v>
      </c>
      <c r="E11" s="106">
        <v>0</v>
      </c>
      <c r="F11" s="106">
        <v>0</v>
      </c>
      <c r="G11" s="104">
        <v>269</v>
      </c>
      <c r="H11" s="104">
        <v>612</v>
      </c>
      <c r="I11" s="104">
        <v>1054</v>
      </c>
      <c r="J11" s="98"/>
    </row>
    <row r="12" spans="1:10" x14ac:dyDescent="0.25">
      <c r="A12" s="98" t="s">
        <v>59</v>
      </c>
      <c r="B12" s="105" t="s">
        <v>51</v>
      </c>
      <c r="C12" s="106">
        <v>0</v>
      </c>
      <c r="D12" s="106">
        <v>0</v>
      </c>
      <c r="E12" s="106">
        <v>0</v>
      </c>
      <c r="F12" s="106">
        <v>0</v>
      </c>
      <c r="G12" s="104">
        <v>64</v>
      </c>
      <c r="H12" s="104">
        <v>126</v>
      </c>
      <c r="I12" s="104">
        <v>214</v>
      </c>
      <c r="J12" s="98"/>
    </row>
    <row r="13" spans="1:10" x14ac:dyDescent="0.25">
      <c r="A13" s="98" t="s">
        <v>60</v>
      </c>
      <c r="B13" s="105" t="s">
        <v>52</v>
      </c>
      <c r="C13" s="106">
        <v>0</v>
      </c>
      <c r="D13" s="106">
        <v>0</v>
      </c>
      <c r="E13" s="106">
        <v>0</v>
      </c>
      <c r="F13" s="106">
        <v>0</v>
      </c>
      <c r="G13" s="104">
        <v>180</v>
      </c>
      <c r="H13" s="104">
        <v>944</v>
      </c>
      <c r="I13" s="104">
        <v>1410</v>
      </c>
      <c r="J13" s="98"/>
    </row>
    <row r="14" spans="1:10" x14ac:dyDescent="0.25">
      <c r="A14" s="98" t="s">
        <v>7</v>
      </c>
      <c r="B14" s="105" t="s">
        <v>54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4">
        <v>203</v>
      </c>
      <c r="I14" s="104">
        <v>1662</v>
      </c>
      <c r="J14" s="98"/>
    </row>
    <row r="15" spans="1:10" x14ac:dyDescent="0.25">
      <c r="A15" s="98" t="s">
        <v>6</v>
      </c>
      <c r="B15" s="105" t="s">
        <v>54</v>
      </c>
      <c r="C15" s="106">
        <v>0</v>
      </c>
      <c r="D15" s="106">
        <v>0</v>
      </c>
      <c r="E15" s="106">
        <v>0</v>
      </c>
      <c r="F15" s="106">
        <v>0</v>
      </c>
      <c r="G15" s="106">
        <v>0</v>
      </c>
      <c r="H15" s="104">
        <v>152</v>
      </c>
      <c r="I15" s="104">
        <v>489</v>
      </c>
      <c r="J15" s="98"/>
    </row>
    <row r="16" spans="1:10" x14ac:dyDescent="0.25">
      <c r="A16" s="98" t="s">
        <v>1</v>
      </c>
      <c r="B16" s="105" t="s">
        <v>55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4">
        <v>524</v>
      </c>
      <c r="J16" s="98"/>
    </row>
    <row r="17" spans="1:10" x14ac:dyDescent="0.25">
      <c r="A17" s="98" t="s">
        <v>9</v>
      </c>
      <c r="B17" s="100"/>
      <c r="C17" s="104">
        <f t="shared" ref="C17:I17" si="0">SUM(C4:C16)</f>
        <v>708</v>
      </c>
      <c r="D17" s="104">
        <f t="shared" si="0"/>
        <v>2072</v>
      </c>
      <c r="E17" s="104">
        <f t="shared" si="0"/>
        <v>3881</v>
      </c>
      <c r="F17" s="104">
        <f t="shared" si="0"/>
        <v>4901</v>
      </c>
      <c r="G17" s="104">
        <f t="shared" si="0"/>
        <v>8590</v>
      </c>
      <c r="H17" s="104">
        <f t="shared" si="0"/>
        <v>13669</v>
      </c>
      <c r="I17" s="104">
        <f t="shared" si="0"/>
        <v>21762</v>
      </c>
      <c r="J17" s="98"/>
    </row>
    <row r="18" spans="1:10" x14ac:dyDescent="0.25">
      <c r="A18" s="98"/>
      <c r="B18" s="100"/>
      <c r="C18" s="104"/>
      <c r="D18" s="104"/>
      <c r="E18" s="104"/>
      <c r="F18" s="104"/>
      <c r="G18" s="104"/>
      <c r="H18" s="104"/>
      <c r="I18" s="104"/>
      <c r="J18" s="98"/>
    </row>
    <row r="19" spans="1:10" x14ac:dyDescent="0.25">
      <c r="A19" s="98" t="s">
        <v>91</v>
      </c>
      <c r="B19" s="100"/>
      <c r="C19" s="104"/>
      <c r="D19" s="104"/>
      <c r="E19" s="104"/>
      <c r="F19" s="104"/>
      <c r="G19" s="104"/>
      <c r="H19" s="104"/>
      <c r="I19" s="104"/>
      <c r="J19" s="98"/>
    </row>
    <row r="20" spans="1:10" x14ac:dyDescent="0.25">
      <c r="A20" s="98" t="s">
        <v>68</v>
      </c>
      <c r="B20" s="100"/>
      <c r="C20" s="104"/>
      <c r="D20" s="104"/>
      <c r="E20" s="104"/>
      <c r="F20" s="104"/>
      <c r="G20" s="104"/>
      <c r="H20" s="104"/>
      <c r="I20" s="104"/>
      <c r="J20" s="98"/>
    </row>
  </sheetData>
  <mergeCells count="1">
    <mergeCell ref="C2:I2"/>
  </mergeCells>
  <pageMargins left="0.7" right="0.7" top="0.75" bottom="0.75" header="0.3" footer="0.3"/>
  <pageSetup orientation="portrait" r:id="rId1"/>
  <ignoredErrors>
    <ignoredError sqref="C17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Normal="100" workbookViewId="0"/>
  </sheetViews>
  <sheetFormatPr defaultColWidth="11" defaultRowHeight="15.75" x14ac:dyDescent="0.25"/>
  <cols>
    <col min="1" max="1" width="20.375" customWidth="1"/>
    <col min="2" max="2" width="9.875" customWidth="1"/>
    <col min="3" max="3" width="8.875" customWidth="1"/>
    <col min="4" max="4" width="11.875" bestFit="1" customWidth="1"/>
    <col min="5" max="5" width="9.625" style="23" customWidth="1"/>
    <col min="6" max="6" width="15" style="23" bestFit="1" customWidth="1"/>
    <col min="7" max="7" width="10.125" style="5" bestFit="1" customWidth="1"/>
    <col min="8" max="8" width="9.875" customWidth="1"/>
    <col min="9" max="9" width="8.875" customWidth="1"/>
    <col min="10" max="10" width="11.875" bestFit="1" customWidth="1"/>
    <col min="11" max="11" width="10.375" style="23" customWidth="1"/>
    <col min="12" max="12" width="13.625" bestFit="1" customWidth="1"/>
    <col min="13" max="13" width="10.125" style="5" bestFit="1" customWidth="1"/>
  </cols>
  <sheetData>
    <row r="1" spans="1:12" x14ac:dyDescent="0.25">
      <c r="A1" s="1" t="s">
        <v>76</v>
      </c>
      <c r="D1" s="13"/>
      <c r="E1" s="24"/>
      <c r="G1" s="23"/>
      <c r="J1" s="13"/>
      <c r="L1" s="54"/>
    </row>
    <row r="2" spans="1:12" x14ac:dyDescent="0.25">
      <c r="D2" s="13"/>
      <c r="G2" s="23"/>
      <c r="J2" s="13"/>
      <c r="L2" s="54"/>
    </row>
    <row r="3" spans="1:12" ht="26.25" x14ac:dyDescent="0.25">
      <c r="A3" s="82" t="s">
        <v>10</v>
      </c>
      <c r="B3" s="83" t="s">
        <v>22</v>
      </c>
      <c r="C3" s="84" t="s">
        <v>23</v>
      </c>
      <c r="D3" s="85" t="s">
        <v>38</v>
      </c>
      <c r="E3" s="86" t="s">
        <v>44</v>
      </c>
      <c r="F3" s="86" t="s">
        <v>39</v>
      </c>
      <c r="G3" s="87" t="s">
        <v>40</v>
      </c>
    </row>
    <row r="4" spans="1:12" x14ac:dyDescent="0.25">
      <c r="A4" s="8" t="s">
        <v>11</v>
      </c>
      <c r="B4" s="2">
        <v>3751672.9000000018</v>
      </c>
      <c r="C4" s="3">
        <v>80798</v>
      </c>
      <c r="D4" s="3">
        <v>15999</v>
      </c>
      <c r="E4" s="3">
        <v>6966</v>
      </c>
      <c r="F4" s="44">
        <v>11148673</v>
      </c>
      <c r="G4" s="36">
        <f>B4/E4</f>
        <v>538.56917886879148</v>
      </c>
    </row>
    <row r="5" spans="1:12" x14ac:dyDescent="0.25">
      <c r="A5" s="8" t="s">
        <v>12</v>
      </c>
      <c r="B5" s="2">
        <v>738129.48000000033</v>
      </c>
      <c r="C5" s="4">
        <v>27608</v>
      </c>
      <c r="D5" s="4">
        <v>3606</v>
      </c>
      <c r="E5" s="4">
        <v>984</v>
      </c>
      <c r="F5" s="44">
        <v>1594875</v>
      </c>
      <c r="G5" s="36">
        <f t="shared" ref="G5:G14" si="0">B5/E5</f>
        <v>750.13158536585399</v>
      </c>
    </row>
    <row r="6" spans="1:12" x14ac:dyDescent="0.25">
      <c r="A6" s="8" t="s">
        <v>13</v>
      </c>
      <c r="B6" s="2">
        <v>266049.19000000006</v>
      </c>
      <c r="C6" s="4">
        <v>3996</v>
      </c>
      <c r="D6" s="4">
        <v>846</v>
      </c>
      <c r="E6" s="4">
        <v>327</v>
      </c>
      <c r="F6" s="44">
        <v>533275</v>
      </c>
      <c r="G6" s="36">
        <f t="shared" si="0"/>
        <v>813.60608562691152</v>
      </c>
    </row>
    <row r="7" spans="1:12" x14ac:dyDescent="0.25">
      <c r="A7" s="8" t="s">
        <v>14</v>
      </c>
      <c r="B7" s="2">
        <v>188836.42000000007</v>
      </c>
      <c r="C7" s="4">
        <v>2219</v>
      </c>
      <c r="D7" s="4">
        <v>1217</v>
      </c>
      <c r="E7" s="4">
        <v>748</v>
      </c>
      <c r="F7" s="44">
        <v>1223605</v>
      </c>
      <c r="G7" s="36">
        <f t="shared" si="0"/>
        <v>252.45510695187176</v>
      </c>
    </row>
    <row r="8" spans="1:12" x14ac:dyDescent="0.25">
      <c r="A8" s="8" t="s">
        <v>15</v>
      </c>
      <c r="B8" s="2">
        <v>176395.50354590116</v>
      </c>
      <c r="C8" s="4">
        <v>128</v>
      </c>
      <c r="D8" s="4">
        <v>2295</v>
      </c>
      <c r="E8" s="4">
        <v>1462</v>
      </c>
      <c r="F8" s="44">
        <v>2302700</v>
      </c>
      <c r="G8" s="36">
        <f t="shared" si="0"/>
        <v>120.65355919692281</v>
      </c>
    </row>
    <row r="9" spans="1:12" x14ac:dyDescent="0.25">
      <c r="A9" s="8" t="s">
        <v>16</v>
      </c>
      <c r="B9" s="2">
        <v>134675.08999999988</v>
      </c>
      <c r="C9" s="4">
        <v>931</v>
      </c>
      <c r="D9" s="4">
        <v>242</v>
      </c>
      <c r="E9" s="4">
        <v>112</v>
      </c>
      <c r="F9" s="44">
        <v>204575</v>
      </c>
      <c r="G9" s="36">
        <f t="shared" si="0"/>
        <v>1202.4561607142846</v>
      </c>
    </row>
    <row r="10" spans="1:12" x14ac:dyDescent="0.25">
      <c r="A10" s="8" t="s">
        <v>17</v>
      </c>
      <c r="B10" s="2">
        <v>129250.21999999997</v>
      </c>
      <c r="C10" s="4">
        <v>3034</v>
      </c>
      <c r="D10" s="4">
        <v>440</v>
      </c>
      <c r="E10" s="4">
        <v>132</v>
      </c>
      <c r="F10" s="44">
        <v>231310</v>
      </c>
      <c r="G10" s="36">
        <f t="shared" si="0"/>
        <v>979.16833333333307</v>
      </c>
    </row>
    <row r="11" spans="1:12" x14ac:dyDescent="0.25">
      <c r="A11" s="8" t="s">
        <v>18</v>
      </c>
      <c r="B11" s="2">
        <v>99819.079999999944</v>
      </c>
      <c r="C11" s="4">
        <v>1197</v>
      </c>
      <c r="D11" s="4">
        <v>241</v>
      </c>
      <c r="E11" s="4">
        <v>83</v>
      </c>
      <c r="F11" s="44">
        <v>146485</v>
      </c>
      <c r="G11" s="36">
        <f t="shared" si="0"/>
        <v>1202.6395180722884</v>
      </c>
    </row>
    <row r="12" spans="1:12" x14ac:dyDescent="0.25">
      <c r="A12" s="8" t="s">
        <v>19</v>
      </c>
      <c r="B12" s="2">
        <v>57364.458651999965</v>
      </c>
      <c r="C12" s="4">
        <v>664</v>
      </c>
      <c r="D12" s="4">
        <v>234</v>
      </c>
      <c r="E12" s="4">
        <v>94</v>
      </c>
      <c r="F12" s="44">
        <v>163790</v>
      </c>
      <c r="G12" s="36">
        <f t="shared" si="0"/>
        <v>610.26019842553148</v>
      </c>
    </row>
    <row r="13" spans="1:12" x14ac:dyDescent="0.25">
      <c r="A13" s="8" t="s">
        <v>20</v>
      </c>
      <c r="B13" s="2">
        <v>22883.830000000005</v>
      </c>
      <c r="C13" s="4">
        <v>38</v>
      </c>
      <c r="D13" s="4">
        <v>6</v>
      </c>
      <c r="E13" s="4">
        <v>5</v>
      </c>
      <c r="F13" s="44">
        <v>8880</v>
      </c>
      <c r="G13" s="36">
        <f t="shared" si="0"/>
        <v>4576.7660000000014</v>
      </c>
    </row>
    <row r="14" spans="1:12" x14ac:dyDescent="0.25">
      <c r="A14" s="8" t="s">
        <v>21</v>
      </c>
      <c r="B14" s="2">
        <v>0</v>
      </c>
      <c r="C14" s="4">
        <v>0</v>
      </c>
      <c r="D14" s="4">
        <v>13</v>
      </c>
      <c r="E14" s="4">
        <v>6</v>
      </c>
      <c r="F14" s="44">
        <v>8090</v>
      </c>
      <c r="G14" s="36">
        <f t="shared" si="0"/>
        <v>0</v>
      </c>
    </row>
    <row r="15" spans="1:12" ht="16.5" thickBot="1" x14ac:dyDescent="0.3">
      <c r="A15" s="17" t="s">
        <v>24</v>
      </c>
      <c r="B15" s="18">
        <f>SUM(B4:B14)</f>
        <v>5565076.1721979026</v>
      </c>
      <c r="C15" s="19">
        <f t="shared" ref="C15:D15" si="1">SUM(C4:C14)</f>
        <v>120613</v>
      </c>
      <c r="D15" s="19">
        <f t="shared" si="1"/>
        <v>25139</v>
      </c>
      <c r="E15" s="19">
        <f>SUM(E4:E14)</f>
        <v>10919</v>
      </c>
      <c r="F15" s="40">
        <f>SUM(F4:F14)</f>
        <v>17566258</v>
      </c>
      <c r="G15" s="37">
        <f>B15/E15</f>
        <v>509.66903307976031</v>
      </c>
    </row>
    <row r="16" spans="1:12" x14ac:dyDescent="0.25">
      <c r="A16" s="45" t="s">
        <v>25</v>
      </c>
      <c r="B16" s="46">
        <v>0</v>
      </c>
      <c r="C16" s="47">
        <v>197703</v>
      </c>
      <c r="D16" s="48">
        <v>25873</v>
      </c>
      <c r="E16" s="48">
        <v>10802</v>
      </c>
      <c r="F16" s="49">
        <v>16494538</v>
      </c>
      <c r="G16" s="50"/>
    </row>
    <row r="17" spans="1:7" ht="16.5" thickBot="1" x14ac:dyDescent="0.3">
      <c r="A17" s="20" t="s">
        <v>26</v>
      </c>
      <c r="B17" s="21">
        <f>B15+B16</f>
        <v>5565076.1721979026</v>
      </c>
      <c r="C17" s="95">
        <f>C15+C16</f>
        <v>318316</v>
      </c>
      <c r="D17" s="95">
        <f t="shared" ref="D17:E17" si="2">D15+D16</f>
        <v>51012</v>
      </c>
      <c r="E17" s="95">
        <f t="shared" si="2"/>
        <v>21721</v>
      </c>
      <c r="F17" s="43">
        <f t="shared" ref="F17" si="3">F15+F16</f>
        <v>34060796</v>
      </c>
      <c r="G17" s="52"/>
    </row>
    <row r="18" spans="1:7" ht="16.5" thickTop="1" x14ac:dyDescent="0.25">
      <c r="G18" s="23"/>
    </row>
    <row r="19" spans="1:7" x14ac:dyDescent="0.25">
      <c r="A19" s="1" t="s">
        <v>69</v>
      </c>
      <c r="G19" s="23"/>
    </row>
    <row r="20" spans="1:7" x14ac:dyDescent="0.25">
      <c r="G20" s="23"/>
    </row>
    <row r="21" spans="1:7" ht="26.25" x14ac:dyDescent="0.25">
      <c r="A21" s="82" t="s">
        <v>10</v>
      </c>
      <c r="B21" s="88" t="s">
        <v>22</v>
      </c>
      <c r="C21" s="84" t="s">
        <v>23</v>
      </c>
      <c r="D21" s="85" t="s">
        <v>38</v>
      </c>
      <c r="E21" s="86" t="s">
        <v>44</v>
      </c>
      <c r="F21" s="84" t="s">
        <v>39</v>
      </c>
      <c r="G21" s="89" t="s">
        <v>40</v>
      </c>
    </row>
    <row r="22" spans="1:7" x14ac:dyDescent="0.25">
      <c r="A22" s="8" t="s">
        <v>11</v>
      </c>
      <c r="B22" s="2">
        <v>1428754</v>
      </c>
      <c r="C22" s="6">
        <v>18337</v>
      </c>
      <c r="D22" s="6">
        <v>7530</v>
      </c>
      <c r="E22" s="6">
        <v>3791</v>
      </c>
      <c r="F22" s="38">
        <v>5899022</v>
      </c>
      <c r="G22" s="90">
        <f>B22/E22</f>
        <v>376.88050646267476</v>
      </c>
    </row>
    <row r="23" spans="1:7" x14ac:dyDescent="0.25">
      <c r="A23" s="8" t="s">
        <v>12</v>
      </c>
      <c r="B23" s="2">
        <v>1009797.6600000005</v>
      </c>
      <c r="C23" s="7">
        <v>14515</v>
      </c>
      <c r="D23" s="7">
        <v>3721</v>
      </c>
      <c r="E23" s="7">
        <v>1132</v>
      </c>
      <c r="F23" s="39">
        <v>1843005</v>
      </c>
      <c r="G23" s="90">
        <f t="shared" ref="G23:G30" si="4">B23/E23</f>
        <v>892.04740282685555</v>
      </c>
    </row>
    <row r="24" spans="1:7" x14ac:dyDescent="0.25">
      <c r="A24" s="8" t="s">
        <v>13</v>
      </c>
      <c r="B24" s="2">
        <v>146315.38999999998</v>
      </c>
      <c r="C24" s="7">
        <v>1953</v>
      </c>
      <c r="D24" s="7">
        <v>589</v>
      </c>
      <c r="E24" s="7">
        <v>279</v>
      </c>
      <c r="F24" s="39">
        <v>464570</v>
      </c>
      <c r="G24" s="90">
        <f t="shared" si="4"/>
        <v>524.42792114695339</v>
      </c>
    </row>
    <row r="25" spans="1:7" x14ac:dyDescent="0.25">
      <c r="A25" s="8" t="s">
        <v>14</v>
      </c>
      <c r="B25" s="2">
        <v>110747.8</v>
      </c>
      <c r="C25" s="7">
        <v>1326</v>
      </c>
      <c r="D25" s="7">
        <v>1061</v>
      </c>
      <c r="E25" s="7">
        <v>600</v>
      </c>
      <c r="F25" s="39">
        <v>988620</v>
      </c>
      <c r="G25" s="90">
        <f t="shared" si="4"/>
        <v>184.57966666666667</v>
      </c>
    </row>
    <row r="26" spans="1:7" x14ac:dyDescent="0.25">
      <c r="A26" s="8" t="s">
        <v>15</v>
      </c>
      <c r="B26" s="2">
        <f>160547.65+103064</f>
        <v>263611.65000000002</v>
      </c>
      <c r="C26" s="7">
        <f>34+55</f>
        <v>89</v>
      </c>
      <c r="D26" s="7">
        <f>781+16</f>
        <v>797</v>
      </c>
      <c r="E26" s="7">
        <f>506+7</f>
        <v>513</v>
      </c>
      <c r="F26" s="39">
        <v>857545</v>
      </c>
      <c r="G26" s="90">
        <f t="shared" si="4"/>
        <v>513.86286549707609</v>
      </c>
    </row>
    <row r="27" spans="1:7" x14ac:dyDescent="0.25">
      <c r="A27" s="8" t="s">
        <v>16</v>
      </c>
      <c r="B27" s="2">
        <v>191964.49000000014</v>
      </c>
      <c r="C27" s="7">
        <v>701</v>
      </c>
      <c r="D27" s="7">
        <v>311</v>
      </c>
      <c r="E27" s="7">
        <v>158</v>
      </c>
      <c r="F27" s="39">
        <v>312515</v>
      </c>
      <c r="G27" s="90">
        <f t="shared" si="4"/>
        <v>1214.9651265822793</v>
      </c>
    </row>
    <row r="28" spans="1:7" x14ac:dyDescent="0.25">
      <c r="A28" s="8" t="s">
        <v>17</v>
      </c>
      <c r="B28" s="2">
        <v>126214.15</v>
      </c>
      <c r="C28" s="7">
        <v>2089</v>
      </c>
      <c r="D28" s="7">
        <v>548</v>
      </c>
      <c r="E28" s="7">
        <v>179</v>
      </c>
      <c r="F28" s="39">
        <v>276586</v>
      </c>
      <c r="G28" s="90">
        <f t="shared" si="4"/>
        <v>705.10698324022349</v>
      </c>
    </row>
    <row r="29" spans="1:7" x14ac:dyDescent="0.25">
      <c r="A29" s="8" t="s">
        <v>18</v>
      </c>
      <c r="B29" s="2">
        <v>95986.699999999968</v>
      </c>
      <c r="C29" s="7">
        <v>681</v>
      </c>
      <c r="D29" s="7">
        <v>433</v>
      </c>
      <c r="E29" s="7">
        <v>229</v>
      </c>
      <c r="F29" s="39">
        <v>368430</v>
      </c>
      <c r="G29" s="90">
        <f t="shared" si="4"/>
        <v>419.15589519650644</v>
      </c>
    </row>
    <row r="30" spans="1:7" x14ac:dyDescent="0.25">
      <c r="A30" s="8" t="s">
        <v>19</v>
      </c>
      <c r="B30" s="2">
        <v>86306.000594000026</v>
      </c>
      <c r="C30" s="7">
        <v>556</v>
      </c>
      <c r="D30" s="7">
        <v>450</v>
      </c>
      <c r="E30" s="7">
        <v>185</v>
      </c>
      <c r="F30" s="39">
        <v>284645</v>
      </c>
      <c r="G30" s="90">
        <f t="shared" si="4"/>
        <v>466.51892212972984</v>
      </c>
    </row>
    <row r="31" spans="1:7" x14ac:dyDescent="0.25">
      <c r="A31" s="8" t="s">
        <v>20</v>
      </c>
      <c r="B31" s="2">
        <v>0</v>
      </c>
      <c r="C31" s="7">
        <v>0</v>
      </c>
      <c r="D31" s="7">
        <v>0</v>
      </c>
      <c r="E31" s="7">
        <v>0</v>
      </c>
      <c r="F31" s="39">
        <v>0</v>
      </c>
      <c r="G31" s="90">
        <v>0</v>
      </c>
    </row>
    <row r="32" spans="1:7" x14ac:dyDescent="0.25">
      <c r="A32" s="8" t="s">
        <v>21</v>
      </c>
      <c r="B32" s="2">
        <v>24305.879999999986</v>
      </c>
      <c r="C32" s="7">
        <v>18</v>
      </c>
      <c r="D32" s="7">
        <v>42</v>
      </c>
      <c r="E32" s="7">
        <v>23</v>
      </c>
      <c r="F32" s="39">
        <v>38900</v>
      </c>
      <c r="G32" s="90">
        <f t="shared" ref="G32" si="5">B32/E32</f>
        <v>1056.7773913043472</v>
      </c>
    </row>
    <row r="33" spans="1:7" ht="16.5" thickBot="1" x14ac:dyDescent="0.3">
      <c r="A33" s="17" t="s">
        <v>24</v>
      </c>
      <c r="B33" s="18">
        <f>SUM(B22:B32)</f>
        <v>3484003.7205940005</v>
      </c>
      <c r="C33" s="19">
        <f>SUM(C22:C32)</f>
        <v>40265</v>
      </c>
      <c r="D33" s="19">
        <f t="shared" ref="D33:E33" si="6">SUM(D22:D32)</f>
        <v>15482</v>
      </c>
      <c r="E33" s="19">
        <f t="shared" si="6"/>
        <v>7089</v>
      </c>
      <c r="F33" s="42">
        <f>SUM(F22:F32)</f>
        <v>11333838</v>
      </c>
      <c r="G33" s="41">
        <f>B33/E33</f>
        <v>491.46617584906198</v>
      </c>
    </row>
    <row r="34" spans="1:7" x14ac:dyDescent="0.25">
      <c r="A34" s="45" t="s">
        <v>25</v>
      </c>
      <c r="B34" s="55">
        <v>0</v>
      </c>
      <c r="C34" s="47">
        <v>51997</v>
      </c>
      <c r="D34" s="47">
        <v>12095</v>
      </c>
      <c r="E34" s="47">
        <v>6767</v>
      </c>
      <c r="F34" s="56">
        <v>10525026</v>
      </c>
      <c r="G34" s="53"/>
    </row>
    <row r="35" spans="1:7" ht="16.5" thickBot="1" x14ac:dyDescent="0.3">
      <c r="A35" s="20" t="s">
        <v>26</v>
      </c>
      <c r="B35" s="21">
        <f>B33+B34</f>
        <v>3484003.7205940005</v>
      </c>
      <c r="C35" s="22">
        <f>C33+C34</f>
        <v>92262</v>
      </c>
      <c r="D35" s="22">
        <f t="shared" ref="D35:F35" si="7">D33+D34</f>
        <v>27577</v>
      </c>
      <c r="E35" s="22">
        <f t="shared" si="7"/>
        <v>13856</v>
      </c>
      <c r="F35" s="43">
        <f t="shared" si="7"/>
        <v>21858864</v>
      </c>
      <c r="G35" s="51"/>
    </row>
    <row r="36" spans="1:7" ht="16.5" thickTop="1" x14ac:dyDescent="0.25">
      <c r="G36" s="23"/>
    </row>
    <row r="37" spans="1:7" x14ac:dyDescent="0.25">
      <c r="A37" t="s">
        <v>91</v>
      </c>
      <c r="G37" s="23"/>
    </row>
    <row r="38" spans="1:7" x14ac:dyDescent="0.25">
      <c r="A38" t="s">
        <v>73</v>
      </c>
      <c r="G38" s="23"/>
    </row>
    <row r="39" spans="1:7" x14ac:dyDescent="0.25">
      <c r="A39" t="s">
        <v>72</v>
      </c>
      <c r="G39" s="23"/>
    </row>
    <row r="40" spans="1:7" x14ac:dyDescent="0.25">
      <c r="A40" t="s">
        <v>74</v>
      </c>
      <c r="G40" s="23"/>
    </row>
    <row r="41" spans="1:7" x14ac:dyDescent="0.25">
      <c r="A41" t="s">
        <v>75</v>
      </c>
      <c r="G41" s="23"/>
    </row>
    <row r="42" spans="1:7" x14ac:dyDescent="0.25">
      <c r="G42" s="23"/>
    </row>
    <row r="43" spans="1:7" x14ac:dyDescent="0.25">
      <c r="G43" s="23"/>
    </row>
    <row r="44" spans="1:7" x14ac:dyDescent="0.25">
      <c r="G44" s="23"/>
    </row>
    <row r="45" spans="1:7" x14ac:dyDescent="0.25">
      <c r="G45" s="23"/>
    </row>
    <row r="46" spans="1:7" x14ac:dyDescent="0.25">
      <c r="G46" s="23"/>
    </row>
    <row r="47" spans="1:7" x14ac:dyDescent="0.25">
      <c r="G47" s="23"/>
    </row>
    <row r="48" spans="1:7" x14ac:dyDescent="0.25">
      <c r="G48" s="23"/>
    </row>
    <row r="49" spans="7:7" x14ac:dyDescent="0.25">
      <c r="G49" s="23"/>
    </row>
    <row r="50" spans="7:7" x14ac:dyDescent="0.25">
      <c r="G50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Normal="100" workbookViewId="0"/>
  </sheetViews>
  <sheetFormatPr defaultColWidth="11" defaultRowHeight="15.75" x14ac:dyDescent="0.25"/>
  <cols>
    <col min="1" max="1" width="19.375" customWidth="1"/>
    <col min="2" max="2" width="12.5" customWidth="1"/>
    <col min="3" max="3" width="10.5" customWidth="1"/>
    <col min="4" max="4" width="14.625" customWidth="1"/>
    <col min="5" max="6" width="14" customWidth="1"/>
    <col min="7" max="7" width="14" style="5" customWidth="1"/>
    <col min="8" max="8" width="13.5" customWidth="1"/>
    <col min="9" max="9" width="8.875" customWidth="1"/>
    <col min="10" max="10" width="14.625" customWidth="1"/>
    <col min="11" max="11" width="14" style="23" customWidth="1"/>
    <col min="12" max="12" width="12.375" bestFit="1" customWidth="1"/>
    <col min="13" max="13" width="11" style="23"/>
  </cols>
  <sheetData>
    <row r="1" spans="1:7" x14ac:dyDescent="0.25">
      <c r="A1" s="1" t="s">
        <v>70</v>
      </c>
      <c r="G1" s="23"/>
    </row>
    <row r="2" spans="1:7" x14ac:dyDescent="0.25">
      <c r="G2" s="23"/>
    </row>
    <row r="3" spans="1:7" ht="26.25" x14ac:dyDescent="0.25">
      <c r="A3" s="91" t="s">
        <v>67</v>
      </c>
      <c r="B3" s="84" t="s">
        <v>22</v>
      </c>
      <c r="C3" s="84" t="s">
        <v>42</v>
      </c>
      <c r="D3" s="85" t="s">
        <v>43</v>
      </c>
      <c r="E3" s="86" t="s">
        <v>37</v>
      </c>
      <c r="F3" s="86" t="s">
        <v>41</v>
      </c>
      <c r="G3" s="87" t="s">
        <v>40</v>
      </c>
    </row>
    <row r="4" spans="1:7" x14ac:dyDescent="0.25">
      <c r="A4" s="8" t="s">
        <v>27</v>
      </c>
      <c r="B4" s="2">
        <v>1491524</v>
      </c>
      <c r="C4" s="9">
        <v>50652</v>
      </c>
      <c r="D4" s="9" t="s">
        <v>34</v>
      </c>
      <c r="E4" s="9" t="s">
        <v>34</v>
      </c>
      <c r="F4" s="9" t="s">
        <v>34</v>
      </c>
      <c r="G4" s="11" t="s">
        <v>34</v>
      </c>
    </row>
    <row r="5" spans="1:7" x14ac:dyDescent="0.25">
      <c r="A5" s="8" t="s">
        <v>28</v>
      </c>
      <c r="B5" s="2">
        <v>974148</v>
      </c>
      <c r="C5" s="10">
        <v>21842</v>
      </c>
      <c r="D5" s="10" t="s">
        <v>34</v>
      </c>
      <c r="E5" s="10" t="s">
        <v>34</v>
      </c>
      <c r="F5" s="10" t="s">
        <v>34</v>
      </c>
      <c r="G5" s="12" t="s">
        <v>34</v>
      </c>
    </row>
    <row r="6" spans="1:7" x14ac:dyDescent="0.25">
      <c r="A6" s="8" t="s">
        <v>3</v>
      </c>
      <c r="B6" s="2">
        <v>521368</v>
      </c>
      <c r="C6" s="10">
        <v>8695</v>
      </c>
      <c r="D6" s="10">
        <v>4720</v>
      </c>
      <c r="E6" s="10">
        <v>2655</v>
      </c>
      <c r="F6" s="26">
        <v>5499355</v>
      </c>
      <c r="G6" s="27">
        <f>B6/E6</f>
        <v>196.37212806026366</v>
      </c>
    </row>
    <row r="7" spans="1:7" x14ac:dyDescent="0.25">
      <c r="A7" s="8" t="s">
        <v>29</v>
      </c>
      <c r="B7" s="2">
        <v>376960</v>
      </c>
      <c r="C7" s="10">
        <v>7957</v>
      </c>
      <c r="D7" s="10">
        <v>1833</v>
      </c>
      <c r="E7" s="10">
        <v>697</v>
      </c>
      <c r="F7" s="26">
        <v>1058960</v>
      </c>
      <c r="G7" s="27">
        <f t="shared" ref="G7:G19" si="0">B7/E7</f>
        <v>540.83213773314208</v>
      </c>
    </row>
    <row r="8" spans="1:7" x14ac:dyDescent="0.25">
      <c r="A8" s="8" t="s">
        <v>30</v>
      </c>
      <c r="B8" s="2">
        <v>294894</v>
      </c>
      <c r="C8" s="10">
        <v>3706</v>
      </c>
      <c r="D8" s="10">
        <v>2909</v>
      </c>
      <c r="E8" s="10">
        <v>943</v>
      </c>
      <c r="F8" s="26">
        <v>954460</v>
      </c>
      <c r="G8" s="27">
        <f t="shared" si="0"/>
        <v>312.71898197242842</v>
      </c>
    </row>
    <row r="9" spans="1:7" x14ac:dyDescent="0.25">
      <c r="A9" s="8" t="s">
        <v>2</v>
      </c>
      <c r="B9" s="2">
        <v>276115</v>
      </c>
      <c r="C9" s="10">
        <v>5232</v>
      </c>
      <c r="D9" s="10">
        <v>2712</v>
      </c>
      <c r="E9" s="10">
        <v>942</v>
      </c>
      <c r="F9" s="26">
        <v>1509570</v>
      </c>
      <c r="G9" s="27">
        <f t="shared" si="0"/>
        <v>293.11571125265391</v>
      </c>
    </row>
    <row r="10" spans="1:7" x14ac:dyDescent="0.25">
      <c r="A10" s="8" t="s">
        <v>8</v>
      </c>
      <c r="B10" s="2">
        <v>273244</v>
      </c>
      <c r="C10" s="10">
        <v>4321</v>
      </c>
      <c r="D10" s="10">
        <v>1596</v>
      </c>
      <c r="E10" s="10">
        <v>695</v>
      </c>
      <c r="F10" s="26">
        <v>1073000</v>
      </c>
      <c r="G10" s="27">
        <f t="shared" si="0"/>
        <v>393.15683453237409</v>
      </c>
    </row>
    <row r="11" spans="1:7" x14ac:dyDescent="0.25">
      <c r="A11" s="8" t="s">
        <v>31</v>
      </c>
      <c r="B11" s="2">
        <v>252245</v>
      </c>
      <c r="C11" s="10">
        <v>6967</v>
      </c>
      <c r="D11" s="10">
        <v>2118</v>
      </c>
      <c r="E11" s="10">
        <v>1056</v>
      </c>
      <c r="F11" s="26">
        <v>1616268</v>
      </c>
      <c r="G11" s="27">
        <f t="shared" si="0"/>
        <v>238.86837121212122</v>
      </c>
    </row>
    <row r="12" spans="1:7" x14ac:dyDescent="0.25">
      <c r="A12" s="8" t="s">
        <v>4</v>
      </c>
      <c r="B12" s="2">
        <v>169516</v>
      </c>
      <c r="C12" s="10">
        <v>1433</v>
      </c>
      <c r="D12" s="10">
        <v>2004</v>
      </c>
      <c r="E12" s="10">
        <v>1094</v>
      </c>
      <c r="F12" s="26">
        <v>1693890</v>
      </c>
      <c r="G12" s="27">
        <f t="shared" si="0"/>
        <v>154.9506398537477</v>
      </c>
    </row>
    <row r="13" spans="1:7" x14ac:dyDescent="0.25">
      <c r="A13" s="8" t="s">
        <v>5</v>
      </c>
      <c r="B13" s="2">
        <v>172689</v>
      </c>
      <c r="C13" s="10">
        <v>2005</v>
      </c>
      <c r="D13" s="10">
        <v>1408</v>
      </c>
      <c r="E13" s="10">
        <v>545</v>
      </c>
      <c r="F13" s="26">
        <v>857970</v>
      </c>
      <c r="G13" s="27">
        <f t="shared" si="0"/>
        <v>316.86055045871558</v>
      </c>
    </row>
    <row r="14" spans="1:7" x14ac:dyDescent="0.25">
      <c r="A14" s="8" t="s">
        <v>33</v>
      </c>
      <c r="B14" s="2">
        <v>160090</v>
      </c>
      <c r="C14" s="10">
        <v>2210</v>
      </c>
      <c r="D14" s="10">
        <v>1549</v>
      </c>
      <c r="E14" s="10">
        <v>689</v>
      </c>
      <c r="F14" s="26">
        <v>698780</v>
      </c>
      <c r="G14" s="27">
        <f t="shared" si="0"/>
        <v>232.35123367198838</v>
      </c>
    </row>
    <row r="15" spans="1:7" x14ac:dyDescent="0.25">
      <c r="A15" s="8" t="s">
        <v>7</v>
      </c>
      <c r="B15" s="2">
        <v>174408</v>
      </c>
      <c r="C15" s="10">
        <v>1503</v>
      </c>
      <c r="D15" s="10">
        <v>1914</v>
      </c>
      <c r="E15" s="10">
        <v>752</v>
      </c>
      <c r="F15" s="26">
        <v>1256625</v>
      </c>
      <c r="G15" s="27">
        <f t="shared" si="0"/>
        <v>231.92553191489361</v>
      </c>
    </row>
    <row r="16" spans="1:7" x14ac:dyDescent="0.25">
      <c r="A16" s="8" t="s">
        <v>32</v>
      </c>
      <c r="B16" s="2">
        <v>112047</v>
      </c>
      <c r="C16" s="10">
        <v>1328</v>
      </c>
      <c r="D16" s="10">
        <v>454</v>
      </c>
      <c r="E16" s="10">
        <v>98</v>
      </c>
      <c r="F16" s="26">
        <v>153820</v>
      </c>
      <c r="G16" s="27">
        <f t="shared" si="0"/>
        <v>1143.3367346938776</v>
      </c>
    </row>
    <row r="17" spans="1:7" x14ac:dyDescent="0.25">
      <c r="A17" s="8" t="s">
        <v>1</v>
      </c>
      <c r="B17" s="2">
        <v>110574</v>
      </c>
      <c r="C17" s="10">
        <v>1539</v>
      </c>
      <c r="D17" s="10">
        <v>541</v>
      </c>
      <c r="E17" s="10">
        <v>289</v>
      </c>
      <c r="F17" s="26">
        <v>436660</v>
      </c>
      <c r="G17" s="27">
        <f t="shared" si="0"/>
        <v>382.60899653979237</v>
      </c>
    </row>
    <row r="18" spans="1:7" x14ac:dyDescent="0.25">
      <c r="A18" s="8" t="s">
        <v>6</v>
      </c>
      <c r="B18" s="2">
        <v>61802</v>
      </c>
      <c r="C18" s="10">
        <v>378</v>
      </c>
      <c r="D18" s="10">
        <v>1017</v>
      </c>
      <c r="E18" s="10">
        <v>371</v>
      </c>
      <c r="F18" s="26">
        <v>570700</v>
      </c>
      <c r="G18" s="27">
        <f t="shared" si="0"/>
        <v>166.58221024258759</v>
      </c>
    </row>
    <row r="19" spans="1:7" x14ac:dyDescent="0.25">
      <c r="A19" s="57" t="s">
        <v>36</v>
      </c>
      <c r="B19" s="2">
        <f>26024+73741+43687</f>
        <v>143452</v>
      </c>
      <c r="C19" s="10">
        <f>145+354+346</f>
        <v>845</v>
      </c>
      <c r="D19" s="10">
        <f>126+111+79+48</f>
        <v>364</v>
      </c>
      <c r="E19" s="10">
        <f>49+23+13+8</f>
        <v>93</v>
      </c>
      <c r="F19" s="26">
        <v>186200</v>
      </c>
      <c r="G19" s="27">
        <f t="shared" si="0"/>
        <v>1542.494623655914</v>
      </c>
    </row>
    <row r="20" spans="1:7" x14ac:dyDescent="0.25">
      <c r="A20" s="92" t="s">
        <v>62</v>
      </c>
      <c r="B20" s="14">
        <f t="shared" ref="B20:E20" si="1">SUM(B4:B19)</f>
        <v>5565076</v>
      </c>
      <c r="C20" s="15">
        <f t="shared" si="1"/>
        <v>120613</v>
      </c>
      <c r="D20" s="15">
        <f t="shared" si="1"/>
        <v>25139</v>
      </c>
      <c r="E20" s="15">
        <f t="shared" si="1"/>
        <v>10919</v>
      </c>
      <c r="F20" s="29">
        <f>SUM(F5:F19)</f>
        <v>17566258</v>
      </c>
      <c r="G20" s="28">
        <f>B20/E20</f>
        <v>509.66901730927742</v>
      </c>
    </row>
    <row r="21" spans="1:7" x14ac:dyDescent="0.25">
      <c r="G21" s="23"/>
    </row>
    <row r="22" spans="1:7" x14ac:dyDescent="0.25">
      <c r="G22" s="23"/>
    </row>
    <row r="23" spans="1:7" x14ac:dyDescent="0.25">
      <c r="A23" s="1" t="s">
        <v>92</v>
      </c>
      <c r="G23" s="23"/>
    </row>
    <row r="24" spans="1:7" x14ac:dyDescent="0.25">
      <c r="G24" s="23"/>
    </row>
    <row r="25" spans="1:7" ht="26.25" x14ac:dyDescent="0.25">
      <c r="A25" s="91" t="s">
        <v>67</v>
      </c>
      <c r="B25" s="88" t="s">
        <v>22</v>
      </c>
      <c r="C25" s="84" t="s">
        <v>42</v>
      </c>
      <c r="D25" s="85" t="s">
        <v>43</v>
      </c>
      <c r="E25" s="86" t="s">
        <v>37</v>
      </c>
      <c r="F25" s="93" t="s">
        <v>41</v>
      </c>
      <c r="G25" s="94" t="s">
        <v>40</v>
      </c>
    </row>
    <row r="26" spans="1:7" x14ac:dyDescent="0.25">
      <c r="A26" s="8" t="s">
        <v>27</v>
      </c>
      <c r="B26" s="2">
        <v>554982.62</v>
      </c>
      <c r="C26" s="9">
        <v>9889</v>
      </c>
      <c r="D26" s="9" t="s">
        <v>34</v>
      </c>
      <c r="E26" s="9" t="s">
        <v>34</v>
      </c>
      <c r="F26" s="9" t="s">
        <v>34</v>
      </c>
      <c r="G26" s="30" t="s">
        <v>34</v>
      </c>
    </row>
    <row r="27" spans="1:7" x14ac:dyDescent="0.25">
      <c r="A27" s="8" t="s">
        <v>28</v>
      </c>
      <c r="B27" s="2">
        <v>669196.90465500008</v>
      </c>
      <c r="C27" s="10">
        <v>4103</v>
      </c>
      <c r="D27" s="10" t="s">
        <v>34</v>
      </c>
      <c r="E27" s="10" t="s">
        <v>34</v>
      </c>
      <c r="F27" s="10" t="s">
        <v>34</v>
      </c>
      <c r="G27" s="30" t="s">
        <v>34</v>
      </c>
    </row>
    <row r="28" spans="1:7" x14ac:dyDescent="0.25">
      <c r="A28" s="8" t="s">
        <v>3</v>
      </c>
      <c r="B28" s="2">
        <v>438684.82</v>
      </c>
      <c r="C28" s="10">
        <v>5954</v>
      </c>
      <c r="D28" s="10">
        <v>3242</v>
      </c>
      <c r="E28" s="10">
        <v>1845</v>
      </c>
      <c r="F28" s="34">
        <v>4209561</v>
      </c>
      <c r="G28" s="31">
        <f>B28/E28</f>
        <v>237.76955013550136</v>
      </c>
    </row>
    <row r="29" spans="1:7" x14ac:dyDescent="0.25">
      <c r="A29" s="8" t="s">
        <v>29</v>
      </c>
      <c r="B29" s="2">
        <v>298146.36681600002</v>
      </c>
      <c r="C29" s="10">
        <v>4413</v>
      </c>
      <c r="D29" s="10">
        <v>1192</v>
      </c>
      <c r="E29" s="10">
        <v>534</v>
      </c>
      <c r="F29" s="34">
        <v>776520</v>
      </c>
      <c r="G29" s="31">
        <f t="shared" ref="G29:G38" si="2">B29/E29</f>
        <v>558.3265296179776</v>
      </c>
    </row>
    <row r="30" spans="1:7" x14ac:dyDescent="0.25">
      <c r="A30" s="8" t="s">
        <v>30</v>
      </c>
      <c r="B30" s="2">
        <v>284097.12410000002</v>
      </c>
      <c r="C30" s="10">
        <v>3472</v>
      </c>
      <c r="D30" s="10">
        <v>2369</v>
      </c>
      <c r="E30" s="10">
        <v>856</v>
      </c>
      <c r="F30" s="26">
        <v>792851</v>
      </c>
      <c r="G30" s="31">
        <f t="shared" si="2"/>
        <v>331.88916366822434</v>
      </c>
    </row>
    <row r="31" spans="1:7" x14ac:dyDescent="0.25">
      <c r="A31" s="8" t="s">
        <v>2</v>
      </c>
      <c r="B31" s="2">
        <v>232561.87913099994</v>
      </c>
      <c r="C31" s="10">
        <v>2447</v>
      </c>
      <c r="D31" s="10">
        <v>2147</v>
      </c>
      <c r="E31" s="10">
        <v>725</v>
      </c>
      <c r="F31" s="34">
        <v>1072485</v>
      </c>
      <c r="G31" s="31">
        <f t="shared" si="2"/>
        <v>320.77500569793096</v>
      </c>
    </row>
    <row r="32" spans="1:7" x14ac:dyDescent="0.25">
      <c r="A32" s="8" t="s">
        <v>8</v>
      </c>
      <c r="B32" s="2">
        <v>152263.66513199999</v>
      </c>
      <c r="C32" s="10">
        <v>1815</v>
      </c>
      <c r="D32" s="10">
        <v>912</v>
      </c>
      <c r="E32" s="10">
        <v>458</v>
      </c>
      <c r="F32" s="34">
        <v>663150</v>
      </c>
      <c r="G32" s="31">
        <f t="shared" si="2"/>
        <v>332.45341731877727</v>
      </c>
    </row>
    <row r="33" spans="1:13" x14ac:dyDescent="0.25">
      <c r="A33" s="8" t="s">
        <v>31</v>
      </c>
      <c r="B33" s="2">
        <v>169421.21626300004</v>
      </c>
      <c r="C33" s="10">
        <v>2337</v>
      </c>
      <c r="D33" s="10">
        <v>1476</v>
      </c>
      <c r="E33" s="10">
        <v>675</v>
      </c>
      <c r="F33" s="34">
        <v>983400</v>
      </c>
      <c r="G33" s="31">
        <f t="shared" si="2"/>
        <v>250.99439446370377</v>
      </c>
    </row>
    <row r="34" spans="1:13" x14ac:dyDescent="0.25">
      <c r="A34" s="8" t="s">
        <v>4</v>
      </c>
      <c r="B34" s="2">
        <v>157023.402397</v>
      </c>
      <c r="C34" s="10">
        <v>1391</v>
      </c>
      <c r="D34" s="10">
        <v>1295</v>
      </c>
      <c r="E34" s="10">
        <v>804</v>
      </c>
      <c r="F34" s="34">
        <v>1175820</v>
      </c>
      <c r="G34" s="31">
        <f t="shared" si="2"/>
        <v>195.30273929975124</v>
      </c>
    </row>
    <row r="35" spans="1:13" x14ac:dyDescent="0.25">
      <c r="A35" s="8" t="s">
        <v>5</v>
      </c>
      <c r="B35" s="2">
        <v>62800.880768000003</v>
      </c>
      <c r="C35" s="10">
        <v>408</v>
      </c>
      <c r="D35" s="10">
        <v>690</v>
      </c>
      <c r="E35" s="10">
        <v>333</v>
      </c>
      <c r="F35" s="34">
        <v>502770</v>
      </c>
      <c r="G35" s="31">
        <f t="shared" si="2"/>
        <v>188.59123353753753</v>
      </c>
    </row>
    <row r="36" spans="1:13" x14ac:dyDescent="0.25">
      <c r="A36" s="8" t="s">
        <v>33</v>
      </c>
      <c r="B36" s="2">
        <v>70654.401711999992</v>
      </c>
      <c r="C36" s="10">
        <v>1032</v>
      </c>
      <c r="D36" s="10">
        <v>1014</v>
      </c>
      <c r="E36" s="10">
        <v>485</v>
      </c>
      <c r="F36" s="34">
        <v>448571</v>
      </c>
      <c r="G36" s="31">
        <f t="shared" si="2"/>
        <v>145.67917878762884</v>
      </c>
    </row>
    <row r="37" spans="1:13" x14ac:dyDescent="0.25">
      <c r="A37" s="8" t="s">
        <v>7</v>
      </c>
      <c r="B37" s="2">
        <v>80057.085621999999</v>
      </c>
      <c r="C37" s="10">
        <v>635</v>
      </c>
      <c r="D37" s="10">
        <v>235</v>
      </c>
      <c r="E37" s="10">
        <v>113</v>
      </c>
      <c r="F37" s="34">
        <v>190190</v>
      </c>
      <c r="G37" s="31">
        <f t="shared" si="2"/>
        <v>708.46978426548674</v>
      </c>
    </row>
    <row r="38" spans="1:13" x14ac:dyDescent="0.25">
      <c r="A38" s="8" t="s">
        <v>32</v>
      </c>
      <c r="B38" s="2">
        <v>107383.37</v>
      </c>
      <c r="C38" s="10">
        <v>1276</v>
      </c>
      <c r="D38" s="10">
        <v>258</v>
      </c>
      <c r="E38" s="10">
        <v>76</v>
      </c>
      <c r="F38" s="34">
        <v>115200</v>
      </c>
      <c r="G38" s="31">
        <f t="shared" si="2"/>
        <v>1412.9390789473684</v>
      </c>
    </row>
    <row r="39" spans="1:13" x14ac:dyDescent="0.25">
      <c r="A39" s="8" t="s">
        <v>1</v>
      </c>
      <c r="B39" s="2" t="s">
        <v>34</v>
      </c>
      <c r="C39" s="10" t="s">
        <v>34</v>
      </c>
      <c r="D39" s="10" t="s">
        <v>34</v>
      </c>
      <c r="E39" s="10" t="s">
        <v>34</v>
      </c>
      <c r="F39" s="26" t="s">
        <v>34</v>
      </c>
      <c r="G39" s="32" t="s">
        <v>34</v>
      </c>
    </row>
    <row r="40" spans="1:13" x14ac:dyDescent="0.25">
      <c r="A40" s="8" t="s">
        <v>6</v>
      </c>
      <c r="B40" s="2">
        <v>30039.374177999998</v>
      </c>
      <c r="C40" s="10">
        <v>163</v>
      </c>
      <c r="D40" s="10">
        <v>187</v>
      </c>
      <c r="E40" s="10">
        <v>80</v>
      </c>
      <c r="F40" s="34">
        <v>108420</v>
      </c>
      <c r="G40" s="31">
        <f t="shared" ref="G40:G41" si="3">B40/E40</f>
        <v>375.49217722499998</v>
      </c>
    </row>
    <row r="41" spans="1:13" x14ac:dyDescent="0.25">
      <c r="A41" s="57" t="s">
        <v>36</v>
      </c>
      <c r="B41" s="2">
        <f>69504+54944+52243</f>
        <v>176691</v>
      </c>
      <c r="C41" s="10">
        <f>263+313+354</f>
        <v>930</v>
      </c>
      <c r="D41" s="10">
        <f>309+117+39</f>
        <v>465</v>
      </c>
      <c r="E41" s="10">
        <f>59+27+19</f>
        <v>105</v>
      </c>
      <c r="F41" s="58">
        <v>294900</v>
      </c>
      <c r="G41" s="59">
        <f t="shared" si="3"/>
        <v>1682.7714285714285</v>
      </c>
    </row>
    <row r="42" spans="1:13" x14ac:dyDescent="0.25">
      <c r="A42" s="92" t="s">
        <v>62</v>
      </c>
      <c r="B42" s="16">
        <f t="shared" ref="B42:E42" si="4">SUM(B26:B41)</f>
        <v>3484004.1107740002</v>
      </c>
      <c r="C42" s="15">
        <f t="shared" si="4"/>
        <v>40265</v>
      </c>
      <c r="D42" s="15">
        <f t="shared" si="4"/>
        <v>15482</v>
      </c>
      <c r="E42" s="25">
        <f t="shared" si="4"/>
        <v>7089</v>
      </c>
      <c r="F42" s="33">
        <f>SUM(F26:F41)</f>
        <v>11333838</v>
      </c>
      <c r="G42" s="35">
        <f>B42/E42</f>
        <v>491.46623088926509</v>
      </c>
    </row>
    <row r="43" spans="1:13" x14ac:dyDescent="0.25">
      <c r="G43" s="23"/>
    </row>
    <row r="44" spans="1:13" x14ac:dyDescent="0.25">
      <c r="A44" s="96" t="s">
        <v>91</v>
      </c>
      <c r="G44" s="23"/>
    </row>
    <row r="45" spans="1:13" s="60" customFormat="1" x14ac:dyDescent="0.25">
      <c r="A45" s="97" t="s">
        <v>77</v>
      </c>
      <c r="G45" s="61"/>
      <c r="K45" s="61"/>
      <c r="M45" s="61"/>
    </row>
    <row r="46" spans="1:13" x14ac:dyDescent="0.25">
      <c r="A46" s="97" t="s">
        <v>78</v>
      </c>
      <c r="G46" s="23"/>
    </row>
    <row r="47" spans="1:13" x14ac:dyDescent="0.25">
      <c r="A47" s="97" t="s">
        <v>79</v>
      </c>
      <c r="G47" s="23"/>
    </row>
    <row r="48" spans="1:13" x14ac:dyDescent="0.25">
      <c r="A48" s="97" t="s">
        <v>80</v>
      </c>
      <c r="G48" s="23"/>
    </row>
    <row r="49" spans="1:7" x14ac:dyDescent="0.25">
      <c r="A49" s="97"/>
      <c r="G49" s="23"/>
    </row>
    <row r="50" spans="1:7" x14ac:dyDescent="0.25">
      <c r="G50" s="23"/>
    </row>
    <row r="51" spans="1:7" x14ac:dyDescent="0.25">
      <c r="G51" s="23"/>
    </row>
    <row r="52" spans="1:7" x14ac:dyDescent="0.25">
      <c r="G52" s="23"/>
    </row>
    <row r="53" spans="1:7" x14ac:dyDescent="0.25">
      <c r="G53" s="23"/>
    </row>
    <row r="54" spans="1:7" x14ac:dyDescent="0.25">
      <c r="G54" s="23"/>
    </row>
    <row r="55" spans="1:7" x14ac:dyDescent="0.25">
      <c r="G55" s="23"/>
    </row>
    <row r="56" spans="1:7" x14ac:dyDescent="0.25">
      <c r="G56" s="23"/>
    </row>
    <row r="57" spans="1:7" x14ac:dyDescent="0.25">
      <c r="G57" s="23"/>
    </row>
    <row r="58" spans="1:7" x14ac:dyDescent="0.25">
      <c r="G58" s="23"/>
    </row>
    <row r="59" spans="1:7" x14ac:dyDescent="0.25">
      <c r="G59" s="23"/>
    </row>
    <row r="60" spans="1:7" x14ac:dyDescent="0.25">
      <c r="G60" s="23"/>
    </row>
    <row r="61" spans="1:7" x14ac:dyDescent="0.25">
      <c r="G61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defaultColWidth="11" defaultRowHeight="15.75" x14ac:dyDescent="0.25"/>
  <cols>
    <col min="1" max="1" width="21" customWidth="1"/>
    <col min="8" max="8" width="11.625" customWidth="1"/>
  </cols>
  <sheetData>
    <row r="1" spans="1:16" x14ac:dyDescent="0.25">
      <c r="A1" s="1" t="s">
        <v>81</v>
      </c>
    </row>
    <row r="3" spans="1:16" ht="18" x14ac:dyDescent="0.25">
      <c r="A3" s="75"/>
      <c r="B3" s="112" t="s">
        <v>66</v>
      </c>
      <c r="C3" s="113"/>
      <c r="D3" s="113"/>
      <c r="E3" s="113"/>
      <c r="F3" s="113"/>
      <c r="G3" s="113"/>
      <c r="H3" s="114"/>
      <c r="I3" s="114"/>
      <c r="J3" s="114"/>
      <c r="K3" s="114"/>
      <c r="L3" s="114"/>
      <c r="M3" s="114"/>
      <c r="N3" s="114"/>
      <c r="O3" s="114"/>
      <c r="P3" s="115" t="s">
        <v>62</v>
      </c>
    </row>
    <row r="4" spans="1:16" ht="26.25" x14ac:dyDescent="0.25">
      <c r="A4" s="81" t="s">
        <v>63</v>
      </c>
      <c r="B4" s="63" t="s">
        <v>3</v>
      </c>
      <c r="C4" s="63" t="s">
        <v>29</v>
      </c>
      <c r="D4" s="63" t="s">
        <v>64</v>
      </c>
      <c r="E4" s="63" t="s">
        <v>2</v>
      </c>
      <c r="F4" s="63" t="s">
        <v>89</v>
      </c>
      <c r="G4" s="63" t="s">
        <v>31</v>
      </c>
      <c r="H4" s="63" t="s">
        <v>4</v>
      </c>
      <c r="I4" s="63" t="s">
        <v>5</v>
      </c>
      <c r="J4" s="63" t="s">
        <v>87</v>
      </c>
      <c r="K4" s="63" t="s">
        <v>7</v>
      </c>
      <c r="L4" s="63" t="s">
        <v>32</v>
      </c>
      <c r="M4" s="63" t="s">
        <v>1</v>
      </c>
      <c r="N4" s="63" t="s">
        <v>6</v>
      </c>
      <c r="O4" s="63" t="s">
        <v>65</v>
      </c>
      <c r="P4" s="115"/>
    </row>
    <row r="5" spans="1:16" x14ac:dyDescent="0.25">
      <c r="A5" s="76" t="s">
        <v>27</v>
      </c>
      <c r="B5" s="64">
        <v>774</v>
      </c>
      <c r="C5" s="64">
        <v>173</v>
      </c>
      <c r="D5" s="65">
        <v>360</v>
      </c>
      <c r="E5" s="64">
        <v>337</v>
      </c>
      <c r="F5" s="64">
        <v>268</v>
      </c>
      <c r="G5" s="64">
        <v>410</v>
      </c>
      <c r="H5" s="64">
        <v>473</v>
      </c>
      <c r="I5" s="64">
        <v>204</v>
      </c>
      <c r="J5" s="64">
        <v>267</v>
      </c>
      <c r="K5" s="64">
        <v>325</v>
      </c>
      <c r="L5" s="64">
        <v>36</v>
      </c>
      <c r="M5" s="66">
        <v>104</v>
      </c>
      <c r="N5" s="64">
        <v>163</v>
      </c>
      <c r="O5" s="64">
        <v>19</v>
      </c>
      <c r="P5" s="67">
        <f t="shared" ref="P5:P20" si="0">SUM(B5:O5)</f>
        <v>3913</v>
      </c>
    </row>
    <row r="6" spans="1:16" x14ac:dyDescent="0.25">
      <c r="A6" s="77" t="s">
        <v>28</v>
      </c>
      <c r="B6" s="68">
        <v>614</v>
      </c>
      <c r="C6" s="68">
        <v>111</v>
      </c>
      <c r="D6" s="69">
        <v>203</v>
      </c>
      <c r="E6" s="68">
        <v>205</v>
      </c>
      <c r="F6" s="68">
        <v>148</v>
      </c>
      <c r="G6" s="68">
        <v>180</v>
      </c>
      <c r="H6" s="68">
        <v>198</v>
      </c>
      <c r="I6" s="68">
        <v>95</v>
      </c>
      <c r="J6" s="68">
        <v>103</v>
      </c>
      <c r="K6" s="68">
        <v>160</v>
      </c>
      <c r="L6" s="68">
        <v>26</v>
      </c>
      <c r="M6" s="70">
        <v>54</v>
      </c>
      <c r="N6" s="68">
        <v>96</v>
      </c>
      <c r="O6" s="68">
        <v>34</v>
      </c>
      <c r="P6" s="67">
        <f t="shared" si="0"/>
        <v>2227</v>
      </c>
    </row>
    <row r="7" spans="1:16" x14ac:dyDescent="0.25">
      <c r="A7" s="78" t="s">
        <v>3</v>
      </c>
      <c r="B7" s="68">
        <v>714</v>
      </c>
      <c r="C7" s="68">
        <v>38</v>
      </c>
      <c r="D7" s="69">
        <v>64</v>
      </c>
      <c r="E7" s="68">
        <v>75</v>
      </c>
      <c r="F7" s="68">
        <v>53</v>
      </c>
      <c r="G7" s="68">
        <v>59</v>
      </c>
      <c r="H7" s="68">
        <v>65</v>
      </c>
      <c r="I7" s="68">
        <v>34</v>
      </c>
      <c r="J7" s="68">
        <v>53</v>
      </c>
      <c r="K7" s="68">
        <v>50</v>
      </c>
      <c r="L7" s="68">
        <v>8</v>
      </c>
      <c r="M7" s="70">
        <v>12</v>
      </c>
      <c r="N7" s="68">
        <v>40</v>
      </c>
      <c r="O7" s="68">
        <v>3</v>
      </c>
      <c r="P7" s="67">
        <f t="shared" si="0"/>
        <v>1268</v>
      </c>
    </row>
    <row r="8" spans="1:16" x14ac:dyDescent="0.25">
      <c r="A8" s="78" t="s">
        <v>29</v>
      </c>
      <c r="B8" s="68">
        <v>101</v>
      </c>
      <c r="C8" s="68">
        <v>297</v>
      </c>
      <c r="D8" s="69">
        <v>23</v>
      </c>
      <c r="E8" s="68">
        <v>32</v>
      </c>
      <c r="F8" s="68">
        <v>12</v>
      </c>
      <c r="G8" s="68">
        <v>21</v>
      </c>
      <c r="H8" s="68">
        <v>20</v>
      </c>
      <c r="I8" s="68">
        <v>77</v>
      </c>
      <c r="J8" s="68">
        <v>11</v>
      </c>
      <c r="K8" s="68">
        <v>8</v>
      </c>
      <c r="L8" s="68">
        <v>4</v>
      </c>
      <c r="M8" s="70">
        <v>24</v>
      </c>
      <c r="N8" s="68">
        <v>14</v>
      </c>
      <c r="O8" s="68">
        <v>1</v>
      </c>
      <c r="P8" s="67">
        <f t="shared" si="0"/>
        <v>645</v>
      </c>
    </row>
    <row r="9" spans="1:16" x14ac:dyDescent="0.25">
      <c r="A9" s="78" t="s">
        <v>30</v>
      </c>
      <c r="B9" s="68">
        <v>39</v>
      </c>
      <c r="C9" s="68">
        <v>7</v>
      </c>
      <c r="D9" s="69">
        <v>189</v>
      </c>
      <c r="E9" s="68">
        <v>6</v>
      </c>
      <c r="F9" s="68">
        <v>6</v>
      </c>
      <c r="G9" s="68">
        <v>17</v>
      </c>
      <c r="H9" s="68">
        <v>14</v>
      </c>
      <c r="I9" s="68">
        <v>9</v>
      </c>
      <c r="J9" s="68">
        <v>10</v>
      </c>
      <c r="K9" s="68">
        <v>13</v>
      </c>
      <c r="L9" s="68">
        <v>0</v>
      </c>
      <c r="M9" s="70">
        <v>3</v>
      </c>
      <c r="N9" s="68">
        <v>6</v>
      </c>
      <c r="O9" s="68">
        <v>2</v>
      </c>
      <c r="P9" s="67">
        <f t="shared" si="0"/>
        <v>321</v>
      </c>
    </row>
    <row r="10" spans="1:16" x14ac:dyDescent="0.25">
      <c r="A10" s="78" t="s">
        <v>2</v>
      </c>
      <c r="B10" s="68">
        <v>80</v>
      </c>
      <c r="C10" s="68">
        <v>9</v>
      </c>
      <c r="D10" s="69">
        <v>11</v>
      </c>
      <c r="E10" s="68">
        <v>196</v>
      </c>
      <c r="F10" s="68">
        <v>11</v>
      </c>
      <c r="G10" s="68">
        <v>9</v>
      </c>
      <c r="H10" s="68">
        <v>18</v>
      </c>
      <c r="I10" s="68">
        <v>6</v>
      </c>
      <c r="J10" s="68">
        <v>10</v>
      </c>
      <c r="K10" s="68">
        <v>7</v>
      </c>
      <c r="L10" s="68">
        <v>5</v>
      </c>
      <c r="M10" s="70">
        <v>7</v>
      </c>
      <c r="N10" s="68">
        <v>11</v>
      </c>
      <c r="O10" s="68">
        <v>2</v>
      </c>
      <c r="P10" s="67">
        <f t="shared" si="0"/>
        <v>382</v>
      </c>
    </row>
    <row r="11" spans="1:16" x14ac:dyDescent="0.25">
      <c r="A11" s="78" t="s">
        <v>8</v>
      </c>
      <c r="B11" s="68">
        <v>40</v>
      </c>
      <c r="C11" s="68">
        <v>6</v>
      </c>
      <c r="D11" s="69">
        <v>14</v>
      </c>
      <c r="E11" s="68">
        <v>19</v>
      </c>
      <c r="F11" s="68">
        <v>139</v>
      </c>
      <c r="G11" s="68">
        <v>21</v>
      </c>
      <c r="H11" s="68">
        <v>27</v>
      </c>
      <c r="I11" s="68">
        <v>8</v>
      </c>
      <c r="J11" s="68">
        <v>12</v>
      </c>
      <c r="K11" s="68">
        <v>54</v>
      </c>
      <c r="L11" s="68">
        <v>0</v>
      </c>
      <c r="M11" s="70">
        <v>3</v>
      </c>
      <c r="N11" s="68">
        <v>3</v>
      </c>
      <c r="O11" s="68">
        <v>0</v>
      </c>
      <c r="P11" s="67">
        <f t="shared" si="0"/>
        <v>346</v>
      </c>
    </row>
    <row r="12" spans="1:16" x14ac:dyDescent="0.25">
      <c r="A12" s="78" t="s">
        <v>31</v>
      </c>
      <c r="B12" s="68">
        <v>16</v>
      </c>
      <c r="C12" s="68">
        <v>9</v>
      </c>
      <c r="D12" s="69">
        <v>16</v>
      </c>
      <c r="E12" s="68">
        <v>11</v>
      </c>
      <c r="F12" s="68">
        <v>10</v>
      </c>
      <c r="G12" s="68">
        <v>271</v>
      </c>
      <c r="H12" s="68">
        <v>18</v>
      </c>
      <c r="I12" s="68">
        <v>6</v>
      </c>
      <c r="J12" s="68">
        <v>9</v>
      </c>
      <c r="K12" s="68">
        <v>12</v>
      </c>
      <c r="L12" s="68">
        <v>2</v>
      </c>
      <c r="M12" s="70">
        <v>4</v>
      </c>
      <c r="N12" s="68">
        <v>7</v>
      </c>
      <c r="O12" s="68">
        <v>1</v>
      </c>
      <c r="P12" s="67">
        <f t="shared" si="0"/>
        <v>392</v>
      </c>
    </row>
    <row r="13" spans="1:16" x14ac:dyDescent="0.25">
      <c r="A13" s="78" t="s">
        <v>4</v>
      </c>
      <c r="B13" s="68">
        <v>22</v>
      </c>
      <c r="C13" s="68">
        <v>7</v>
      </c>
      <c r="D13" s="69">
        <v>9</v>
      </c>
      <c r="E13" s="68">
        <v>11</v>
      </c>
      <c r="F13" s="68">
        <v>7</v>
      </c>
      <c r="G13" s="68">
        <v>15</v>
      </c>
      <c r="H13" s="68">
        <v>193</v>
      </c>
      <c r="I13" s="68">
        <v>3</v>
      </c>
      <c r="J13" s="68">
        <v>8</v>
      </c>
      <c r="K13" s="68">
        <v>10</v>
      </c>
      <c r="L13" s="68">
        <v>1</v>
      </c>
      <c r="M13" s="70">
        <v>4</v>
      </c>
      <c r="N13" s="68">
        <v>6</v>
      </c>
      <c r="O13" s="68">
        <v>4</v>
      </c>
      <c r="P13" s="67">
        <f t="shared" si="0"/>
        <v>300</v>
      </c>
    </row>
    <row r="14" spans="1:16" x14ac:dyDescent="0.25">
      <c r="A14" s="78" t="s">
        <v>5</v>
      </c>
      <c r="B14" s="68">
        <v>54</v>
      </c>
      <c r="C14" s="68">
        <v>14</v>
      </c>
      <c r="D14" s="69">
        <v>8</v>
      </c>
      <c r="E14" s="68">
        <v>6</v>
      </c>
      <c r="F14" s="68">
        <v>2</v>
      </c>
      <c r="G14" s="68">
        <v>4</v>
      </c>
      <c r="H14" s="68">
        <v>7</v>
      </c>
      <c r="I14" s="68">
        <v>90</v>
      </c>
      <c r="J14" s="68">
        <v>4</v>
      </c>
      <c r="K14" s="68">
        <v>2</v>
      </c>
      <c r="L14" s="68">
        <v>3</v>
      </c>
      <c r="M14" s="70">
        <v>4</v>
      </c>
      <c r="N14" s="68">
        <v>2</v>
      </c>
      <c r="O14" s="68">
        <v>0</v>
      </c>
      <c r="P14" s="67">
        <f t="shared" si="0"/>
        <v>200</v>
      </c>
    </row>
    <row r="15" spans="1:16" x14ac:dyDescent="0.25">
      <c r="A15" s="78" t="s">
        <v>33</v>
      </c>
      <c r="B15" s="68">
        <v>14</v>
      </c>
      <c r="C15" s="68">
        <v>4</v>
      </c>
      <c r="D15" s="69">
        <v>5</v>
      </c>
      <c r="E15" s="68">
        <v>8</v>
      </c>
      <c r="F15" s="68">
        <v>9</v>
      </c>
      <c r="G15" s="68">
        <v>7</v>
      </c>
      <c r="H15" s="68">
        <v>8</v>
      </c>
      <c r="I15" s="68">
        <v>2</v>
      </c>
      <c r="J15" s="68">
        <v>173</v>
      </c>
      <c r="K15" s="68">
        <v>3</v>
      </c>
      <c r="L15" s="68">
        <v>0</v>
      </c>
      <c r="M15" s="70">
        <v>2</v>
      </c>
      <c r="N15" s="68">
        <v>2</v>
      </c>
      <c r="O15" s="68">
        <v>1</v>
      </c>
      <c r="P15" s="67">
        <f t="shared" si="0"/>
        <v>238</v>
      </c>
    </row>
    <row r="16" spans="1:16" x14ac:dyDescent="0.25">
      <c r="A16" s="78" t="s">
        <v>7</v>
      </c>
      <c r="B16" s="68">
        <v>116</v>
      </c>
      <c r="C16" s="68">
        <v>10</v>
      </c>
      <c r="D16" s="69">
        <v>11</v>
      </c>
      <c r="E16" s="68">
        <v>16</v>
      </c>
      <c r="F16" s="68">
        <v>18</v>
      </c>
      <c r="G16" s="68">
        <v>20</v>
      </c>
      <c r="H16" s="68">
        <v>25</v>
      </c>
      <c r="I16" s="68">
        <v>2</v>
      </c>
      <c r="J16" s="68">
        <v>12</v>
      </c>
      <c r="K16" s="68">
        <v>90</v>
      </c>
      <c r="L16" s="68">
        <v>3</v>
      </c>
      <c r="M16" s="70">
        <v>4</v>
      </c>
      <c r="N16" s="68">
        <v>5</v>
      </c>
      <c r="O16" s="68">
        <v>0</v>
      </c>
      <c r="P16" s="67">
        <f t="shared" si="0"/>
        <v>332</v>
      </c>
    </row>
    <row r="17" spans="1:16" x14ac:dyDescent="0.25">
      <c r="A17" s="78" t="s">
        <v>32</v>
      </c>
      <c r="B17" s="68">
        <v>42</v>
      </c>
      <c r="C17" s="68">
        <v>4</v>
      </c>
      <c r="D17" s="69">
        <v>10</v>
      </c>
      <c r="E17" s="68">
        <v>11</v>
      </c>
      <c r="F17" s="68">
        <v>4</v>
      </c>
      <c r="G17" s="68">
        <v>8</v>
      </c>
      <c r="H17" s="68">
        <v>4</v>
      </c>
      <c r="I17" s="68">
        <v>6</v>
      </c>
      <c r="J17" s="68">
        <v>5</v>
      </c>
      <c r="K17" s="68">
        <v>3</v>
      </c>
      <c r="L17" s="68">
        <v>9</v>
      </c>
      <c r="M17" s="70">
        <v>3</v>
      </c>
      <c r="N17" s="68">
        <v>5</v>
      </c>
      <c r="O17" s="68">
        <v>0</v>
      </c>
      <c r="P17" s="67">
        <f t="shared" si="0"/>
        <v>114</v>
      </c>
    </row>
    <row r="18" spans="1:16" x14ac:dyDescent="0.25">
      <c r="A18" s="79" t="s">
        <v>1</v>
      </c>
      <c r="B18" s="71">
        <v>10</v>
      </c>
      <c r="C18" s="71">
        <v>2</v>
      </c>
      <c r="D18" s="72">
        <v>5</v>
      </c>
      <c r="E18" s="71">
        <v>0</v>
      </c>
      <c r="F18" s="71">
        <v>3</v>
      </c>
      <c r="G18" s="71">
        <v>5</v>
      </c>
      <c r="H18" s="71">
        <v>3</v>
      </c>
      <c r="I18" s="71">
        <v>1</v>
      </c>
      <c r="J18" s="71">
        <v>1</v>
      </c>
      <c r="K18" s="71">
        <v>3</v>
      </c>
      <c r="L18" s="71">
        <v>1</v>
      </c>
      <c r="M18" s="73">
        <v>60</v>
      </c>
      <c r="N18" s="71">
        <v>0</v>
      </c>
      <c r="O18" s="71">
        <v>0</v>
      </c>
      <c r="P18" s="67">
        <f t="shared" si="0"/>
        <v>94</v>
      </c>
    </row>
    <row r="19" spans="1:16" x14ac:dyDescent="0.25">
      <c r="A19" s="78" t="s">
        <v>6</v>
      </c>
      <c r="B19" s="68">
        <v>9</v>
      </c>
      <c r="C19" s="68">
        <v>0</v>
      </c>
      <c r="D19" s="69">
        <v>4</v>
      </c>
      <c r="E19" s="68">
        <v>2</v>
      </c>
      <c r="F19" s="68">
        <v>1</v>
      </c>
      <c r="G19" s="68">
        <v>2</v>
      </c>
      <c r="H19" s="68">
        <v>7</v>
      </c>
      <c r="I19" s="68">
        <v>0</v>
      </c>
      <c r="J19" s="68">
        <v>5</v>
      </c>
      <c r="K19" s="68">
        <v>1</v>
      </c>
      <c r="L19" s="68">
        <v>0</v>
      </c>
      <c r="M19" s="70">
        <v>0</v>
      </c>
      <c r="N19" s="68">
        <v>10</v>
      </c>
      <c r="O19" s="68">
        <v>1</v>
      </c>
      <c r="P19" s="67">
        <f t="shared" si="0"/>
        <v>42</v>
      </c>
    </row>
    <row r="20" spans="1:16" x14ac:dyDescent="0.25">
      <c r="A20" s="78" t="s">
        <v>65</v>
      </c>
      <c r="B20" s="68">
        <v>12</v>
      </c>
      <c r="C20" s="68">
        <v>6</v>
      </c>
      <c r="D20" s="69">
        <v>12</v>
      </c>
      <c r="E20" s="68">
        <v>7</v>
      </c>
      <c r="F20" s="68">
        <v>4</v>
      </c>
      <c r="G20" s="68">
        <v>8</v>
      </c>
      <c r="H20" s="68">
        <v>14</v>
      </c>
      <c r="I20" s="68">
        <v>2</v>
      </c>
      <c r="J20" s="68">
        <v>6</v>
      </c>
      <c r="K20" s="68">
        <v>12</v>
      </c>
      <c r="L20" s="68">
        <v>0</v>
      </c>
      <c r="M20" s="68">
        <v>1</v>
      </c>
      <c r="N20" s="68">
        <v>4</v>
      </c>
      <c r="O20" s="68">
        <v>17</v>
      </c>
      <c r="P20" s="67">
        <f t="shared" si="0"/>
        <v>105</v>
      </c>
    </row>
    <row r="21" spans="1:16" ht="16.5" thickBot="1" x14ac:dyDescent="0.3">
      <c r="A21" s="80" t="s">
        <v>62</v>
      </c>
      <c r="B21" s="74">
        <f t="shared" ref="B21:P21" si="1">SUM(B5:B20)</f>
        <v>2657</v>
      </c>
      <c r="C21" s="74">
        <f t="shared" si="1"/>
        <v>697</v>
      </c>
      <c r="D21" s="74">
        <f t="shared" si="1"/>
        <v>944</v>
      </c>
      <c r="E21" s="74">
        <f t="shared" si="1"/>
        <v>942</v>
      </c>
      <c r="F21" s="74">
        <f t="shared" si="1"/>
        <v>695</v>
      </c>
      <c r="G21" s="74">
        <f t="shared" si="1"/>
        <v>1057</v>
      </c>
      <c r="H21" s="74">
        <f t="shared" si="1"/>
        <v>1094</v>
      </c>
      <c r="I21" s="74">
        <f t="shared" si="1"/>
        <v>545</v>
      </c>
      <c r="J21" s="74">
        <f t="shared" si="1"/>
        <v>689</v>
      </c>
      <c r="K21" s="74">
        <f t="shared" si="1"/>
        <v>753</v>
      </c>
      <c r="L21" s="74">
        <f t="shared" si="1"/>
        <v>98</v>
      </c>
      <c r="M21" s="74">
        <f t="shared" si="1"/>
        <v>289</v>
      </c>
      <c r="N21" s="74">
        <f t="shared" si="1"/>
        <v>374</v>
      </c>
      <c r="O21" s="74">
        <f t="shared" si="1"/>
        <v>85</v>
      </c>
      <c r="P21" s="74">
        <f t="shared" si="1"/>
        <v>10919</v>
      </c>
    </row>
    <row r="22" spans="1:16" ht="16.5" thickTop="1" x14ac:dyDescent="0.25">
      <c r="A22" s="78"/>
    </row>
    <row r="23" spans="1:16" x14ac:dyDescent="0.25">
      <c r="A23" s="78" t="s">
        <v>91</v>
      </c>
    </row>
    <row r="24" spans="1:16" x14ac:dyDescent="0.25">
      <c r="A24" s="78" t="s">
        <v>77</v>
      </c>
    </row>
    <row r="25" spans="1:16" x14ac:dyDescent="0.25">
      <c r="A25" s="78" t="s">
        <v>82</v>
      </c>
    </row>
    <row r="26" spans="1:16" x14ac:dyDescent="0.25">
      <c r="A26" s="78" t="s">
        <v>88</v>
      </c>
    </row>
    <row r="27" spans="1:16" x14ac:dyDescent="0.25">
      <c r="A27" s="78" t="s">
        <v>83</v>
      </c>
    </row>
  </sheetData>
  <mergeCells count="2">
    <mergeCell ref="B3:O3"/>
    <mergeCell ref="P3:P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5315c70c70d028aec2ac959b5fb81a83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61c8bcacd5ab5ce0727aeccdcf09618e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Restricted" minOccurs="0"/>
                <xsd:element ref="ns1:ContentVersion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ParentUniqueId" minOccurs="0"/>
                <xsd:element ref="ns1:Stream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Restricted" ma:index="79" nillable="true" ma:displayName="Restricted" ma:hidden="true" ma:list="Docs" ma:internalName="Restricted" ma:readOnly="true" ma:showField="Restricted">
      <xsd:simpleType>
        <xsd:restriction base="dms:Lookup"/>
      </xsd:simpleType>
    </xsd:element>
    <xsd:element name="ContentVersion" ma:index="80" nillable="true" ma:displayName="$Resources:core,Content_Version;" ma:hidden="true" ma:list="Docs" ma:internalName="ContentVersion" ma:readOnly="true" ma:showField="ContentVersion">
      <xsd:simpleType>
        <xsd:restriction base="dms:Lookup"/>
      </xsd:simpleType>
    </xsd:element>
    <xsd:element name="AppAuthor" ma:index="81" nillable="true" ma:displayName="App Created By" ma:list="AppPrincipals" ma:internalName="AppAuthor" ma:readOnly="true" ma:showField="Title">
      <xsd:simpleType>
        <xsd:restriction base="dms:Lookup"/>
      </xsd:simpleType>
    </xsd:element>
    <xsd:element name="AppEditor" ma:index="82" nillable="true" ma:displayName="App Modified By" ma:list="AppPrincipals" ma:internalName="AppEditor" ma:readOnly="true" ma:showField="Title">
      <xsd:simpleType>
        <xsd:restriction base="dms:Lookup"/>
      </xsd:simpleType>
    </xsd:element>
    <xsd:element name="owshiddenversion" ma:index="8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7" nillable="true" ma:displayName="UI Version" ma:hidden="true" ma:internalName="_UIVersion" ma:readOnly="true">
      <xsd:simpleType>
        <xsd:restriction base="dms:Unknown"/>
      </xsd:simpleType>
    </xsd:element>
    <xsd:element name="_UIVersionString" ma:index="88" nillable="true" ma:displayName="Version" ma:internalName="_UIVersionString" ma:readOnly="true">
      <xsd:simpleType>
        <xsd:restriction base="dms:Text"/>
      </xsd:simpleType>
    </xsd:element>
    <xsd:element name="InstanceID" ma:index="89" nillable="true" ma:displayName="Instance ID" ma:hidden="true" ma:internalName="InstanceID" ma:readOnly="true">
      <xsd:simpleType>
        <xsd:restriction base="dms:Unknown"/>
      </xsd:simpleType>
    </xsd:element>
    <xsd:element name="Order" ma:index="90" nillable="true" ma:displayName="Order" ma:hidden="true" ma:internalName="Order">
      <xsd:simpleType>
        <xsd:restriction base="dms:Number"/>
      </xsd:simpleType>
    </xsd:element>
    <xsd:element name="GUID" ma:index="91" nillable="true" ma:displayName="GUID" ma:hidden="true" ma:internalName="GUID" ma:readOnly="true">
      <xsd:simpleType>
        <xsd:restriction base="dms:Unknown"/>
      </xsd:simpleType>
    </xsd:element>
    <xsd:element name="WorkflowVersion" ma:index="9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9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6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  <xsd:element name="ParentUniqueId" ma:index="97" nillable="true" ma:displayName="Document Parent Identifier" ma:hidden="true" ma:list="Docs" ma:internalName="ParentUniqueId" ma:readOnly="true" ma:showField="ParentUniqueId">
      <xsd:simpleType>
        <xsd:restriction base="dms:Lookup"/>
      </xsd:simpleType>
    </xsd:element>
    <xsd:element name="StreamHash" ma:index="98" nillable="true" ma:displayName="Document Stream Hash" ma:hidden="true" ma:list="Docs" ma:internalName="StreamHash" ma:readOnly="true" ma:showField="StreamHash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936c1442-02f3-49e0-9ba0-c6fb8ae81a06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58781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521702c2_Revised Jan 25, 2021.xlsx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261323</RISPersonID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833360F-2D3A-4158-A61E-D4BC0E389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97C0EC-2470-42A3-A0C2-62968F2444E0}">
  <ds:schemaRefs>
    <ds:schemaRef ds:uri="http://schemas.openxmlformats.org/package/2006/metadata/core-properties"/>
    <ds:schemaRef ds:uri="60B91B04-2990-4B57-B48B-0D67EE7C5EF0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Copyright</vt:lpstr>
      <vt:lpstr>Ex 6</vt:lpstr>
      <vt:lpstr>Ex 9</vt:lpstr>
      <vt:lpstr>Ex 10</vt:lpstr>
      <vt:lpstr>Ex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521702c2_Revised Jan 25, 2021_8c452c51-eed9-4b88-b5c2-5b3457934652.xlsx</dc:title>
  <dc:creator>Sunil Gupta</dc:creator>
  <cp:lastModifiedBy>Notosoehardjo, Soebagio</cp:lastModifiedBy>
  <dcterms:created xsi:type="dcterms:W3CDTF">2020-07-04T18:05:06Z</dcterms:created>
  <dcterms:modified xsi:type="dcterms:W3CDTF">2021-02-04T13:19:52Z</dcterms:modified>
</cp:coreProperties>
</file>