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23A13A06-7641-480E-9EE8-470F49B9927A}" xr6:coauthVersionLast="47" xr6:coauthVersionMax="47" xr10:uidLastSave="{00000000-0000-0000-0000-000000000000}"/>
  <bookViews>
    <workbookView xWindow="-108" yWindow="-108" windowWidth="23256" windowHeight="12576" tabRatio="996" activeTab="10" xr2:uid="{00000000-000D-0000-FFFF-FFFF00000000}"/>
  </bookViews>
  <sheets>
    <sheet name="RELATIVA Y ABSOLUTA" sheetId="31" r:id="rId1"/>
    <sheet name="Matemática y Estadistica I" sheetId="28" r:id="rId2"/>
    <sheet name="Matemática y Estadistica II" sheetId="21" r:id="rId3"/>
    <sheet name="Fomato Condicional I" sheetId="29" r:id="rId4"/>
    <sheet name="Filtro 1" sheetId="23" r:id="rId5"/>
    <sheet name="Filtro 2" sheetId="32" r:id="rId6"/>
    <sheet name="Filtro Avanzado" sheetId="33" r:id="rId7"/>
    <sheet name="FA1" sheetId="34" r:id="rId8"/>
    <sheet name="FA2" sheetId="35" r:id="rId9"/>
    <sheet name="FA3" sheetId="36" r:id="rId10"/>
    <sheet name="FA4" sheetId="38" r:id="rId11"/>
  </sheets>
  <definedNames>
    <definedName name="_xlnm._FilterDatabase" localSheetId="4" hidden="1">'Filtro 1'!$D$14:$K$54</definedName>
    <definedName name="_xlnm._FilterDatabase" localSheetId="5" hidden="1">'Filtro 2'!$B$4:$I$15</definedName>
    <definedName name="_xlnm._FilterDatabase" localSheetId="2" hidden="1">'Matemática y Estadistica II'!$D$12:$I$39</definedName>
    <definedName name="_xlnm.Extract" localSheetId="7">'FA1'!$A$3:$G$3</definedName>
    <definedName name="_xlnm.Extract" localSheetId="8">'FA2'!$A$3:$G$3</definedName>
    <definedName name="_xlnm.Extract" localSheetId="9">'FA3'!$A$3:$G$3</definedName>
    <definedName name="_xlnm.Extract" localSheetId="10">'FA4'!$A$7:$G$7</definedName>
    <definedName name="_xlnm.Criteria" localSheetId="10">'FA4'!$J$16</definedName>
    <definedName name="TABLA1">'Filtro 2'!$B$4:$I$15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1" l="1"/>
  <c r="N26" i="21"/>
  <c r="R20" i="21"/>
  <c r="N20" i="21"/>
  <c r="R14" i="21"/>
  <c r="N14" i="21"/>
  <c r="D31" i="28"/>
  <c r="L31" i="28"/>
  <c r="K31" i="28"/>
  <c r="K32" i="28"/>
  <c r="K14" i="28"/>
  <c r="K30" i="28"/>
  <c r="K10" i="28"/>
  <c r="K11" i="28"/>
  <c r="K12" i="28"/>
  <c r="K13" i="28"/>
  <c r="K15" i="28"/>
  <c r="K16" i="28"/>
  <c r="K17" i="28"/>
  <c r="K18" i="28"/>
  <c r="K19" i="28"/>
  <c r="K20" i="28"/>
  <c r="K21" i="28"/>
  <c r="K22" i="28"/>
  <c r="K9" i="28"/>
  <c r="J26" i="28"/>
  <c r="J28" i="28"/>
  <c r="J27" i="28"/>
  <c r="D32" i="28"/>
  <c r="D30" i="28"/>
  <c r="D28" i="28"/>
  <c r="D27" i="28"/>
  <c r="D26" i="28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5" i="31"/>
  <c r="H6" i="31"/>
  <c r="I6" i="31"/>
  <c r="H7" i="31"/>
  <c r="I7" i="31"/>
  <c r="H8" i="31"/>
  <c r="I8" i="31"/>
  <c r="H9" i="31"/>
  <c r="I9" i="31"/>
  <c r="H10" i="31"/>
  <c r="I10" i="31"/>
  <c r="H11" i="31"/>
  <c r="I11" i="31"/>
  <c r="H12" i="31"/>
  <c r="I12" i="31"/>
  <c r="H13" i="31"/>
  <c r="I13" i="31"/>
  <c r="H14" i="31"/>
  <c r="I14" i="31"/>
  <c r="H15" i="31"/>
  <c r="I15" i="31"/>
  <c r="H16" i="31"/>
  <c r="I16" i="31"/>
  <c r="H17" i="31"/>
  <c r="I17" i="31"/>
  <c r="H18" i="31"/>
  <c r="I18" i="31"/>
  <c r="H19" i="31"/>
  <c r="I19" i="31"/>
  <c r="H20" i="31"/>
  <c r="I20" i="31"/>
  <c r="H21" i="31"/>
  <c r="I21" i="31"/>
  <c r="H22" i="31"/>
  <c r="I22" i="31"/>
  <c r="H23" i="31"/>
  <c r="I23" i="31"/>
  <c r="H24" i="31"/>
  <c r="I24" i="31"/>
  <c r="H25" i="31"/>
  <c r="I25" i="31"/>
  <c r="H26" i="31"/>
  <c r="I26" i="31"/>
  <c r="H27" i="31"/>
  <c r="I27" i="31"/>
  <c r="H28" i="31"/>
  <c r="I28" i="31"/>
  <c r="H29" i="31"/>
  <c r="I29" i="31"/>
  <c r="H30" i="31"/>
  <c r="I30" i="31"/>
  <c r="H31" i="31"/>
  <c r="I31" i="31"/>
  <c r="H32" i="31"/>
  <c r="I32" i="31"/>
  <c r="H33" i="31"/>
  <c r="I33" i="31"/>
  <c r="H34" i="31"/>
  <c r="I34" i="31"/>
  <c r="H35" i="31"/>
  <c r="I35" i="31"/>
  <c r="H36" i="31"/>
  <c r="I36" i="31"/>
  <c r="H37" i="31"/>
  <c r="I37" i="31"/>
  <c r="H38" i="31"/>
  <c r="I38" i="31"/>
  <c r="H39" i="31"/>
  <c r="I39" i="31"/>
  <c r="H40" i="31"/>
  <c r="I40" i="31"/>
  <c r="H41" i="31"/>
  <c r="I41" i="31"/>
  <c r="H42" i="31"/>
  <c r="I42" i="31"/>
  <c r="H43" i="31"/>
  <c r="I43" i="31"/>
  <c r="H44" i="31"/>
  <c r="I44" i="31"/>
  <c r="H45" i="31"/>
  <c r="I45" i="31"/>
  <c r="H46" i="31"/>
  <c r="I46" i="31"/>
  <c r="H47" i="31"/>
  <c r="I47" i="31"/>
  <c r="H48" i="31"/>
  <c r="I48" i="31"/>
  <c r="H49" i="31"/>
  <c r="I49" i="31"/>
  <c r="H50" i="31"/>
  <c r="I50" i="31"/>
  <c r="H51" i="31"/>
  <c r="I51" i="31"/>
  <c r="H52" i="31"/>
  <c r="I52" i="31"/>
  <c r="H53" i="31"/>
  <c r="I53" i="31"/>
  <c r="H54" i="31"/>
  <c r="I54" i="31"/>
  <c r="H55" i="31"/>
  <c r="I55" i="31"/>
  <c r="H56" i="31"/>
  <c r="I56" i="31"/>
  <c r="H57" i="31"/>
  <c r="I57" i="31"/>
  <c r="H58" i="31"/>
  <c r="I58" i="31"/>
  <c r="H59" i="31"/>
  <c r="I59" i="31"/>
  <c r="H60" i="31"/>
  <c r="I60" i="31"/>
  <c r="H61" i="31"/>
  <c r="I61" i="31"/>
  <c r="H62" i="31"/>
  <c r="I62" i="31"/>
  <c r="H63" i="31"/>
  <c r="I63" i="31"/>
  <c r="H64" i="31"/>
  <c r="I64" i="31"/>
  <c r="H65" i="31"/>
  <c r="I65" i="31"/>
  <c r="H66" i="31"/>
  <c r="I66" i="31"/>
  <c r="H67" i="31"/>
  <c r="I67" i="31"/>
  <c r="H68" i="31"/>
  <c r="I68" i="31"/>
  <c r="H69" i="31"/>
  <c r="I69" i="31"/>
  <c r="H70" i="31"/>
  <c r="I70" i="31"/>
  <c r="H71" i="31"/>
  <c r="I71" i="31"/>
  <c r="H72" i="31"/>
  <c r="I72" i="31"/>
  <c r="H73" i="31"/>
  <c r="I73" i="31"/>
  <c r="H74" i="31"/>
  <c r="I74" i="31"/>
  <c r="H75" i="31"/>
  <c r="I75" i="31"/>
  <c r="H76" i="31"/>
  <c r="I76" i="31"/>
  <c r="H77" i="31"/>
  <c r="I77" i="31"/>
  <c r="H78" i="31"/>
  <c r="I78" i="31"/>
  <c r="H79" i="31"/>
  <c r="I79" i="31"/>
  <c r="H80" i="31"/>
  <c r="I80" i="31"/>
  <c r="H81" i="31"/>
  <c r="I81" i="31"/>
  <c r="H82" i="31"/>
  <c r="I82" i="31"/>
  <c r="H83" i="31"/>
  <c r="I83" i="31"/>
  <c r="H84" i="31"/>
  <c r="I84" i="31"/>
  <c r="H85" i="31"/>
  <c r="I85" i="31"/>
  <c r="H86" i="31"/>
  <c r="I86" i="31"/>
  <c r="H87" i="31"/>
  <c r="I87" i="31"/>
  <c r="H88" i="31"/>
  <c r="I88" i="31"/>
  <c r="H89" i="31"/>
  <c r="I89" i="31"/>
  <c r="H90" i="31"/>
  <c r="I90" i="31"/>
  <c r="H91" i="31"/>
  <c r="I91" i="31"/>
  <c r="H92" i="31"/>
  <c r="I92" i="31"/>
  <c r="H93" i="31"/>
  <c r="I93" i="31"/>
  <c r="H94" i="31"/>
  <c r="I94" i="31"/>
  <c r="H95" i="31"/>
  <c r="I95" i="31"/>
  <c r="H96" i="31"/>
  <c r="I96" i="31"/>
  <c r="H97" i="31"/>
  <c r="I97" i="31"/>
  <c r="H98" i="31"/>
  <c r="I98" i="31"/>
  <c r="H99" i="31"/>
  <c r="I99" i="31"/>
  <c r="H100" i="31"/>
  <c r="I100" i="31"/>
  <c r="H101" i="31"/>
  <c r="I101" i="31"/>
  <c r="H102" i="31"/>
  <c r="I102" i="31"/>
  <c r="H103" i="31"/>
  <c r="I103" i="31"/>
  <c r="H104" i="31"/>
  <c r="I104" i="31"/>
  <c r="I5" i="31"/>
  <c r="H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5" i="31"/>
  <c r="I15" i="32"/>
  <c r="I14" i="32"/>
  <c r="I13" i="32"/>
  <c r="I12" i="32"/>
  <c r="I11" i="32"/>
  <c r="I10" i="32"/>
  <c r="I9" i="32"/>
  <c r="I8" i="32"/>
  <c r="I7" i="32"/>
  <c r="I6" i="32"/>
  <c r="I5" i="32"/>
</calcChain>
</file>

<file path=xl/sharedStrings.xml><?xml version="1.0" encoding="utf-8"?>
<sst xmlns="http://schemas.openxmlformats.org/spreadsheetml/2006/main" count="1150" uniqueCount="375">
  <si>
    <t>Sueldo</t>
  </si>
  <si>
    <t>Estable</t>
  </si>
  <si>
    <t>A</t>
  </si>
  <si>
    <t>C</t>
  </si>
  <si>
    <t>B</t>
  </si>
  <si>
    <t>LAMINADOS DE ORO TUMI SAC</t>
  </si>
  <si>
    <t>LISTADO DE PERSONAL</t>
  </si>
  <si>
    <t>Hallar el Promedio del sueldo con las siguientes condiciones</t>
  </si>
  <si>
    <t>N°</t>
  </si>
  <si>
    <t>Nombre</t>
  </si>
  <si>
    <t>Categ</t>
  </si>
  <si>
    <t>Ocupación</t>
  </si>
  <si>
    <t>Tipo</t>
  </si>
  <si>
    <t>Sueldo Promedio</t>
  </si>
  <si>
    <t>Karen Osterloh</t>
  </si>
  <si>
    <t>SECRETARIA</t>
  </si>
  <si>
    <t>CONTRATADO</t>
  </si>
  <si>
    <t>Olinda Zorrilla</t>
  </si>
  <si>
    <t>Armin Guerrero</t>
  </si>
  <si>
    <t>ESTABLE</t>
  </si>
  <si>
    <t>Josefina Olguin</t>
  </si>
  <si>
    <t>Janet Ramos</t>
  </si>
  <si>
    <t>Helia Principe</t>
  </si>
  <si>
    <t>Hallar el sueldo total con las siguientes condiciones</t>
  </si>
  <si>
    <t>Diana Viacava</t>
  </si>
  <si>
    <t>Katherin Muñiz</t>
  </si>
  <si>
    <t>Sueldo Total</t>
  </si>
  <si>
    <t>Ana Trujillo</t>
  </si>
  <si>
    <t>Cynthia Centeno</t>
  </si>
  <si>
    <t>Diego Sabuco</t>
  </si>
  <si>
    <t>VENDEDOR</t>
  </si>
  <si>
    <t>Diago Chicchon</t>
  </si>
  <si>
    <t>Max Morales</t>
  </si>
  <si>
    <t>Hugo Sense</t>
  </si>
  <si>
    <t>Hallar las cantidades con las siguientes condiciones</t>
  </si>
  <si>
    <t>Arthur Ccasani</t>
  </si>
  <si>
    <t>ANALISTA</t>
  </si>
  <si>
    <t>Hector Cairo</t>
  </si>
  <si>
    <t>Cantidad</t>
  </si>
  <si>
    <t>Luis Coronado</t>
  </si>
  <si>
    <t>Willy Velasquez</t>
  </si>
  <si>
    <t>Felix Bustos</t>
  </si>
  <si>
    <t>Willy Leon</t>
  </si>
  <si>
    <t>CONTADOR</t>
  </si>
  <si>
    <t>Romel Diaz</t>
  </si>
  <si>
    <t>Alex Peña</t>
  </si>
  <si>
    <t>Juan Uceda</t>
  </si>
  <si>
    <t>Jhurgens Pacheco</t>
  </si>
  <si>
    <t>Manuel Teran</t>
  </si>
  <si>
    <t>Raul Rojas</t>
  </si>
  <si>
    <t>Cesar Jurado</t>
  </si>
  <si>
    <t>EMPLEADOS</t>
  </si>
  <si>
    <t>SEXO</t>
  </si>
  <si>
    <t>FECHA DE NACIMIENTO</t>
  </si>
  <si>
    <t>FECHA DE INGRESO</t>
  </si>
  <si>
    <t>SUELDO</t>
  </si>
  <si>
    <t>DISTRITO</t>
  </si>
  <si>
    <t>AREA</t>
  </si>
  <si>
    <t>Nº DE HIJOS</t>
  </si>
  <si>
    <t>ABANTO ROJAS, ISABEL</t>
  </si>
  <si>
    <t>F</t>
  </si>
  <si>
    <t>SAN ISIDRO</t>
  </si>
  <si>
    <t>SISTEMAS</t>
  </si>
  <si>
    <t>ARCE BAUMMAN, MIGUEL</t>
  </si>
  <si>
    <t>M</t>
  </si>
  <si>
    <t>LIMA</t>
  </si>
  <si>
    <t>CONTABILIDAD</t>
  </si>
  <si>
    <t>ARÉVALO CASTRO, SONIA</t>
  </si>
  <si>
    <t>SAN BORJA</t>
  </si>
  <si>
    <t>ARTEAGA URBINA, RAMIRO</t>
  </si>
  <si>
    <t>ANCON</t>
  </si>
  <si>
    <t>ADMINISTRACION</t>
  </si>
  <si>
    <t>BARRAZA DONGO, JORGE</t>
  </si>
  <si>
    <t>BUSTILLO NARCISO, ALDO</t>
  </si>
  <si>
    <t>SURQUILLO</t>
  </si>
  <si>
    <t>CALDERÓN MILLA, JULIO</t>
  </si>
  <si>
    <t>BARRANCO</t>
  </si>
  <si>
    <t>MARKETING</t>
  </si>
  <si>
    <t>CARRILLO JARA, HILDA</t>
  </si>
  <si>
    <t>LA MOLINA</t>
  </si>
  <si>
    <t>PERSONAL</t>
  </si>
  <si>
    <t>CASTRO NAKAIMA, ALBERTO</t>
  </si>
  <si>
    <t>CHIANG SILVA, MARIA</t>
  </si>
  <si>
    <t>VILLA MARIA</t>
  </si>
  <si>
    <t>CISNEROS FLORES, REBECA</t>
  </si>
  <si>
    <t>MIRAFLORES</t>
  </si>
  <si>
    <t>DÁVILA ORTEGA, HÉCTOR</t>
  </si>
  <si>
    <t>DAZA POMAR, GUSTAVO</t>
  </si>
  <si>
    <t>DÍAZ RONDÓN, ALFREDO</t>
  </si>
  <si>
    <t>FARFÁN CHU, DOMINGO</t>
  </si>
  <si>
    <t>GUTARRA TICSE, EDUARDO</t>
  </si>
  <si>
    <t>GUTIÉRREZ MORÁN, CÉSAR</t>
  </si>
  <si>
    <t>LUNA VÉRTIZ, MARIO</t>
  </si>
  <si>
    <t>MENDIOLA YÁBAR, ENRIQUE</t>
  </si>
  <si>
    <t>MENESES ASTOS, DORIS</t>
  </si>
  <si>
    <t>MOROCHO BALAREZO, CHRISTIAN</t>
  </si>
  <si>
    <t>PALOMINO BUENDÍA, ESTHER</t>
  </si>
  <si>
    <t>CARABAYLLO</t>
  </si>
  <si>
    <t>PALOMINO DURAND, VICTORIA</t>
  </si>
  <si>
    <t>LA VICTORIA</t>
  </si>
  <si>
    <t>PANDURO ARAUJO, BEATRIZ</t>
  </si>
  <si>
    <t>PASTOR CARRANZA, ROSSANA</t>
  </si>
  <si>
    <t>PAZOS TAFUR, MELISSA</t>
  </si>
  <si>
    <t>PÉREZ MALÁSQUEZ, ROSA</t>
  </si>
  <si>
    <t>PONCE ZAVALA, CECILIA</t>
  </si>
  <si>
    <t>PORTILLA FARAH, ELÍZABETH</t>
  </si>
  <si>
    <t>RAMÍREZ BERNAL, VÍCTOR</t>
  </si>
  <si>
    <t>REYNA GAMARRA, JULIA</t>
  </si>
  <si>
    <t>SÁNCHEZ COLLAZOS, ALEJANDRO</t>
  </si>
  <si>
    <t>SANTILLÁN GUILLÉN, CAROLINA</t>
  </si>
  <si>
    <t>SANTOS MORÁN, LEONOR</t>
  </si>
  <si>
    <t>TORREJÓN CAMPOS, IBETH</t>
  </si>
  <si>
    <t>TORRES CERRÓN, ROSA</t>
  </si>
  <si>
    <t>TORRES CRUZADO, MILAGROS</t>
  </si>
  <si>
    <t>EL AGUSTINO</t>
  </si>
  <si>
    <t>VACA PULIDO, RENATO</t>
  </si>
  <si>
    <t>VÉLEZ CONTRERAS, JUAN</t>
  </si>
  <si>
    <t>COMAS</t>
  </si>
  <si>
    <t>ZAVALA ZAVALA, FERNADO</t>
  </si>
  <si>
    <t>EMPRESA ITMAX SAC</t>
  </si>
  <si>
    <t>RESOLVER: Los empleados de sexo masculino, distrito Lima y ganan menos de 1000 soles</t>
  </si>
  <si>
    <t>Distrito</t>
  </si>
  <si>
    <t>CODIGO</t>
  </si>
  <si>
    <t>FECHA 
INGRESO</t>
  </si>
  <si>
    <t>TIEMPO
SERVICIO</t>
  </si>
  <si>
    <t>EDAD</t>
  </si>
  <si>
    <t>PUESTO</t>
  </si>
  <si>
    <t>SUELDO BASE</t>
  </si>
  <si>
    <t>TIPO DE CONTRATO</t>
  </si>
  <si>
    <t>FALTAS</t>
  </si>
  <si>
    <t>BONO</t>
  </si>
  <si>
    <t>DAVID, PEREZ SOSA</t>
  </si>
  <si>
    <t>SOLDADOR</t>
  </si>
  <si>
    <t>Permanente</t>
  </si>
  <si>
    <t>ERNESTO, ROMA LUGO</t>
  </si>
  <si>
    <t>CARLOS, LOPEZ SOLIS</t>
  </si>
  <si>
    <t>MECANICO</t>
  </si>
  <si>
    <t>NOE,CHAN MEDINA</t>
  </si>
  <si>
    <t>AYUDANTE</t>
  </si>
  <si>
    <t>Semipermanente</t>
  </si>
  <si>
    <t>FRANCISCO, MORA AKE</t>
  </si>
  <si>
    <t>Eventual</t>
  </si>
  <si>
    <t>SAMUEL, TAMAYO ORTIZ</t>
  </si>
  <si>
    <t>ÁNGEL, YEH BRICEÑO</t>
  </si>
  <si>
    <t>FELIPE, SOSA DURAN</t>
  </si>
  <si>
    <t>RUBEN, FARFAN QUIJANO</t>
  </si>
  <si>
    <t>JULIO, GARCIA PATRON</t>
  </si>
  <si>
    <t>ARMANDO, JIMENEZ CHE</t>
  </si>
  <si>
    <t>OMAR, GOMEZ XOOL</t>
  </si>
  <si>
    <t>PEDRO, LIMA VILLACIS</t>
  </si>
  <si>
    <t>ALAN, HU MARTINEZ</t>
  </si>
  <si>
    <t>Resolver:</t>
  </si>
  <si>
    <t>¿Cuántos trabajadores laboran en la Empresa?</t>
  </si>
  <si>
    <t>¿El sueldo total  de los Soldadores?</t>
  </si>
  <si>
    <t>¿Cuántos trabajadores son de puesto Mecánico?</t>
  </si>
  <si>
    <t>¿Cuántos trabajadores ingresaron despues de 20/08/2011</t>
  </si>
  <si>
    <t>¿El Bono Mayor?</t>
  </si>
  <si>
    <t>¿Cuantos trabajadores no entregaron su edad?</t>
  </si>
  <si>
    <t>¿Promedio del sueldo  de trabajadores que faltaron más e igual de 3 dias?</t>
  </si>
  <si>
    <t>¿El 3er trabajador que gana menos?</t>
  </si>
  <si>
    <t>¿El Bono Total ?</t>
  </si>
  <si>
    <t>¿Cuántos trabajadores en nombre su 3er carácter es M?</t>
  </si>
  <si>
    <t>¿El sueldo Base de los puestos Soldador y Mecanico?</t>
  </si>
  <si>
    <t>Arco_01</t>
  </si>
  <si>
    <t>Arco_02</t>
  </si>
  <si>
    <t>Arco_03</t>
  </si>
  <si>
    <t>Arco_04</t>
  </si>
  <si>
    <t>Arco_05</t>
  </si>
  <si>
    <t>Arco_06</t>
  </si>
  <si>
    <t>Arco_07</t>
  </si>
  <si>
    <t>Arco_08</t>
  </si>
  <si>
    <t>Arco_09</t>
  </si>
  <si>
    <t>Arco_10</t>
  </si>
  <si>
    <t>Arco_11</t>
  </si>
  <si>
    <t>Arco_12</t>
  </si>
  <si>
    <t>Arco_13</t>
  </si>
  <si>
    <t>Arco_14</t>
  </si>
  <si>
    <t>¿El Bono Total de los que tienen menos de 40 años?</t>
  </si>
  <si>
    <t>NOMBRES Y APELLIDOS</t>
  </si>
  <si>
    <t>EDAD ALUMNO</t>
  </si>
  <si>
    <t>DETALLE</t>
  </si>
  <si>
    <t>CLASE</t>
  </si>
  <si>
    <t>PAGO</t>
  </si>
  <si>
    <t>CUOTAS</t>
  </si>
  <si>
    <t>VALOR FINAL</t>
  </si>
  <si>
    <t>CARLOS CONTRERAS PEREZ</t>
  </si>
  <si>
    <t>SANTIAGO</t>
  </si>
  <si>
    <t>CONTADO</t>
  </si>
  <si>
    <t>MARIA RODRIGUEZ JARA</t>
  </si>
  <si>
    <t>RECOLETA</t>
  </si>
  <si>
    <t>CREDITO</t>
  </si>
  <si>
    <t>TERESA RIOS TORRES</t>
  </si>
  <si>
    <t>SAN MIGUEL</t>
  </si>
  <si>
    <t>JUAN FIGUEROA SIERRA</t>
  </si>
  <si>
    <t>PROVIDENCIA</t>
  </si>
  <si>
    <t>A1</t>
  </si>
  <si>
    <t>DIEGO TRONCOSO BERRIOS</t>
  </si>
  <si>
    <t>SANDRA CASTRO DUARTE</t>
  </si>
  <si>
    <t>QUINTA NORMAL</t>
  </si>
  <si>
    <t>CECILIA NUÑES MARDONES</t>
  </si>
  <si>
    <t>RODRIGO ARIAS GARRIDO</t>
  </si>
  <si>
    <t>ALEJANDRO CARREÑO ORDOÑEZ</t>
  </si>
  <si>
    <t>CARMEN FARIAS ROMERO</t>
  </si>
  <si>
    <t>EDITH ROJAS VARGAS</t>
  </si>
  <si>
    <t>GULLERMO TAPIA LOPEZ</t>
  </si>
  <si>
    <t>CRISTINA ESPINOZA POBLETE</t>
  </si>
  <si>
    <t>MACARENA MORALES CASTRO</t>
  </si>
  <si>
    <t>FELIPE VARAS DURAN</t>
  </si>
  <si>
    <t>FRANCISCA SANGUINETI</t>
  </si>
  <si>
    <t>EDUARDO FUENTES LOBOS</t>
  </si>
  <si>
    <t>JANETTE CALDERON MIRANDA</t>
  </si>
  <si>
    <t>SOLANGE CONTRERAS PEREA</t>
  </si>
  <si>
    <t>CRISTOBAL ROMERO SILVA</t>
  </si>
  <si>
    <t>TIPO DE CAMBIO</t>
  </si>
  <si>
    <t>Nombres</t>
  </si>
  <si>
    <t>Oficio</t>
  </si>
  <si>
    <t>Bonificación 1</t>
  </si>
  <si>
    <t>Bonificación 2</t>
  </si>
  <si>
    <t>Descuento 1</t>
  </si>
  <si>
    <t>Descuento 2</t>
  </si>
  <si>
    <t>Pago Total S/.</t>
  </si>
  <si>
    <t>Pago Total $</t>
  </si>
  <si>
    <t>TABLA DE AUMENTO</t>
  </si>
  <si>
    <t>SUPERVISOR</t>
  </si>
  <si>
    <t>LINCE</t>
  </si>
  <si>
    <t>LOS OLIVOS</t>
  </si>
  <si>
    <t>TABLA DE DESCUENTO</t>
  </si>
  <si>
    <t>ALMACENERO</t>
  </si>
  <si>
    <t>GERENTE</t>
  </si>
  <si>
    <t>SUBGERENTE</t>
  </si>
  <si>
    <t>ASISTENTE</t>
  </si>
  <si>
    <t>&gt;750</t>
  </si>
  <si>
    <t>&lt;1000</t>
  </si>
  <si>
    <t>&gt;1200</t>
  </si>
  <si>
    <t>PLANILLA DE TRABAJADORES DE LA BACKUS &amp; JHONSTON</t>
  </si>
  <si>
    <t>Navarro Ramirez Dimas Eloy</t>
  </si>
  <si>
    <t>Ramos Arapa Percy Asencio</t>
  </si>
  <si>
    <t>Sumoso Mallqui Socrates Jorge</t>
  </si>
  <si>
    <t>Ricaldi Basualdo Cayo</t>
  </si>
  <si>
    <t>Rosales Mori Marcial</t>
  </si>
  <si>
    <t>Rodriguez Rodriguez Vicky Lucinda</t>
  </si>
  <si>
    <t>Alvarado Campos Pedro Alfredo</t>
  </si>
  <si>
    <t>Nolazco Cubillas William Santos</t>
  </si>
  <si>
    <t>Mauro Anton Ricardo Cruz</t>
  </si>
  <si>
    <t>Piscoya Riojas Cesar Enrique</t>
  </si>
  <si>
    <t>Davila Bravo Hermelinda</t>
  </si>
  <si>
    <t>Laura Gomez Luis</t>
  </si>
  <si>
    <t>Salcedo Santander Juan Julio</t>
  </si>
  <si>
    <t>Quispe Canales Manuel Antonio</t>
  </si>
  <si>
    <t>Perez Ramirez Melecio</t>
  </si>
  <si>
    <t>Tenorio Sulca Elias</t>
  </si>
  <si>
    <t>Guevara Serquen Jose Geronimo</t>
  </si>
  <si>
    <t>Celestino Huaman Maximo Americo</t>
  </si>
  <si>
    <t>Henostroza Duque Juan Homero</t>
  </si>
  <si>
    <t>Valderrama Zea Elio Tito</t>
  </si>
  <si>
    <t>Jimenez Cano Tomas Maximo</t>
  </si>
  <si>
    <t>Chavez Rosales Fidel</t>
  </si>
  <si>
    <t>Cieza De Flores Celia</t>
  </si>
  <si>
    <t>Estrada Salazar Wilder</t>
  </si>
  <si>
    <t>Gormas Cerna Arcadio Modesto</t>
  </si>
  <si>
    <t>Cucharo Ceven Timoteo</t>
  </si>
  <si>
    <t>Jaquehua Rojas Buenaventura</t>
  </si>
  <si>
    <t>Zarate Soncco Angel</t>
  </si>
  <si>
    <t>Churampi Mucha Santiago Apolimar</t>
  </si>
  <si>
    <t>Chavez Tuesta Segundo Jorge</t>
  </si>
  <si>
    <t>Conde Gongora Rosa Angelica</t>
  </si>
  <si>
    <t>Perea Lopez Jose Cleber</t>
  </si>
  <si>
    <t>Shapiama Cenepo Segundo</t>
  </si>
  <si>
    <t>Cutimbo Ponce Cristobal</t>
  </si>
  <si>
    <t>Mamani Ortega Bertha Candelaria</t>
  </si>
  <si>
    <t>Caicedo Sosa Juan</t>
  </si>
  <si>
    <t>Garcia Reyes Luis</t>
  </si>
  <si>
    <t>Condori Quispe Godoy</t>
  </si>
  <si>
    <t>Pancca Coila Amadeo</t>
  </si>
  <si>
    <t>Parisaca Nahuincha Emeterio</t>
  </si>
  <si>
    <t>Sanchez Coila Lucas</t>
  </si>
  <si>
    <t>Cusi Usandivares Tomasa</t>
  </si>
  <si>
    <t>Ruiz Sanchez Alberto</t>
  </si>
  <si>
    <t>Barrios Labio Eusebio</t>
  </si>
  <si>
    <t>Aquino Lluen Manuel Fortunato</t>
  </si>
  <si>
    <t>Lluen Larrea Oscar Eduardo</t>
  </si>
  <si>
    <t>Lluncor Vera Eduardo Augusto</t>
  </si>
  <si>
    <t>Alvarez Laureano Vicente Raul</t>
  </si>
  <si>
    <t>Condor Mescua Wander Rodrigo</t>
  </si>
  <si>
    <t>Merejildo Berrios Javier Ramon</t>
  </si>
  <si>
    <t>Orco Diaz Francisco Jeronimo</t>
  </si>
  <si>
    <t>Alvarado Chacaya Ena Natividad</t>
  </si>
  <si>
    <t>Martinez Sulca Demetrio Saturnino</t>
  </si>
  <si>
    <t>Huaranga Romero Dulia Mariza</t>
  </si>
  <si>
    <t>Laura Rosales Esteban</t>
  </si>
  <si>
    <t>Mamani Apaza Hilario</t>
  </si>
  <si>
    <t>Oporto Carpio Agusto Rodolfo</t>
  </si>
  <si>
    <t>Oporto Carpio Augusto Rodolfo</t>
  </si>
  <si>
    <t>Peraza Aguilar Sabino</t>
  </si>
  <si>
    <t>Perez Churampi Esteban Teofilo</t>
  </si>
  <si>
    <t>Rosales Patterson Ego Arturo</t>
  </si>
  <si>
    <t>Sanchez Moran Raul Grimaldo</t>
  </si>
  <si>
    <t>Tovar Roman Zosimo</t>
  </si>
  <si>
    <t>Borjas Allpas Juan Paulino</t>
  </si>
  <si>
    <t>Manihuari Curico Magno</t>
  </si>
  <si>
    <t>Pinedo Eizaguirre Roberto</t>
  </si>
  <si>
    <t>Rengifo Del Aguila Segundo Lenin</t>
  </si>
  <si>
    <t>Romero Rios Jose Eduardo</t>
  </si>
  <si>
    <t>Sanchez Herrera Mario Nelson</t>
  </si>
  <si>
    <t>Vargas Ramirez Euler</t>
  </si>
  <si>
    <t>Canaza Alferez Jorge Angel</t>
  </si>
  <si>
    <t>Gamboa Salazar Amalia Irene</t>
  </si>
  <si>
    <t>Nuñez Estrada Rosa Maria</t>
  </si>
  <si>
    <t>Paz Valdivieso Miguel Enrique</t>
  </si>
  <si>
    <t>Valiente Trujillo Julio Enrique</t>
  </si>
  <si>
    <t>Choque Ramos Gregorio</t>
  </si>
  <si>
    <t>Gutierrez Palomino Amador Pelegrin</t>
  </si>
  <si>
    <t>Lopez Pezo Jorge</t>
  </si>
  <si>
    <t>Reaño Segura Bienvenido Hector</t>
  </si>
  <si>
    <t>Rivas Hurtado Grimaldo</t>
  </si>
  <si>
    <t>Abanto Ninaquispe Ediberto</t>
  </si>
  <si>
    <t>Aguado Pachas Mirtha Yolanda</t>
  </si>
  <si>
    <t>Alaniz Anto Alfonso</t>
  </si>
  <si>
    <t>Baldeon Wong Jorge Raul</t>
  </si>
  <si>
    <t>Beraun Caballero Carlos Yonel</t>
  </si>
  <si>
    <t>Chavez Roncal Narciso Reynaldo</t>
  </si>
  <si>
    <t>Chirapo Cusi Julio</t>
  </si>
  <si>
    <t>Cogorno Vasquez Francisca</t>
  </si>
  <si>
    <t>Colca Espinoza Juan</t>
  </si>
  <si>
    <t>Cruz Chuctaya Adolfo</t>
  </si>
  <si>
    <t>Flores Sanchez Sofia Clara</t>
  </si>
  <si>
    <t>Galindo Peña Mariela Delsa</t>
  </si>
  <si>
    <t>Gamio Valdivieszo Jose Maria Gaston</t>
  </si>
  <si>
    <t>Garcia Huaman Martha</t>
  </si>
  <si>
    <t>Gonzales Milla Mercedes Gerardo</t>
  </si>
  <si>
    <t>Guzman Avalos Bernardo</t>
  </si>
  <si>
    <t>Hancco Conza Mariano</t>
  </si>
  <si>
    <t>Hidalgo Durand Juan Enrique</t>
  </si>
  <si>
    <t>Huarcaya Campos Pablo</t>
  </si>
  <si>
    <t>Infantes Bambaren Marilin Haydee</t>
  </si>
  <si>
    <t>Bonif 1</t>
  </si>
  <si>
    <t>Bonif 2</t>
  </si>
  <si>
    <t>Desc 1</t>
  </si>
  <si>
    <t>Desc 2</t>
  </si>
  <si>
    <r>
      <t xml:space="preserve">Muestre sólo las filas en las cuales, el producto sea </t>
    </r>
    <r>
      <rPr>
        <b/>
        <sz val="11"/>
        <color indexed="10"/>
        <rFont val="Arial"/>
        <family val="2"/>
      </rPr>
      <t>manjar</t>
    </r>
    <r>
      <rPr>
        <sz val="11"/>
        <color indexed="56"/>
        <rFont val="Arial"/>
        <family val="2"/>
      </rPr>
      <t xml:space="preserve"> y el Monto sea </t>
    </r>
    <r>
      <rPr>
        <b/>
        <sz val="11"/>
        <color indexed="10"/>
        <rFont val="Arial"/>
        <family val="2"/>
      </rPr>
      <t>menor que 150</t>
    </r>
  </si>
  <si>
    <t>Mes</t>
  </si>
  <si>
    <t>Cliente</t>
  </si>
  <si>
    <t>Lugar</t>
  </si>
  <si>
    <t>Vendedor</t>
  </si>
  <si>
    <t>Producto</t>
  </si>
  <si>
    <t>Precio</t>
  </si>
  <si>
    <t>Monto</t>
  </si>
  <si>
    <t>MAY</t>
  </si>
  <si>
    <t>METRO</t>
  </si>
  <si>
    <t>Surco</t>
  </si>
  <si>
    <t>Durand</t>
  </si>
  <si>
    <t>Queso</t>
  </si>
  <si>
    <t>MAR</t>
  </si>
  <si>
    <t>SAGA</t>
  </si>
  <si>
    <t>San Miguel</t>
  </si>
  <si>
    <t>Rojas</t>
  </si>
  <si>
    <t>Manjar</t>
  </si>
  <si>
    <t>ABR</t>
  </si>
  <si>
    <t>Surquillo</t>
  </si>
  <si>
    <t>Cueva</t>
  </si>
  <si>
    <t>Mantequilla</t>
  </si>
  <si>
    <t>JUN</t>
  </si>
  <si>
    <t>JUL</t>
  </si>
  <si>
    <t>WONG</t>
  </si>
  <si>
    <t>Lince</t>
  </si>
  <si>
    <t>Lima</t>
  </si>
  <si>
    <t>Mostrar los alumnos que son de Santiago o Recoleta</t>
  </si>
  <si>
    <t>Mostrar los alumnos que pagaron en más de 2 cuotas</t>
  </si>
  <si>
    <t>Mostrar los alumnos que pagaron entre 200000 y 250000</t>
  </si>
  <si>
    <t>Mostrar los alumnos que en nombre su 3er carácter es R</t>
  </si>
  <si>
    <t>SUELDO TOTAL</t>
  </si>
  <si>
    <t>&gt;2</t>
  </si>
  <si>
    <t>&lt;=250000</t>
  </si>
  <si>
    <t>&gt;=200000</t>
  </si>
  <si>
    <t>??R?*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</si>
</sst>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_([$€-2]\ * #,##0.00_);_([$€-2]\ * \(#,##0.00\);_([$€-2]\ * &quot;-&quot;??_)"/>
    <numFmt numFmtId="167" formatCode="00"/>
    <numFmt numFmtId="168" formatCode="_(* #,##0.00_);_(* \(#,##0.00\);_(* &quot;-&quot;??_);_(@_)"/>
    <numFmt numFmtId="169" formatCode="_ [$S/.-280A]\ * #,##0.00_ ;_ [$S/.-280A]\ * \-#,##0.00_ ;_ [$S/.-280A]\ * &quot;-&quot;??_ ;_ @_ "/>
    <numFmt numFmtId="170" formatCode="&quot;S/.&quot;\ #,##0"/>
    <numFmt numFmtId="171" formatCode="_-[$S/.-280A]* #,##0.00_-;\-[$S/.-280A]* #,##0.00_-;_-[$S/.-280A]* &quot;-&quot;??_-;_-@_-"/>
    <numFmt numFmtId="172" formatCode="dd/mm/yy;@"/>
    <numFmt numFmtId="173" formatCode="&quot;$&quot;#,##0.00"/>
    <numFmt numFmtId="174" formatCode="_ &quot;S/.&quot;\ * #,##0_ ;_ &quot;S/.&quot;\ * \-#,##0_ ;_ &quot;S/.&quot;\ * &quot;-&quot;??_ ;_ @_ "/>
    <numFmt numFmtId="175" formatCode="_-[$S/-280A]* #,##0.00_-;\-[$S/-280A]* #,##0.00_-;_-[$S/-280A]* &quot;-&quot;??_-;_-@_-"/>
    <numFmt numFmtId="176" formatCode="_-[$$-409]* #,##0.00_ ;_-[$$-409]* \-#,##0.00\ ;_-[$$-409]* &quot;-&quot;??_ ;_-@_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30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60"/>
      <name val="Arial"/>
      <family val="2"/>
    </font>
    <font>
      <b/>
      <sz val="14"/>
      <color indexed="30"/>
      <name val="Arial"/>
      <family val="2"/>
    </font>
    <font>
      <sz val="11"/>
      <color indexed="8"/>
      <name val="Arial"/>
      <family val="2"/>
    </font>
    <font>
      <b/>
      <sz val="12"/>
      <color indexed="3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color indexed="63"/>
      <name val="Verdana"/>
      <family val="2"/>
    </font>
    <font>
      <b/>
      <sz val="9"/>
      <name val="Arial Narrow"/>
      <family val="2"/>
    </font>
    <font>
      <b/>
      <sz val="10"/>
      <color indexed="12"/>
      <name val="Century Gothic"/>
      <family val="2"/>
    </font>
    <font>
      <b/>
      <sz val="10"/>
      <name val="Century Gothic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16"/>
      <color theme="0"/>
      <name val="Calibri"/>
      <family val="2"/>
      <scheme val="minor"/>
    </font>
    <font>
      <b/>
      <sz val="12"/>
      <color rgb="FF002060"/>
      <name val="Arial"/>
      <family val="2"/>
    </font>
    <font>
      <sz val="11"/>
      <color rgb="FF002060"/>
      <name val="Arial"/>
      <family val="2"/>
    </font>
    <font>
      <b/>
      <sz val="11"/>
      <color indexed="10"/>
      <name val="Arial"/>
      <family val="2"/>
    </font>
    <font>
      <sz val="11"/>
      <color indexed="56"/>
      <name val="Arial"/>
      <family val="2"/>
    </font>
    <font>
      <b/>
      <sz val="12"/>
      <color theme="0"/>
      <name val="Arial"/>
      <family val="2"/>
    </font>
    <font>
      <sz val="12"/>
      <color rgb="FF002060"/>
      <name val="Arial"/>
      <family val="2"/>
    </font>
    <font>
      <b/>
      <sz val="14"/>
      <color theme="9" tint="-0.499984740745262"/>
      <name val="Calibri"/>
      <family val="2"/>
      <scheme val="minor"/>
    </font>
    <font>
      <u/>
      <sz val="1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 tint="-0.499984740745262"/>
      </right>
      <top/>
      <bottom/>
      <diagonal/>
    </border>
    <border>
      <left/>
      <right/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66">
    <xf numFmtId="0" fontId="0" fillId="0" borderId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1" fillId="0" borderId="0"/>
  </cellStyleXfs>
  <cellXfs count="87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  <xf numFmtId="0" fontId="7" fillId="6" borderId="0" xfId="0" applyFont="1" applyFill="1" applyAlignment="1">
      <alignment horizontal="left"/>
    </xf>
    <xf numFmtId="0" fontId="9" fillId="6" borderId="0" xfId="0" applyFont="1" applyFill="1"/>
    <xf numFmtId="0" fontId="9" fillId="6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67" fontId="11" fillId="6" borderId="1" xfId="30" quotePrefix="1" applyNumberFormat="1" applyFont="1" applyFill="1" applyBorder="1"/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170" fontId="11" fillId="6" borderId="1" xfId="0" applyNumberFormat="1" applyFont="1" applyFill="1" applyBorder="1"/>
    <xf numFmtId="0" fontId="6" fillId="5" borderId="4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0" borderId="0" xfId="0" applyFont="1" applyFill="1"/>
    <xf numFmtId="0" fontId="8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70" fontId="11" fillId="6" borderId="0" xfId="0" applyNumberFormat="1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171" fontId="12" fillId="6" borderId="1" xfId="0" applyNumberFormat="1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1" fillId="6" borderId="1" xfId="0" applyFont="1" applyFill="1" applyBorder="1" applyAlignment="1">
      <alignment vertical="center"/>
    </xf>
    <xf numFmtId="0" fontId="14" fillId="0" borderId="0" xfId="18" applyFont="1" applyAlignment="1">
      <alignment horizontal="center" vertical="center"/>
    </xf>
    <xf numFmtId="0" fontId="15" fillId="0" borderId="0" xfId="18" applyFont="1" applyAlignment="1">
      <alignment horizontal="center" vertical="center"/>
    </xf>
    <xf numFmtId="0" fontId="16" fillId="7" borderId="1" xfId="25" applyFont="1" applyFill="1" applyBorder="1" applyAlignment="1">
      <alignment horizontal="center" vertical="center" wrapText="1"/>
    </xf>
    <xf numFmtId="0" fontId="14" fillId="0" borderId="0" xfId="18" applyFont="1" applyAlignment="1">
      <alignment horizontal="center" vertical="center" wrapText="1"/>
    </xf>
    <xf numFmtId="0" fontId="14" fillId="0" borderId="1" xfId="18" applyFont="1" applyBorder="1" applyAlignment="1">
      <alignment horizontal="center" vertical="center"/>
    </xf>
    <xf numFmtId="172" fontId="14" fillId="0" borderId="1" xfId="18" applyNumberFormat="1" applyFont="1" applyBorder="1" applyAlignment="1">
      <alignment horizontal="center" vertical="center"/>
    </xf>
    <xf numFmtId="173" fontId="17" fillId="0" borderId="1" xfId="18" applyNumberFormat="1" applyFont="1" applyBorder="1" applyAlignment="1">
      <alignment horizontal="center" vertical="center"/>
    </xf>
    <xf numFmtId="0" fontId="17" fillId="0" borderId="1" xfId="18" applyFont="1" applyBorder="1" applyAlignment="1">
      <alignment horizontal="center" vertical="center"/>
    </xf>
    <xf numFmtId="0" fontId="18" fillId="0" borderId="0" xfId="18" applyFont="1" applyAlignment="1">
      <alignment horizontal="center" vertical="center"/>
    </xf>
    <xf numFmtId="172" fontId="14" fillId="0" borderId="0" xfId="18" applyNumberFormat="1" applyFont="1" applyAlignment="1">
      <alignment horizontal="center" vertical="center"/>
    </xf>
    <xf numFmtId="173" fontId="17" fillId="0" borderId="0" xfId="18" applyNumberFormat="1" applyFont="1" applyAlignment="1">
      <alignment horizontal="center" vertical="center"/>
    </xf>
    <xf numFmtId="0" fontId="17" fillId="0" borderId="0" xfId="18" applyFont="1" applyAlignment="1">
      <alignment horizontal="center" vertical="center"/>
    </xf>
    <xf numFmtId="0" fontId="2" fillId="0" borderId="0" xfId="18"/>
    <xf numFmtId="0" fontId="14" fillId="0" borderId="0" xfId="18" applyFont="1" applyAlignment="1">
      <alignment vertical="center"/>
    </xf>
    <xf numFmtId="0" fontId="14" fillId="0" borderId="0" xfId="18" applyFont="1" applyAlignment="1">
      <alignment horizontal="left" vertical="center"/>
    </xf>
    <xf numFmtId="173" fontId="14" fillId="0" borderId="1" xfId="18" applyNumberFormat="1" applyFont="1" applyBorder="1" applyAlignment="1">
      <alignment horizontal="center" vertical="center"/>
    </xf>
    <xf numFmtId="0" fontId="2" fillId="0" borderId="0" xfId="13"/>
    <xf numFmtId="0" fontId="20" fillId="0" borderId="0" xfId="13" applyFont="1"/>
    <xf numFmtId="0" fontId="21" fillId="8" borderId="1" xfId="64" applyFont="1" applyFill="1" applyBorder="1" applyAlignment="1">
      <alignment horizontal="center" vertical="center" wrapText="1"/>
    </xf>
    <xf numFmtId="0" fontId="22" fillId="0" borderId="1" xfId="13" applyFont="1" applyBorder="1"/>
    <xf numFmtId="0" fontId="22" fillId="0" borderId="1" xfId="13" applyFont="1" applyBorder="1" applyAlignment="1">
      <alignment horizontal="center"/>
    </xf>
    <xf numFmtId="174" fontId="22" fillId="0" borderId="1" xfId="13" applyNumberFormat="1" applyFont="1" applyBorder="1"/>
    <xf numFmtId="0" fontId="23" fillId="0" borderId="0" xfId="13" applyFont="1"/>
    <xf numFmtId="0" fontId="24" fillId="0" borderId="0" xfId="13" applyFont="1"/>
    <xf numFmtId="0" fontId="24" fillId="0" borderId="0" xfId="13" applyFont="1" applyAlignment="1">
      <alignment horizontal="center"/>
    </xf>
    <xf numFmtId="0" fontId="25" fillId="0" borderId="0" xfId="0" applyFont="1"/>
    <xf numFmtId="0" fontId="13" fillId="0" borderId="0" xfId="0" applyFont="1"/>
    <xf numFmtId="0" fontId="26" fillId="0" borderId="0" xfId="0" applyFont="1"/>
    <xf numFmtId="0" fontId="11" fillId="0" borderId="1" xfId="65" applyBorder="1" applyAlignment="1">
      <alignment wrapText="1"/>
    </xf>
    <xf numFmtId="175" fontId="0" fillId="0" borderId="1" xfId="0" applyNumberFormat="1" applyBorder="1"/>
    <xf numFmtId="176" fontId="0" fillId="0" borderId="1" xfId="0" applyNumberFormat="1" applyBorder="1"/>
    <xf numFmtId="4" fontId="27" fillId="4" borderId="1" xfId="30" applyNumberFormat="1" applyFont="1" applyFill="1" applyBorder="1" applyProtection="1">
      <protection locked="0"/>
    </xf>
    <xf numFmtId="9" fontId="0" fillId="0" borderId="1" xfId="0" applyNumberFormat="1" applyBorder="1"/>
    <xf numFmtId="3" fontId="5" fillId="0" borderId="1" xfId="30" applyNumberFormat="1" applyFont="1" applyFill="1" applyBorder="1" applyProtection="1">
      <protection locked="0"/>
    </xf>
    <xf numFmtId="4" fontId="5" fillId="0" borderId="1" xfId="30" applyNumberFormat="1" applyFont="1" applyFill="1" applyBorder="1" applyProtection="1">
      <protection locked="0"/>
    </xf>
    <xf numFmtId="0" fontId="25" fillId="0" borderId="5" xfId="0" applyFont="1" applyBorder="1"/>
    <xf numFmtId="0" fontId="29" fillId="0" borderId="0" xfId="13" applyFont="1" applyAlignment="1">
      <alignment horizontal="right"/>
    </xf>
    <xf numFmtId="0" fontId="30" fillId="0" borderId="0" xfId="13" applyFont="1"/>
    <xf numFmtId="0" fontId="33" fillId="10" borderId="6" xfId="13" applyFont="1" applyFill="1" applyBorder="1" applyAlignment="1">
      <alignment horizontal="center"/>
    </xf>
    <xf numFmtId="0" fontId="34" fillId="0" borderId="6" xfId="13" applyFont="1" applyBorder="1"/>
    <xf numFmtId="164" fontId="34" fillId="0" borderId="6" xfId="9" applyFont="1" applyFill="1" applyBorder="1"/>
    <xf numFmtId="164" fontId="34" fillId="0" borderId="6" xfId="9" applyFont="1" applyBorder="1"/>
    <xf numFmtId="0" fontId="34" fillId="0" borderId="0" xfId="13" applyFont="1"/>
    <xf numFmtId="0" fontId="21" fillId="3" borderId="1" xfId="64" applyFont="1" applyFill="1" applyBorder="1" applyAlignment="1">
      <alignment horizontal="center" vertical="center" wrapText="1"/>
    </xf>
    <xf numFmtId="0" fontId="1" fillId="0" borderId="0" xfId="0" applyFont="1"/>
    <xf numFmtId="0" fontId="35" fillId="0" borderId="0" xfId="13" applyFo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8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36" fillId="0" borderId="0" xfId="18" applyFont="1" applyAlignment="1">
      <alignment horizontal="center" vertical="center"/>
    </xf>
    <xf numFmtId="4" fontId="14" fillId="0" borderId="0" xfId="18" applyNumberFormat="1" applyFont="1" applyAlignment="1">
      <alignment horizontal="center" vertical="center" wrapText="1"/>
    </xf>
    <xf numFmtId="0" fontId="9" fillId="6" borderId="1" xfId="0" applyFont="1" applyFill="1" applyBorder="1"/>
    <xf numFmtId="0" fontId="7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/>
    </xf>
    <xf numFmtId="0" fontId="22" fillId="0" borderId="1" xfId="13" applyFont="1" applyBorder="1" applyAlignment="1">
      <alignment horizontal="left"/>
    </xf>
    <xf numFmtId="0" fontId="1" fillId="0" borderId="1" xfId="0" applyFont="1" applyBorder="1"/>
  </cellXfs>
  <cellStyles count="66">
    <cellStyle name="Euro" xfId="1" xr:uid="{00000000-0005-0000-0000-000000000000}"/>
    <cellStyle name="Millares" xfId="30" builtinId="3"/>
    <cellStyle name="Millares 10" xfId="47" xr:uid="{00000000-0005-0000-0000-000002000000}"/>
    <cellStyle name="Millares 2" xfId="2" xr:uid="{00000000-0005-0000-0000-000003000000}"/>
    <cellStyle name="Millares 2 2" xfId="31" xr:uid="{00000000-0005-0000-0000-000004000000}"/>
    <cellStyle name="Millares 3" xfId="3" xr:uid="{00000000-0005-0000-0000-000005000000}"/>
    <cellStyle name="Millares 3 2" xfId="4" xr:uid="{00000000-0005-0000-0000-000006000000}"/>
    <cellStyle name="Millares 3 2 2" xfId="32" xr:uid="{00000000-0005-0000-0000-000007000000}"/>
    <cellStyle name="Millares 4" xfId="5" xr:uid="{00000000-0005-0000-0000-000008000000}"/>
    <cellStyle name="Millares 5" xfId="6" xr:uid="{00000000-0005-0000-0000-000009000000}"/>
    <cellStyle name="Millares 6" xfId="33" xr:uid="{00000000-0005-0000-0000-00000A000000}"/>
    <cellStyle name="Millares 6 2" xfId="34" xr:uid="{00000000-0005-0000-0000-00000B000000}"/>
    <cellStyle name="Millares 6 2 2" xfId="35" xr:uid="{00000000-0005-0000-0000-00000C000000}"/>
    <cellStyle name="Millares 6 3" xfId="48" xr:uid="{00000000-0005-0000-0000-00000D000000}"/>
    <cellStyle name="Millares 7" xfId="7" xr:uid="{00000000-0005-0000-0000-00000E000000}"/>
    <cellStyle name="Millares 8" xfId="49" xr:uid="{00000000-0005-0000-0000-00000F000000}"/>
    <cellStyle name="Millares 8 2" xfId="50" xr:uid="{00000000-0005-0000-0000-000010000000}"/>
    <cellStyle name="Millares 8 3" xfId="51" xr:uid="{00000000-0005-0000-0000-000011000000}"/>
    <cellStyle name="Millares 9" xfId="52" xr:uid="{00000000-0005-0000-0000-000012000000}"/>
    <cellStyle name="Millares 9 2" xfId="53" xr:uid="{00000000-0005-0000-0000-000013000000}"/>
    <cellStyle name="Moneda 2" xfId="8" xr:uid="{00000000-0005-0000-0000-000014000000}"/>
    <cellStyle name="Moneda 3" xfId="9" xr:uid="{00000000-0005-0000-0000-000015000000}"/>
    <cellStyle name="Moneda 4" xfId="36" xr:uid="{00000000-0005-0000-0000-000016000000}"/>
    <cellStyle name="Moneda 5" xfId="54" xr:uid="{00000000-0005-0000-0000-000017000000}"/>
    <cellStyle name="Moneda 6" xfId="55" xr:uid="{00000000-0005-0000-0000-000018000000}"/>
    <cellStyle name="Moneda 7" xfId="10" xr:uid="{00000000-0005-0000-0000-000019000000}"/>
    <cellStyle name="Moneda 8" xfId="11" xr:uid="{00000000-0005-0000-0000-00001A000000}"/>
    <cellStyle name="Normal" xfId="0" builtinId="0"/>
    <cellStyle name="Normal 10" xfId="37" xr:uid="{00000000-0005-0000-0000-00001C000000}"/>
    <cellStyle name="Normal 11" xfId="38" xr:uid="{00000000-0005-0000-0000-00001D000000}"/>
    <cellStyle name="Normal 11 2" xfId="39" xr:uid="{00000000-0005-0000-0000-00001E000000}"/>
    <cellStyle name="Normal 11 2 2" xfId="40" xr:uid="{00000000-0005-0000-0000-00001F000000}"/>
    <cellStyle name="Normal 11 3" xfId="56" xr:uid="{00000000-0005-0000-0000-000020000000}"/>
    <cellStyle name="Normal 12" xfId="41" xr:uid="{00000000-0005-0000-0000-000021000000}"/>
    <cellStyle name="Normal 13" xfId="42" xr:uid="{00000000-0005-0000-0000-000022000000}"/>
    <cellStyle name="Normal 13 2" xfId="57" xr:uid="{00000000-0005-0000-0000-000023000000}"/>
    <cellStyle name="Normal 13 3" xfId="58" xr:uid="{00000000-0005-0000-0000-000024000000}"/>
    <cellStyle name="Normal 2" xfId="12" xr:uid="{00000000-0005-0000-0000-000025000000}"/>
    <cellStyle name="Normal 2 2" xfId="13" xr:uid="{00000000-0005-0000-0000-000026000000}"/>
    <cellStyle name="Normal 2 2 2" xfId="14" xr:uid="{00000000-0005-0000-0000-000027000000}"/>
    <cellStyle name="Normal 2 3" xfId="15" xr:uid="{00000000-0005-0000-0000-000028000000}"/>
    <cellStyle name="Normal 2 3 2" xfId="59" xr:uid="{00000000-0005-0000-0000-000029000000}"/>
    <cellStyle name="Normal 2 4" xfId="43" xr:uid="{00000000-0005-0000-0000-00002A000000}"/>
    <cellStyle name="Normal 3" xfId="16" xr:uid="{00000000-0005-0000-0000-00002B000000}"/>
    <cellStyle name="Normal 3 2" xfId="17" xr:uid="{00000000-0005-0000-0000-00002C000000}"/>
    <cellStyle name="Normal 4" xfId="18" xr:uid="{00000000-0005-0000-0000-00002D000000}"/>
    <cellStyle name="Normal 4 2" xfId="44" xr:uid="{00000000-0005-0000-0000-00002E000000}"/>
    <cellStyle name="Normal 4 2 2" xfId="45" xr:uid="{00000000-0005-0000-0000-00002F000000}"/>
    <cellStyle name="Normal 4 3" xfId="60" xr:uid="{00000000-0005-0000-0000-000030000000}"/>
    <cellStyle name="Normal 4 4" xfId="61" xr:uid="{00000000-0005-0000-0000-000031000000}"/>
    <cellStyle name="Normal 5" xfId="19" xr:uid="{00000000-0005-0000-0000-000032000000}"/>
    <cellStyle name="Normal 5 2" xfId="20" xr:uid="{00000000-0005-0000-0000-000033000000}"/>
    <cellStyle name="Normal 5 3" xfId="21" xr:uid="{00000000-0005-0000-0000-000034000000}"/>
    <cellStyle name="Normal 6" xfId="22" xr:uid="{00000000-0005-0000-0000-000035000000}"/>
    <cellStyle name="Normal 6 2" xfId="23" xr:uid="{00000000-0005-0000-0000-000036000000}"/>
    <cellStyle name="Normal 6 2 2" xfId="24" xr:uid="{00000000-0005-0000-0000-000037000000}"/>
    <cellStyle name="Normal 6 2 2 2" xfId="46" xr:uid="{00000000-0005-0000-0000-000038000000}"/>
    <cellStyle name="Normal 6 3" xfId="62" xr:uid="{00000000-0005-0000-0000-000039000000}"/>
    <cellStyle name="Normal 7" xfId="25" xr:uid="{00000000-0005-0000-0000-00003A000000}"/>
    <cellStyle name="Normal 8" xfId="26" xr:uid="{00000000-0005-0000-0000-00003B000000}"/>
    <cellStyle name="Normal 9" xfId="27" xr:uid="{00000000-0005-0000-0000-00003C000000}"/>
    <cellStyle name="Normal_Hoja1" xfId="65" xr:uid="{00000000-0005-0000-0000-00003D000000}"/>
    <cellStyle name="Normal_Practica Filtro" xfId="64" xr:uid="{00000000-0005-0000-0000-00003E000000}"/>
    <cellStyle name="Porcentual 2" xfId="28" xr:uid="{00000000-0005-0000-0000-00003F000000}"/>
    <cellStyle name="Porcentual 3" xfId="29" xr:uid="{00000000-0005-0000-0000-000040000000}"/>
    <cellStyle name="Porcentual 4" xfId="63" xr:uid="{00000000-0005-0000-0000-000041000000}"/>
  </cellStyles>
  <dxfs count="9">
    <dxf>
      <font>
        <color theme="0"/>
      </font>
      <fill>
        <patternFill>
          <bgColor rgb="FF92D050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45</xdr:row>
      <xdr:rowOff>0</xdr:rowOff>
    </xdr:from>
    <xdr:to>
      <xdr:col>10</xdr:col>
      <xdr:colOff>0</xdr:colOff>
      <xdr:row>45</xdr:row>
      <xdr:rowOff>0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F823D966-3172-4FDD-BFA6-0EC5A209D0AB}"/>
            </a:ext>
          </a:extLst>
        </xdr:cNvPr>
        <xdr:cNvSpPr txBox="1">
          <a:spLocks noChangeArrowheads="1"/>
        </xdr:cNvSpPr>
      </xdr:nvSpPr>
      <xdr:spPr bwMode="auto">
        <a:xfrm>
          <a:off x="838200" y="7915275"/>
          <a:ext cx="92106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Comic Sans MS"/>
            </a:rPr>
            <a:t>OBTENER EL GRAFICO QUE MUESTRE EL NOMBRE DEL EMPLEADO, LA EDAD Y EL TOTAL DE FALTAS INCURRIDAS EN EL MES UTILIZANDO EL TIPO DE GRAFICO QUE MEJOR REPRESENTE ESTOS DATOS Y ACTIVANDO LOS RÓTULOS PARA CADA CATEGORIA</a:t>
          </a:r>
        </a:p>
      </xdr:txBody>
    </xdr:sp>
    <xdr:clientData/>
  </xdr:twoCellAnchor>
  <xdr:twoCellAnchor>
    <xdr:from>
      <xdr:col>1</xdr:col>
      <xdr:colOff>28575</xdr:colOff>
      <xdr:row>45</xdr:row>
      <xdr:rowOff>0</xdr:rowOff>
    </xdr:from>
    <xdr:to>
      <xdr:col>10</xdr:col>
      <xdr:colOff>0</xdr:colOff>
      <xdr:row>45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C2A3180A-2106-4CB5-BCCC-89F6473B8AF4}"/>
            </a:ext>
          </a:extLst>
        </xdr:cNvPr>
        <xdr:cNvSpPr txBox="1">
          <a:spLocks noChangeArrowheads="1"/>
        </xdr:cNvSpPr>
      </xdr:nvSpPr>
      <xdr:spPr bwMode="auto">
        <a:xfrm>
          <a:off x="838200" y="7915275"/>
          <a:ext cx="92106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Comic Sans MS"/>
            </a:rPr>
            <a:t>GRAFICAR EL NOMBRE DEL EMPLEADO Y SU TOTAL A PAGAR EN ESTE MES CON EL TIPO DE GRAFICO QUE MEJOR REPRESENTE ESTA INFORMACIÓN</a:t>
          </a:r>
        </a:p>
      </xdr:txBody>
    </xdr:sp>
    <xdr:clientData/>
  </xdr:twoCellAnchor>
  <xdr:twoCellAnchor editAs="oneCell">
    <xdr:from>
      <xdr:col>8</xdr:col>
      <xdr:colOff>471488</xdr:colOff>
      <xdr:row>1</xdr:row>
      <xdr:rowOff>50800</xdr:rowOff>
    </xdr:from>
    <xdr:to>
      <xdr:col>9</xdr:col>
      <xdr:colOff>892176</xdr:colOff>
      <xdr:row>5</xdr:row>
      <xdr:rowOff>117475</xdr:rowOff>
    </xdr:to>
    <xdr:pic>
      <xdr:nvPicPr>
        <xdr:cNvPr id="4" name="Picture 56" descr="constructoras">
          <a:extLst>
            <a:ext uri="{FF2B5EF4-FFF2-40B4-BE49-F238E27FC236}">
              <a16:creationId xmlns:a16="http://schemas.microsoft.com/office/drawing/2014/main" id="{659ACC01-4594-40B5-B46F-2520DF12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1852"/>
        <a:stretch>
          <a:fillRect/>
        </a:stretch>
      </xdr:blipFill>
      <xdr:spPr bwMode="auto">
        <a:xfrm>
          <a:off x="8777288" y="222250"/>
          <a:ext cx="915988" cy="828675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0</xdr:row>
      <xdr:rowOff>133350</xdr:rowOff>
    </xdr:from>
    <xdr:to>
      <xdr:col>1</xdr:col>
      <xdr:colOff>352425</xdr:colOff>
      <xdr:row>5</xdr:row>
      <xdr:rowOff>19050</xdr:rowOff>
    </xdr:to>
    <xdr:pic>
      <xdr:nvPicPr>
        <xdr:cNvPr id="5" name="Picture 58" descr="33621-logo">
          <a:extLst>
            <a:ext uri="{FF2B5EF4-FFF2-40B4-BE49-F238E27FC236}">
              <a16:creationId xmlns:a16="http://schemas.microsoft.com/office/drawing/2014/main" id="{EF00756A-5D55-42FB-8C8C-E0A86C630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133350"/>
          <a:ext cx="1076325" cy="838200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577851</xdr:colOff>
      <xdr:row>2</xdr:row>
      <xdr:rowOff>19049</xdr:rowOff>
    </xdr:from>
    <xdr:to>
      <xdr:col>8</xdr:col>
      <xdr:colOff>168276</xdr:colOff>
      <xdr:row>4</xdr:row>
      <xdr:rowOff>142874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9474A051-FAEB-4177-8ABA-0776B84F8A0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87476" y="361949"/>
          <a:ext cx="7086600" cy="4667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3600" kern="10" spc="0">
              <a:ln w="9525">
                <a:noFill/>
                <a:round/>
                <a:headEnd/>
                <a:tailEnd/>
              </a:ln>
              <a:solidFill>
                <a:srgbClr val="99CC00"/>
              </a:solidFill>
              <a:effectLst>
                <a:outerShdw dist="35921" dir="2700000" algn="ctr" rotWithShape="0">
                  <a:srgbClr val="0000FF">
                    <a:alpha val="80000"/>
                  </a:srgbClr>
                </a:outerShdw>
              </a:effectLst>
              <a:latin typeface="Impact"/>
            </a:rPr>
            <a:t>GRUPO DE PROFESIONALES DE LA ARQUTECTURA Y LA INGENIERÍA CIVIL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533399</xdr:colOff>
      <xdr:row>1</xdr:row>
      <xdr:rowOff>95250</xdr:rowOff>
    </xdr:from>
    <xdr:ext cx="11134726" cy="714375"/>
    <xdr:sp macro="" textlink="">
      <xdr:nvSpPr>
        <xdr:cNvPr id="2" name="6 Rectángul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81049" y="285750"/>
          <a:ext cx="11134726" cy="714375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l"/>
          <a:r>
            <a:rPr lang="es-ES" sz="2800" b="1" cap="none" spc="0">
              <a:ln w="10541" cmpd="sng">
                <a:solidFill>
                  <a:schemeClr val="bg1">
                    <a:lumMod val="50000"/>
                  </a:schemeClr>
                </a:solidFill>
                <a:prstDash val="solid"/>
              </a:ln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Aplicación de Funciones Matemáticas y Estadisticas II</a:t>
          </a:r>
        </a:p>
      </xdr:txBody>
    </xdr:sp>
    <xdr:clientData/>
  </xdr:oneCellAnchor>
  <xdr:twoCellAnchor editAs="oneCell">
    <xdr:from>
      <xdr:col>16</xdr:col>
      <xdr:colOff>723900</xdr:colOff>
      <xdr:row>1</xdr:row>
      <xdr:rowOff>144658</xdr:rowOff>
    </xdr:from>
    <xdr:to>
      <xdr:col>17</xdr:col>
      <xdr:colOff>590550</xdr:colOff>
      <xdr:row>5</xdr:row>
      <xdr:rowOff>68269</xdr:rowOff>
    </xdr:to>
    <xdr:pic>
      <xdr:nvPicPr>
        <xdr:cNvPr id="3" name="Imagen 2" descr="Imagen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335158"/>
          <a:ext cx="628650" cy="609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85515</xdr:rowOff>
    </xdr:from>
    <xdr:to>
      <xdr:col>7</xdr:col>
      <xdr:colOff>47626</xdr:colOff>
      <xdr:row>7</xdr:row>
      <xdr:rowOff>142875</xdr:rowOff>
    </xdr:to>
    <xdr:sp macro="" textlink="">
      <xdr:nvSpPr>
        <xdr:cNvPr id="2" name="3 CuadroTexto">
          <a:extLst>
            <a:ext uri="{FF2B5EF4-FFF2-40B4-BE49-F238E27FC236}">
              <a16:creationId xmlns:a16="http://schemas.microsoft.com/office/drawing/2014/main" id="{41A2549A-0495-4FB2-97F9-D398629ACE21}"/>
            </a:ext>
          </a:extLst>
        </xdr:cNvPr>
        <xdr:cNvSpPr txBox="1"/>
      </xdr:nvSpPr>
      <xdr:spPr>
        <a:xfrm>
          <a:off x="1" y="466515"/>
          <a:ext cx="8591550" cy="952710"/>
        </a:xfrm>
        <a:prstGeom prst="roundRect">
          <a:avLst/>
        </a:prstGeom>
        <a:solidFill>
          <a:srgbClr val="7030A0"/>
        </a:solidFill>
        <a:ln>
          <a:solidFill>
            <a:srgbClr val="002060"/>
          </a:solidFill>
          <a:headEnd/>
          <a:tailEnd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wrap="square" lIns="91440" tIns="45720" rIns="91440" bIns="45720" anchor="t" upright="1"/>
        <a:lstStyle/>
        <a:p>
          <a:pPr marL="0" indent="0"/>
          <a:r>
            <a:rPr lang="es-ES_tradnl" sz="1200" b="0" i="0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a) Realicé un formato condicional, que rellene de color amarillo todas las celdas del campo DETALLE  que sean iguales a  SANTIAGO.  </a:t>
          </a:r>
        </a:p>
        <a:p>
          <a:pPr marL="0" lvl="0" indent="0">
            <a:lnSpc>
              <a:spcPts val="1600"/>
            </a:lnSpc>
          </a:pPr>
          <a:r>
            <a:rPr lang="es-ES_tradnl" sz="1200" b="0" i="0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b)  Realicé un formato condicional, que modifique el color de la fuente a rojo a todas las cuotas mayores a 1</a:t>
          </a:r>
        </a:p>
        <a:p>
          <a:pPr marL="0" lvl="0" indent="0">
            <a:lnSpc>
              <a:spcPts val="1600"/>
            </a:lnSpc>
          </a:pPr>
          <a:r>
            <a:rPr lang="es-ES_tradnl" sz="1200" b="0" i="0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c) Realicé un formato condicional, que rellene de cor verde y</a:t>
          </a:r>
          <a:r>
            <a:rPr lang="es-ES_tradnl" sz="1200" b="0" i="0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texto blanco, los de Clase B y de pago Contado</a:t>
          </a:r>
          <a:endParaRPr lang="es-ES_tradnl" sz="1200" b="0" i="0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lvl="0" indent="0">
            <a:lnSpc>
              <a:spcPts val="1600"/>
            </a:lnSpc>
          </a:pPr>
          <a:endParaRPr lang="es-ES_tradnl" sz="1050" b="0" i="0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611331</xdr:colOff>
      <xdr:row>1</xdr:row>
      <xdr:rowOff>128155</xdr:rowOff>
    </xdr:from>
    <xdr:to>
      <xdr:col>12</xdr:col>
      <xdr:colOff>627207</xdr:colOff>
      <xdr:row>5</xdr:row>
      <xdr:rowOff>158325</xdr:rowOff>
    </xdr:to>
    <xdr:pic>
      <xdr:nvPicPr>
        <xdr:cNvPr id="3" name="Imagen 2" descr="Imagen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7856" y="385330"/>
          <a:ext cx="777876" cy="75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76200</xdr:colOff>
      <xdr:row>1</xdr:row>
      <xdr:rowOff>104775</xdr:rowOff>
    </xdr:from>
    <xdr:ext cx="7905752" cy="714375"/>
    <xdr:sp macro="" textlink="">
      <xdr:nvSpPr>
        <xdr:cNvPr id="5" name="6 Rectángul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600200" y="361950"/>
          <a:ext cx="7905752" cy="714375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l"/>
          <a:r>
            <a:rPr lang="es-ES" sz="2800" b="1" cap="none" spc="0">
              <a:ln w="10541" cmpd="sng">
                <a:solidFill>
                  <a:schemeClr val="bg1">
                    <a:lumMod val="50000"/>
                  </a:schemeClr>
                </a:solidFill>
                <a:prstDash val="solid"/>
              </a:ln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Aplicación de Filtros Autofiltros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4"/>
  <sheetViews>
    <sheetView showGridLines="0" topLeftCell="A58" zoomScale="115" zoomScaleNormal="115" workbookViewId="0">
      <selection activeCell="C78" sqref="C78"/>
    </sheetView>
  </sheetViews>
  <sheetFormatPr baseColWidth="10" defaultRowHeight="14.4" x14ac:dyDescent="0.3"/>
  <cols>
    <col min="1" max="1" width="1.5546875" customWidth="1"/>
    <col min="2" max="2" width="31.109375" customWidth="1"/>
    <col min="3" max="3" width="14.33203125" bestFit="1" customWidth="1"/>
    <col min="4" max="4" width="15" customWidth="1"/>
    <col min="5" max="5" width="7.44140625" bestFit="1" customWidth="1"/>
    <col min="6" max="7" width="7.33203125" bestFit="1" customWidth="1"/>
    <col min="8" max="9" width="6.88671875" bestFit="1" customWidth="1"/>
    <col min="10" max="10" width="15.6640625" bestFit="1" customWidth="1"/>
    <col min="11" max="11" width="12.44140625" bestFit="1" customWidth="1"/>
    <col min="12" max="12" width="4.88671875" customWidth="1"/>
    <col min="13" max="13" width="17.6640625" customWidth="1"/>
    <col min="256" max="256" width="4.33203125" bestFit="1" customWidth="1"/>
    <col min="258" max="258" width="42.5546875" bestFit="1" customWidth="1"/>
    <col min="259" max="259" width="20.109375" bestFit="1" customWidth="1"/>
    <col min="260" max="260" width="10.6640625" bestFit="1" customWidth="1"/>
    <col min="261" max="261" width="13" bestFit="1" customWidth="1"/>
    <col min="263" max="264" width="13.88671875" bestFit="1" customWidth="1"/>
    <col min="265" max="266" width="12.44140625" bestFit="1" customWidth="1"/>
    <col min="267" max="267" width="14.5546875" customWidth="1"/>
    <col min="512" max="512" width="4.33203125" bestFit="1" customWidth="1"/>
    <col min="514" max="514" width="42.5546875" bestFit="1" customWidth="1"/>
    <col min="515" max="515" width="20.109375" bestFit="1" customWidth="1"/>
    <col min="516" max="516" width="10.6640625" bestFit="1" customWidth="1"/>
    <col min="517" max="517" width="13" bestFit="1" customWidth="1"/>
    <col min="519" max="520" width="13.88671875" bestFit="1" customWidth="1"/>
    <col min="521" max="522" width="12.44140625" bestFit="1" customWidth="1"/>
    <col min="523" max="523" width="14.5546875" customWidth="1"/>
    <col min="768" max="768" width="4.33203125" bestFit="1" customWidth="1"/>
    <col min="770" max="770" width="42.5546875" bestFit="1" customWidth="1"/>
    <col min="771" max="771" width="20.109375" bestFit="1" customWidth="1"/>
    <col min="772" max="772" width="10.6640625" bestFit="1" customWidth="1"/>
    <col min="773" max="773" width="13" bestFit="1" customWidth="1"/>
    <col min="775" max="776" width="13.88671875" bestFit="1" customWidth="1"/>
    <col min="777" max="778" width="12.44140625" bestFit="1" customWidth="1"/>
    <col min="779" max="779" width="14.5546875" customWidth="1"/>
    <col min="1024" max="1024" width="4.33203125" bestFit="1" customWidth="1"/>
    <col min="1026" max="1026" width="42.5546875" bestFit="1" customWidth="1"/>
    <col min="1027" max="1027" width="20.109375" bestFit="1" customWidth="1"/>
    <col min="1028" max="1028" width="10.6640625" bestFit="1" customWidth="1"/>
    <col min="1029" max="1029" width="13" bestFit="1" customWidth="1"/>
    <col min="1031" max="1032" width="13.88671875" bestFit="1" customWidth="1"/>
    <col min="1033" max="1034" width="12.44140625" bestFit="1" customWidth="1"/>
    <col min="1035" max="1035" width="14.5546875" customWidth="1"/>
    <col min="1280" max="1280" width="4.33203125" bestFit="1" customWidth="1"/>
    <col min="1282" max="1282" width="42.5546875" bestFit="1" customWidth="1"/>
    <col min="1283" max="1283" width="20.109375" bestFit="1" customWidth="1"/>
    <col min="1284" max="1284" width="10.6640625" bestFit="1" customWidth="1"/>
    <col min="1285" max="1285" width="13" bestFit="1" customWidth="1"/>
    <col min="1287" max="1288" width="13.88671875" bestFit="1" customWidth="1"/>
    <col min="1289" max="1290" width="12.44140625" bestFit="1" customWidth="1"/>
    <col min="1291" max="1291" width="14.5546875" customWidth="1"/>
    <col min="1536" max="1536" width="4.33203125" bestFit="1" customWidth="1"/>
    <col min="1538" max="1538" width="42.5546875" bestFit="1" customWidth="1"/>
    <col min="1539" max="1539" width="20.109375" bestFit="1" customWidth="1"/>
    <col min="1540" max="1540" width="10.6640625" bestFit="1" customWidth="1"/>
    <col min="1541" max="1541" width="13" bestFit="1" customWidth="1"/>
    <col min="1543" max="1544" width="13.88671875" bestFit="1" customWidth="1"/>
    <col min="1545" max="1546" width="12.44140625" bestFit="1" customWidth="1"/>
    <col min="1547" max="1547" width="14.5546875" customWidth="1"/>
    <col min="1792" max="1792" width="4.33203125" bestFit="1" customWidth="1"/>
    <col min="1794" max="1794" width="42.5546875" bestFit="1" customWidth="1"/>
    <col min="1795" max="1795" width="20.109375" bestFit="1" customWidth="1"/>
    <col min="1796" max="1796" width="10.6640625" bestFit="1" customWidth="1"/>
    <col min="1797" max="1797" width="13" bestFit="1" customWidth="1"/>
    <col min="1799" max="1800" width="13.88671875" bestFit="1" customWidth="1"/>
    <col min="1801" max="1802" width="12.44140625" bestFit="1" customWidth="1"/>
    <col min="1803" max="1803" width="14.5546875" customWidth="1"/>
    <col min="2048" max="2048" width="4.33203125" bestFit="1" customWidth="1"/>
    <col min="2050" max="2050" width="42.5546875" bestFit="1" customWidth="1"/>
    <col min="2051" max="2051" width="20.109375" bestFit="1" customWidth="1"/>
    <col min="2052" max="2052" width="10.6640625" bestFit="1" customWidth="1"/>
    <col min="2053" max="2053" width="13" bestFit="1" customWidth="1"/>
    <col min="2055" max="2056" width="13.88671875" bestFit="1" customWidth="1"/>
    <col min="2057" max="2058" width="12.44140625" bestFit="1" customWidth="1"/>
    <col min="2059" max="2059" width="14.5546875" customWidth="1"/>
    <col min="2304" max="2304" width="4.33203125" bestFit="1" customWidth="1"/>
    <col min="2306" max="2306" width="42.5546875" bestFit="1" customWidth="1"/>
    <col min="2307" max="2307" width="20.109375" bestFit="1" customWidth="1"/>
    <col min="2308" max="2308" width="10.6640625" bestFit="1" customWidth="1"/>
    <col min="2309" max="2309" width="13" bestFit="1" customWidth="1"/>
    <col min="2311" max="2312" width="13.88671875" bestFit="1" customWidth="1"/>
    <col min="2313" max="2314" width="12.44140625" bestFit="1" customWidth="1"/>
    <col min="2315" max="2315" width="14.5546875" customWidth="1"/>
    <col min="2560" max="2560" width="4.33203125" bestFit="1" customWidth="1"/>
    <col min="2562" max="2562" width="42.5546875" bestFit="1" customWidth="1"/>
    <col min="2563" max="2563" width="20.109375" bestFit="1" customWidth="1"/>
    <col min="2564" max="2564" width="10.6640625" bestFit="1" customWidth="1"/>
    <col min="2565" max="2565" width="13" bestFit="1" customWidth="1"/>
    <col min="2567" max="2568" width="13.88671875" bestFit="1" customWidth="1"/>
    <col min="2569" max="2570" width="12.44140625" bestFit="1" customWidth="1"/>
    <col min="2571" max="2571" width="14.5546875" customWidth="1"/>
    <col min="2816" max="2816" width="4.33203125" bestFit="1" customWidth="1"/>
    <col min="2818" max="2818" width="42.5546875" bestFit="1" customWidth="1"/>
    <col min="2819" max="2819" width="20.109375" bestFit="1" customWidth="1"/>
    <col min="2820" max="2820" width="10.6640625" bestFit="1" customWidth="1"/>
    <col min="2821" max="2821" width="13" bestFit="1" customWidth="1"/>
    <col min="2823" max="2824" width="13.88671875" bestFit="1" customWidth="1"/>
    <col min="2825" max="2826" width="12.44140625" bestFit="1" customWidth="1"/>
    <col min="2827" max="2827" width="14.5546875" customWidth="1"/>
    <col min="3072" max="3072" width="4.33203125" bestFit="1" customWidth="1"/>
    <col min="3074" max="3074" width="42.5546875" bestFit="1" customWidth="1"/>
    <col min="3075" max="3075" width="20.109375" bestFit="1" customWidth="1"/>
    <col min="3076" max="3076" width="10.6640625" bestFit="1" customWidth="1"/>
    <col min="3077" max="3077" width="13" bestFit="1" customWidth="1"/>
    <col min="3079" max="3080" width="13.88671875" bestFit="1" customWidth="1"/>
    <col min="3081" max="3082" width="12.44140625" bestFit="1" customWidth="1"/>
    <col min="3083" max="3083" width="14.5546875" customWidth="1"/>
    <col min="3328" max="3328" width="4.33203125" bestFit="1" customWidth="1"/>
    <col min="3330" max="3330" width="42.5546875" bestFit="1" customWidth="1"/>
    <col min="3331" max="3331" width="20.109375" bestFit="1" customWidth="1"/>
    <col min="3332" max="3332" width="10.6640625" bestFit="1" customWidth="1"/>
    <col min="3333" max="3333" width="13" bestFit="1" customWidth="1"/>
    <col min="3335" max="3336" width="13.88671875" bestFit="1" customWidth="1"/>
    <col min="3337" max="3338" width="12.44140625" bestFit="1" customWidth="1"/>
    <col min="3339" max="3339" width="14.5546875" customWidth="1"/>
    <col min="3584" max="3584" width="4.33203125" bestFit="1" customWidth="1"/>
    <col min="3586" max="3586" width="42.5546875" bestFit="1" customWidth="1"/>
    <col min="3587" max="3587" width="20.109375" bestFit="1" customWidth="1"/>
    <col min="3588" max="3588" width="10.6640625" bestFit="1" customWidth="1"/>
    <col min="3589" max="3589" width="13" bestFit="1" customWidth="1"/>
    <col min="3591" max="3592" width="13.88671875" bestFit="1" customWidth="1"/>
    <col min="3593" max="3594" width="12.44140625" bestFit="1" customWidth="1"/>
    <col min="3595" max="3595" width="14.5546875" customWidth="1"/>
    <col min="3840" max="3840" width="4.33203125" bestFit="1" customWidth="1"/>
    <col min="3842" max="3842" width="42.5546875" bestFit="1" customWidth="1"/>
    <col min="3843" max="3843" width="20.109375" bestFit="1" customWidth="1"/>
    <col min="3844" max="3844" width="10.6640625" bestFit="1" customWidth="1"/>
    <col min="3845" max="3845" width="13" bestFit="1" customWidth="1"/>
    <col min="3847" max="3848" width="13.88671875" bestFit="1" customWidth="1"/>
    <col min="3849" max="3850" width="12.44140625" bestFit="1" customWidth="1"/>
    <col min="3851" max="3851" width="14.5546875" customWidth="1"/>
    <col min="4096" max="4096" width="4.33203125" bestFit="1" customWidth="1"/>
    <col min="4098" max="4098" width="42.5546875" bestFit="1" customWidth="1"/>
    <col min="4099" max="4099" width="20.109375" bestFit="1" customWidth="1"/>
    <col min="4100" max="4100" width="10.6640625" bestFit="1" customWidth="1"/>
    <col min="4101" max="4101" width="13" bestFit="1" customWidth="1"/>
    <col min="4103" max="4104" width="13.88671875" bestFit="1" customWidth="1"/>
    <col min="4105" max="4106" width="12.44140625" bestFit="1" customWidth="1"/>
    <col min="4107" max="4107" width="14.5546875" customWidth="1"/>
    <col min="4352" max="4352" width="4.33203125" bestFit="1" customWidth="1"/>
    <col min="4354" max="4354" width="42.5546875" bestFit="1" customWidth="1"/>
    <col min="4355" max="4355" width="20.109375" bestFit="1" customWidth="1"/>
    <col min="4356" max="4356" width="10.6640625" bestFit="1" customWidth="1"/>
    <col min="4357" max="4357" width="13" bestFit="1" customWidth="1"/>
    <col min="4359" max="4360" width="13.88671875" bestFit="1" customWidth="1"/>
    <col min="4361" max="4362" width="12.44140625" bestFit="1" customWidth="1"/>
    <col min="4363" max="4363" width="14.5546875" customWidth="1"/>
    <col min="4608" max="4608" width="4.33203125" bestFit="1" customWidth="1"/>
    <col min="4610" max="4610" width="42.5546875" bestFit="1" customWidth="1"/>
    <col min="4611" max="4611" width="20.109375" bestFit="1" customWidth="1"/>
    <col min="4612" max="4612" width="10.6640625" bestFit="1" customWidth="1"/>
    <col min="4613" max="4613" width="13" bestFit="1" customWidth="1"/>
    <col min="4615" max="4616" width="13.88671875" bestFit="1" customWidth="1"/>
    <col min="4617" max="4618" width="12.44140625" bestFit="1" customWidth="1"/>
    <col min="4619" max="4619" width="14.5546875" customWidth="1"/>
    <col min="4864" max="4864" width="4.33203125" bestFit="1" customWidth="1"/>
    <col min="4866" max="4866" width="42.5546875" bestFit="1" customWidth="1"/>
    <col min="4867" max="4867" width="20.109375" bestFit="1" customWidth="1"/>
    <col min="4868" max="4868" width="10.6640625" bestFit="1" customWidth="1"/>
    <col min="4869" max="4869" width="13" bestFit="1" customWidth="1"/>
    <col min="4871" max="4872" width="13.88671875" bestFit="1" customWidth="1"/>
    <col min="4873" max="4874" width="12.44140625" bestFit="1" customWidth="1"/>
    <col min="4875" max="4875" width="14.5546875" customWidth="1"/>
    <col min="5120" max="5120" width="4.33203125" bestFit="1" customWidth="1"/>
    <col min="5122" max="5122" width="42.5546875" bestFit="1" customWidth="1"/>
    <col min="5123" max="5123" width="20.109375" bestFit="1" customWidth="1"/>
    <col min="5124" max="5124" width="10.6640625" bestFit="1" customWidth="1"/>
    <col min="5125" max="5125" width="13" bestFit="1" customWidth="1"/>
    <col min="5127" max="5128" width="13.88671875" bestFit="1" customWidth="1"/>
    <col min="5129" max="5130" width="12.44140625" bestFit="1" customWidth="1"/>
    <col min="5131" max="5131" width="14.5546875" customWidth="1"/>
    <col min="5376" max="5376" width="4.33203125" bestFit="1" customWidth="1"/>
    <col min="5378" max="5378" width="42.5546875" bestFit="1" customWidth="1"/>
    <col min="5379" max="5379" width="20.109375" bestFit="1" customWidth="1"/>
    <col min="5380" max="5380" width="10.6640625" bestFit="1" customWidth="1"/>
    <col min="5381" max="5381" width="13" bestFit="1" customWidth="1"/>
    <col min="5383" max="5384" width="13.88671875" bestFit="1" customWidth="1"/>
    <col min="5385" max="5386" width="12.44140625" bestFit="1" customWidth="1"/>
    <col min="5387" max="5387" width="14.5546875" customWidth="1"/>
    <col min="5632" max="5632" width="4.33203125" bestFit="1" customWidth="1"/>
    <col min="5634" max="5634" width="42.5546875" bestFit="1" customWidth="1"/>
    <col min="5635" max="5635" width="20.109375" bestFit="1" customWidth="1"/>
    <col min="5636" max="5636" width="10.6640625" bestFit="1" customWidth="1"/>
    <col min="5637" max="5637" width="13" bestFit="1" customWidth="1"/>
    <col min="5639" max="5640" width="13.88671875" bestFit="1" customWidth="1"/>
    <col min="5641" max="5642" width="12.44140625" bestFit="1" customWidth="1"/>
    <col min="5643" max="5643" width="14.5546875" customWidth="1"/>
    <col min="5888" max="5888" width="4.33203125" bestFit="1" customWidth="1"/>
    <col min="5890" max="5890" width="42.5546875" bestFit="1" customWidth="1"/>
    <col min="5891" max="5891" width="20.109375" bestFit="1" customWidth="1"/>
    <col min="5892" max="5892" width="10.6640625" bestFit="1" customWidth="1"/>
    <col min="5893" max="5893" width="13" bestFit="1" customWidth="1"/>
    <col min="5895" max="5896" width="13.88671875" bestFit="1" customWidth="1"/>
    <col min="5897" max="5898" width="12.44140625" bestFit="1" customWidth="1"/>
    <col min="5899" max="5899" width="14.5546875" customWidth="1"/>
    <col min="6144" max="6144" width="4.33203125" bestFit="1" customWidth="1"/>
    <col min="6146" max="6146" width="42.5546875" bestFit="1" customWidth="1"/>
    <col min="6147" max="6147" width="20.109375" bestFit="1" customWidth="1"/>
    <col min="6148" max="6148" width="10.6640625" bestFit="1" customWidth="1"/>
    <col min="6149" max="6149" width="13" bestFit="1" customWidth="1"/>
    <col min="6151" max="6152" width="13.88671875" bestFit="1" customWidth="1"/>
    <col min="6153" max="6154" width="12.44140625" bestFit="1" customWidth="1"/>
    <col min="6155" max="6155" width="14.5546875" customWidth="1"/>
    <col min="6400" max="6400" width="4.33203125" bestFit="1" customWidth="1"/>
    <col min="6402" max="6402" width="42.5546875" bestFit="1" customWidth="1"/>
    <col min="6403" max="6403" width="20.109375" bestFit="1" customWidth="1"/>
    <col min="6404" max="6404" width="10.6640625" bestFit="1" customWidth="1"/>
    <col min="6405" max="6405" width="13" bestFit="1" customWidth="1"/>
    <col min="6407" max="6408" width="13.88671875" bestFit="1" customWidth="1"/>
    <col min="6409" max="6410" width="12.44140625" bestFit="1" customWidth="1"/>
    <col min="6411" max="6411" width="14.5546875" customWidth="1"/>
    <col min="6656" max="6656" width="4.33203125" bestFit="1" customWidth="1"/>
    <col min="6658" max="6658" width="42.5546875" bestFit="1" customWidth="1"/>
    <col min="6659" max="6659" width="20.109375" bestFit="1" customWidth="1"/>
    <col min="6660" max="6660" width="10.6640625" bestFit="1" customWidth="1"/>
    <col min="6661" max="6661" width="13" bestFit="1" customWidth="1"/>
    <col min="6663" max="6664" width="13.88671875" bestFit="1" customWidth="1"/>
    <col min="6665" max="6666" width="12.44140625" bestFit="1" customWidth="1"/>
    <col min="6667" max="6667" width="14.5546875" customWidth="1"/>
    <col min="6912" max="6912" width="4.33203125" bestFit="1" customWidth="1"/>
    <col min="6914" max="6914" width="42.5546875" bestFit="1" customWidth="1"/>
    <col min="6915" max="6915" width="20.109375" bestFit="1" customWidth="1"/>
    <col min="6916" max="6916" width="10.6640625" bestFit="1" customWidth="1"/>
    <col min="6917" max="6917" width="13" bestFit="1" customWidth="1"/>
    <col min="6919" max="6920" width="13.88671875" bestFit="1" customWidth="1"/>
    <col min="6921" max="6922" width="12.44140625" bestFit="1" customWidth="1"/>
    <col min="6923" max="6923" width="14.5546875" customWidth="1"/>
    <col min="7168" max="7168" width="4.33203125" bestFit="1" customWidth="1"/>
    <col min="7170" max="7170" width="42.5546875" bestFit="1" customWidth="1"/>
    <col min="7171" max="7171" width="20.109375" bestFit="1" customWidth="1"/>
    <col min="7172" max="7172" width="10.6640625" bestFit="1" customWidth="1"/>
    <col min="7173" max="7173" width="13" bestFit="1" customWidth="1"/>
    <col min="7175" max="7176" width="13.88671875" bestFit="1" customWidth="1"/>
    <col min="7177" max="7178" width="12.44140625" bestFit="1" customWidth="1"/>
    <col min="7179" max="7179" width="14.5546875" customWidth="1"/>
    <col min="7424" max="7424" width="4.33203125" bestFit="1" customWidth="1"/>
    <col min="7426" max="7426" width="42.5546875" bestFit="1" customWidth="1"/>
    <col min="7427" max="7427" width="20.109375" bestFit="1" customWidth="1"/>
    <col min="7428" max="7428" width="10.6640625" bestFit="1" customWidth="1"/>
    <col min="7429" max="7429" width="13" bestFit="1" customWidth="1"/>
    <col min="7431" max="7432" width="13.88671875" bestFit="1" customWidth="1"/>
    <col min="7433" max="7434" width="12.44140625" bestFit="1" customWidth="1"/>
    <col min="7435" max="7435" width="14.5546875" customWidth="1"/>
    <col min="7680" max="7680" width="4.33203125" bestFit="1" customWidth="1"/>
    <col min="7682" max="7682" width="42.5546875" bestFit="1" customWidth="1"/>
    <col min="7683" max="7683" width="20.109375" bestFit="1" customWidth="1"/>
    <col min="7684" max="7684" width="10.6640625" bestFit="1" customWidth="1"/>
    <col min="7685" max="7685" width="13" bestFit="1" customWidth="1"/>
    <col min="7687" max="7688" width="13.88671875" bestFit="1" customWidth="1"/>
    <col min="7689" max="7690" width="12.44140625" bestFit="1" customWidth="1"/>
    <col min="7691" max="7691" width="14.5546875" customWidth="1"/>
    <col min="7936" max="7936" width="4.33203125" bestFit="1" customWidth="1"/>
    <col min="7938" max="7938" width="42.5546875" bestFit="1" customWidth="1"/>
    <col min="7939" max="7939" width="20.109375" bestFit="1" customWidth="1"/>
    <col min="7940" max="7940" width="10.6640625" bestFit="1" customWidth="1"/>
    <col min="7941" max="7941" width="13" bestFit="1" customWidth="1"/>
    <col min="7943" max="7944" width="13.88671875" bestFit="1" customWidth="1"/>
    <col min="7945" max="7946" width="12.44140625" bestFit="1" customWidth="1"/>
    <col min="7947" max="7947" width="14.5546875" customWidth="1"/>
    <col min="8192" max="8192" width="4.33203125" bestFit="1" customWidth="1"/>
    <col min="8194" max="8194" width="42.5546875" bestFit="1" customWidth="1"/>
    <col min="8195" max="8195" width="20.109375" bestFit="1" customWidth="1"/>
    <col min="8196" max="8196" width="10.6640625" bestFit="1" customWidth="1"/>
    <col min="8197" max="8197" width="13" bestFit="1" customWidth="1"/>
    <col min="8199" max="8200" width="13.88671875" bestFit="1" customWidth="1"/>
    <col min="8201" max="8202" width="12.44140625" bestFit="1" customWidth="1"/>
    <col min="8203" max="8203" width="14.5546875" customWidth="1"/>
    <col min="8448" max="8448" width="4.33203125" bestFit="1" customWidth="1"/>
    <col min="8450" max="8450" width="42.5546875" bestFit="1" customWidth="1"/>
    <col min="8451" max="8451" width="20.109375" bestFit="1" customWidth="1"/>
    <col min="8452" max="8452" width="10.6640625" bestFit="1" customWidth="1"/>
    <col min="8453" max="8453" width="13" bestFit="1" customWidth="1"/>
    <col min="8455" max="8456" width="13.88671875" bestFit="1" customWidth="1"/>
    <col min="8457" max="8458" width="12.44140625" bestFit="1" customWidth="1"/>
    <col min="8459" max="8459" width="14.5546875" customWidth="1"/>
    <col min="8704" max="8704" width="4.33203125" bestFit="1" customWidth="1"/>
    <col min="8706" max="8706" width="42.5546875" bestFit="1" customWidth="1"/>
    <col min="8707" max="8707" width="20.109375" bestFit="1" customWidth="1"/>
    <col min="8708" max="8708" width="10.6640625" bestFit="1" customWidth="1"/>
    <col min="8709" max="8709" width="13" bestFit="1" customWidth="1"/>
    <col min="8711" max="8712" width="13.88671875" bestFit="1" customWidth="1"/>
    <col min="8713" max="8714" width="12.44140625" bestFit="1" customWidth="1"/>
    <col min="8715" max="8715" width="14.5546875" customWidth="1"/>
    <col min="8960" max="8960" width="4.33203125" bestFit="1" customWidth="1"/>
    <col min="8962" max="8962" width="42.5546875" bestFit="1" customWidth="1"/>
    <col min="8963" max="8963" width="20.109375" bestFit="1" customWidth="1"/>
    <col min="8964" max="8964" width="10.6640625" bestFit="1" customWidth="1"/>
    <col min="8965" max="8965" width="13" bestFit="1" customWidth="1"/>
    <col min="8967" max="8968" width="13.88671875" bestFit="1" customWidth="1"/>
    <col min="8969" max="8970" width="12.44140625" bestFit="1" customWidth="1"/>
    <col min="8971" max="8971" width="14.5546875" customWidth="1"/>
    <col min="9216" max="9216" width="4.33203125" bestFit="1" customWidth="1"/>
    <col min="9218" max="9218" width="42.5546875" bestFit="1" customWidth="1"/>
    <col min="9219" max="9219" width="20.109375" bestFit="1" customWidth="1"/>
    <col min="9220" max="9220" width="10.6640625" bestFit="1" customWidth="1"/>
    <col min="9221" max="9221" width="13" bestFit="1" customWidth="1"/>
    <col min="9223" max="9224" width="13.88671875" bestFit="1" customWidth="1"/>
    <col min="9225" max="9226" width="12.44140625" bestFit="1" customWidth="1"/>
    <col min="9227" max="9227" width="14.5546875" customWidth="1"/>
    <col min="9472" max="9472" width="4.33203125" bestFit="1" customWidth="1"/>
    <col min="9474" max="9474" width="42.5546875" bestFit="1" customWidth="1"/>
    <col min="9475" max="9475" width="20.109375" bestFit="1" customWidth="1"/>
    <col min="9476" max="9476" width="10.6640625" bestFit="1" customWidth="1"/>
    <col min="9477" max="9477" width="13" bestFit="1" customWidth="1"/>
    <col min="9479" max="9480" width="13.88671875" bestFit="1" customWidth="1"/>
    <col min="9481" max="9482" width="12.44140625" bestFit="1" customWidth="1"/>
    <col min="9483" max="9483" width="14.5546875" customWidth="1"/>
    <col min="9728" max="9728" width="4.33203125" bestFit="1" customWidth="1"/>
    <col min="9730" max="9730" width="42.5546875" bestFit="1" customWidth="1"/>
    <col min="9731" max="9731" width="20.109375" bestFit="1" customWidth="1"/>
    <col min="9732" max="9732" width="10.6640625" bestFit="1" customWidth="1"/>
    <col min="9733" max="9733" width="13" bestFit="1" customWidth="1"/>
    <col min="9735" max="9736" width="13.88671875" bestFit="1" customWidth="1"/>
    <col min="9737" max="9738" width="12.44140625" bestFit="1" customWidth="1"/>
    <col min="9739" max="9739" width="14.5546875" customWidth="1"/>
    <col min="9984" max="9984" width="4.33203125" bestFit="1" customWidth="1"/>
    <col min="9986" max="9986" width="42.5546875" bestFit="1" customWidth="1"/>
    <col min="9987" max="9987" width="20.109375" bestFit="1" customWidth="1"/>
    <col min="9988" max="9988" width="10.6640625" bestFit="1" customWidth="1"/>
    <col min="9989" max="9989" width="13" bestFit="1" customWidth="1"/>
    <col min="9991" max="9992" width="13.88671875" bestFit="1" customWidth="1"/>
    <col min="9993" max="9994" width="12.44140625" bestFit="1" customWidth="1"/>
    <col min="9995" max="9995" width="14.5546875" customWidth="1"/>
    <col min="10240" max="10240" width="4.33203125" bestFit="1" customWidth="1"/>
    <col min="10242" max="10242" width="42.5546875" bestFit="1" customWidth="1"/>
    <col min="10243" max="10243" width="20.109375" bestFit="1" customWidth="1"/>
    <col min="10244" max="10244" width="10.6640625" bestFit="1" customWidth="1"/>
    <col min="10245" max="10245" width="13" bestFit="1" customWidth="1"/>
    <col min="10247" max="10248" width="13.88671875" bestFit="1" customWidth="1"/>
    <col min="10249" max="10250" width="12.44140625" bestFit="1" customWidth="1"/>
    <col min="10251" max="10251" width="14.5546875" customWidth="1"/>
    <col min="10496" max="10496" width="4.33203125" bestFit="1" customWidth="1"/>
    <col min="10498" max="10498" width="42.5546875" bestFit="1" customWidth="1"/>
    <col min="10499" max="10499" width="20.109375" bestFit="1" customWidth="1"/>
    <col min="10500" max="10500" width="10.6640625" bestFit="1" customWidth="1"/>
    <col min="10501" max="10501" width="13" bestFit="1" customWidth="1"/>
    <col min="10503" max="10504" width="13.88671875" bestFit="1" customWidth="1"/>
    <col min="10505" max="10506" width="12.44140625" bestFit="1" customWidth="1"/>
    <col min="10507" max="10507" width="14.5546875" customWidth="1"/>
    <col min="10752" max="10752" width="4.33203125" bestFit="1" customWidth="1"/>
    <col min="10754" max="10754" width="42.5546875" bestFit="1" customWidth="1"/>
    <col min="10755" max="10755" width="20.109375" bestFit="1" customWidth="1"/>
    <col min="10756" max="10756" width="10.6640625" bestFit="1" customWidth="1"/>
    <col min="10757" max="10757" width="13" bestFit="1" customWidth="1"/>
    <col min="10759" max="10760" width="13.88671875" bestFit="1" customWidth="1"/>
    <col min="10761" max="10762" width="12.44140625" bestFit="1" customWidth="1"/>
    <col min="10763" max="10763" width="14.5546875" customWidth="1"/>
    <col min="11008" max="11008" width="4.33203125" bestFit="1" customWidth="1"/>
    <col min="11010" max="11010" width="42.5546875" bestFit="1" customWidth="1"/>
    <col min="11011" max="11011" width="20.109375" bestFit="1" customWidth="1"/>
    <col min="11012" max="11012" width="10.6640625" bestFit="1" customWidth="1"/>
    <col min="11013" max="11013" width="13" bestFit="1" customWidth="1"/>
    <col min="11015" max="11016" width="13.88671875" bestFit="1" customWidth="1"/>
    <col min="11017" max="11018" width="12.44140625" bestFit="1" customWidth="1"/>
    <col min="11019" max="11019" width="14.5546875" customWidth="1"/>
    <col min="11264" max="11264" width="4.33203125" bestFit="1" customWidth="1"/>
    <col min="11266" max="11266" width="42.5546875" bestFit="1" customWidth="1"/>
    <col min="11267" max="11267" width="20.109375" bestFit="1" customWidth="1"/>
    <col min="11268" max="11268" width="10.6640625" bestFit="1" customWidth="1"/>
    <col min="11269" max="11269" width="13" bestFit="1" customWidth="1"/>
    <col min="11271" max="11272" width="13.88671875" bestFit="1" customWidth="1"/>
    <col min="11273" max="11274" width="12.44140625" bestFit="1" customWidth="1"/>
    <col min="11275" max="11275" width="14.5546875" customWidth="1"/>
    <col min="11520" max="11520" width="4.33203125" bestFit="1" customWidth="1"/>
    <col min="11522" max="11522" width="42.5546875" bestFit="1" customWidth="1"/>
    <col min="11523" max="11523" width="20.109375" bestFit="1" customWidth="1"/>
    <col min="11524" max="11524" width="10.6640625" bestFit="1" customWidth="1"/>
    <col min="11525" max="11525" width="13" bestFit="1" customWidth="1"/>
    <col min="11527" max="11528" width="13.88671875" bestFit="1" customWidth="1"/>
    <col min="11529" max="11530" width="12.44140625" bestFit="1" customWidth="1"/>
    <col min="11531" max="11531" width="14.5546875" customWidth="1"/>
    <col min="11776" max="11776" width="4.33203125" bestFit="1" customWidth="1"/>
    <col min="11778" max="11778" width="42.5546875" bestFit="1" customWidth="1"/>
    <col min="11779" max="11779" width="20.109375" bestFit="1" customWidth="1"/>
    <col min="11780" max="11780" width="10.6640625" bestFit="1" customWidth="1"/>
    <col min="11781" max="11781" width="13" bestFit="1" customWidth="1"/>
    <col min="11783" max="11784" width="13.88671875" bestFit="1" customWidth="1"/>
    <col min="11785" max="11786" width="12.44140625" bestFit="1" customWidth="1"/>
    <col min="11787" max="11787" width="14.5546875" customWidth="1"/>
    <col min="12032" max="12032" width="4.33203125" bestFit="1" customWidth="1"/>
    <col min="12034" max="12034" width="42.5546875" bestFit="1" customWidth="1"/>
    <col min="12035" max="12035" width="20.109375" bestFit="1" customWidth="1"/>
    <col min="12036" max="12036" width="10.6640625" bestFit="1" customWidth="1"/>
    <col min="12037" max="12037" width="13" bestFit="1" customWidth="1"/>
    <col min="12039" max="12040" width="13.88671875" bestFit="1" customWidth="1"/>
    <col min="12041" max="12042" width="12.44140625" bestFit="1" customWidth="1"/>
    <col min="12043" max="12043" width="14.5546875" customWidth="1"/>
    <col min="12288" max="12288" width="4.33203125" bestFit="1" customWidth="1"/>
    <col min="12290" max="12290" width="42.5546875" bestFit="1" customWidth="1"/>
    <col min="12291" max="12291" width="20.109375" bestFit="1" customWidth="1"/>
    <col min="12292" max="12292" width="10.6640625" bestFit="1" customWidth="1"/>
    <col min="12293" max="12293" width="13" bestFit="1" customWidth="1"/>
    <col min="12295" max="12296" width="13.88671875" bestFit="1" customWidth="1"/>
    <col min="12297" max="12298" width="12.44140625" bestFit="1" customWidth="1"/>
    <col min="12299" max="12299" width="14.5546875" customWidth="1"/>
    <col min="12544" max="12544" width="4.33203125" bestFit="1" customWidth="1"/>
    <col min="12546" max="12546" width="42.5546875" bestFit="1" customWidth="1"/>
    <col min="12547" max="12547" width="20.109375" bestFit="1" customWidth="1"/>
    <col min="12548" max="12548" width="10.6640625" bestFit="1" customWidth="1"/>
    <col min="12549" max="12549" width="13" bestFit="1" customWidth="1"/>
    <col min="12551" max="12552" width="13.88671875" bestFit="1" customWidth="1"/>
    <col min="12553" max="12554" width="12.44140625" bestFit="1" customWidth="1"/>
    <col min="12555" max="12555" width="14.5546875" customWidth="1"/>
    <col min="12800" max="12800" width="4.33203125" bestFit="1" customWidth="1"/>
    <col min="12802" max="12802" width="42.5546875" bestFit="1" customWidth="1"/>
    <col min="12803" max="12803" width="20.109375" bestFit="1" customWidth="1"/>
    <col min="12804" max="12804" width="10.6640625" bestFit="1" customWidth="1"/>
    <col min="12805" max="12805" width="13" bestFit="1" customWidth="1"/>
    <col min="12807" max="12808" width="13.88671875" bestFit="1" customWidth="1"/>
    <col min="12809" max="12810" width="12.44140625" bestFit="1" customWidth="1"/>
    <col min="12811" max="12811" width="14.5546875" customWidth="1"/>
    <col min="13056" max="13056" width="4.33203125" bestFit="1" customWidth="1"/>
    <col min="13058" max="13058" width="42.5546875" bestFit="1" customWidth="1"/>
    <col min="13059" max="13059" width="20.109375" bestFit="1" customWidth="1"/>
    <col min="13060" max="13060" width="10.6640625" bestFit="1" customWidth="1"/>
    <col min="13061" max="13061" width="13" bestFit="1" customWidth="1"/>
    <col min="13063" max="13064" width="13.88671875" bestFit="1" customWidth="1"/>
    <col min="13065" max="13066" width="12.44140625" bestFit="1" customWidth="1"/>
    <col min="13067" max="13067" width="14.5546875" customWidth="1"/>
    <col min="13312" max="13312" width="4.33203125" bestFit="1" customWidth="1"/>
    <col min="13314" max="13314" width="42.5546875" bestFit="1" customWidth="1"/>
    <col min="13315" max="13315" width="20.109375" bestFit="1" customWidth="1"/>
    <col min="13316" max="13316" width="10.6640625" bestFit="1" customWidth="1"/>
    <col min="13317" max="13317" width="13" bestFit="1" customWidth="1"/>
    <col min="13319" max="13320" width="13.88671875" bestFit="1" customWidth="1"/>
    <col min="13321" max="13322" width="12.44140625" bestFit="1" customWidth="1"/>
    <col min="13323" max="13323" width="14.5546875" customWidth="1"/>
    <col min="13568" max="13568" width="4.33203125" bestFit="1" customWidth="1"/>
    <col min="13570" max="13570" width="42.5546875" bestFit="1" customWidth="1"/>
    <col min="13571" max="13571" width="20.109375" bestFit="1" customWidth="1"/>
    <col min="13572" max="13572" width="10.6640625" bestFit="1" customWidth="1"/>
    <col min="13573" max="13573" width="13" bestFit="1" customWidth="1"/>
    <col min="13575" max="13576" width="13.88671875" bestFit="1" customWidth="1"/>
    <col min="13577" max="13578" width="12.44140625" bestFit="1" customWidth="1"/>
    <col min="13579" max="13579" width="14.5546875" customWidth="1"/>
    <col min="13824" max="13824" width="4.33203125" bestFit="1" customWidth="1"/>
    <col min="13826" max="13826" width="42.5546875" bestFit="1" customWidth="1"/>
    <col min="13827" max="13827" width="20.109375" bestFit="1" customWidth="1"/>
    <col min="13828" max="13828" width="10.6640625" bestFit="1" customWidth="1"/>
    <col min="13829" max="13829" width="13" bestFit="1" customWidth="1"/>
    <col min="13831" max="13832" width="13.88671875" bestFit="1" customWidth="1"/>
    <col min="13833" max="13834" width="12.44140625" bestFit="1" customWidth="1"/>
    <col min="13835" max="13835" width="14.5546875" customWidth="1"/>
    <col min="14080" max="14080" width="4.33203125" bestFit="1" customWidth="1"/>
    <col min="14082" max="14082" width="42.5546875" bestFit="1" customWidth="1"/>
    <col min="14083" max="14083" width="20.109375" bestFit="1" customWidth="1"/>
    <col min="14084" max="14084" width="10.6640625" bestFit="1" customWidth="1"/>
    <col min="14085" max="14085" width="13" bestFit="1" customWidth="1"/>
    <col min="14087" max="14088" width="13.88671875" bestFit="1" customWidth="1"/>
    <col min="14089" max="14090" width="12.44140625" bestFit="1" customWidth="1"/>
    <col min="14091" max="14091" width="14.5546875" customWidth="1"/>
    <col min="14336" max="14336" width="4.33203125" bestFit="1" customWidth="1"/>
    <col min="14338" max="14338" width="42.5546875" bestFit="1" customWidth="1"/>
    <col min="14339" max="14339" width="20.109375" bestFit="1" customWidth="1"/>
    <col min="14340" max="14340" width="10.6640625" bestFit="1" customWidth="1"/>
    <col min="14341" max="14341" width="13" bestFit="1" customWidth="1"/>
    <col min="14343" max="14344" width="13.88671875" bestFit="1" customWidth="1"/>
    <col min="14345" max="14346" width="12.44140625" bestFit="1" customWidth="1"/>
    <col min="14347" max="14347" width="14.5546875" customWidth="1"/>
    <col min="14592" max="14592" width="4.33203125" bestFit="1" customWidth="1"/>
    <col min="14594" max="14594" width="42.5546875" bestFit="1" customWidth="1"/>
    <col min="14595" max="14595" width="20.109375" bestFit="1" customWidth="1"/>
    <col min="14596" max="14596" width="10.6640625" bestFit="1" customWidth="1"/>
    <col min="14597" max="14597" width="13" bestFit="1" customWidth="1"/>
    <col min="14599" max="14600" width="13.88671875" bestFit="1" customWidth="1"/>
    <col min="14601" max="14602" width="12.44140625" bestFit="1" customWidth="1"/>
    <col min="14603" max="14603" width="14.5546875" customWidth="1"/>
    <col min="14848" max="14848" width="4.33203125" bestFit="1" customWidth="1"/>
    <col min="14850" max="14850" width="42.5546875" bestFit="1" customWidth="1"/>
    <col min="14851" max="14851" width="20.109375" bestFit="1" customWidth="1"/>
    <col min="14852" max="14852" width="10.6640625" bestFit="1" customWidth="1"/>
    <col min="14853" max="14853" width="13" bestFit="1" customWidth="1"/>
    <col min="14855" max="14856" width="13.88671875" bestFit="1" customWidth="1"/>
    <col min="14857" max="14858" width="12.44140625" bestFit="1" customWidth="1"/>
    <col min="14859" max="14859" width="14.5546875" customWidth="1"/>
    <col min="15104" max="15104" width="4.33203125" bestFit="1" customWidth="1"/>
    <col min="15106" max="15106" width="42.5546875" bestFit="1" customWidth="1"/>
    <col min="15107" max="15107" width="20.109375" bestFit="1" customWidth="1"/>
    <col min="15108" max="15108" width="10.6640625" bestFit="1" customWidth="1"/>
    <col min="15109" max="15109" width="13" bestFit="1" customWidth="1"/>
    <col min="15111" max="15112" width="13.88671875" bestFit="1" customWidth="1"/>
    <col min="15113" max="15114" width="12.44140625" bestFit="1" customWidth="1"/>
    <col min="15115" max="15115" width="14.5546875" customWidth="1"/>
    <col min="15360" max="15360" width="4.33203125" bestFit="1" customWidth="1"/>
    <col min="15362" max="15362" width="42.5546875" bestFit="1" customWidth="1"/>
    <col min="15363" max="15363" width="20.109375" bestFit="1" customWidth="1"/>
    <col min="15364" max="15364" width="10.6640625" bestFit="1" customWidth="1"/>
    <col min="15365" max="15365" width="13" bestFit="1" customWidth="1"/>
    <col min="15367" max="15368" width="13.88671875" bestFit="1" customWidth="1"/>
    <col min="15369" max="15370" width="12.44140625" bestFit="1" customWidth="1"/>
    <col min="15371" max="15371" width="14.5546875" customWidth="1"/>
    <col min="15616" max="15616" width="4.33203125" bestFit="1" customWidth="1"/>
    <col min="15618" max="15618" width="42.5546875" bestFit="1" customWidth="1"/>
    <col min="15619" max="15619" width="20.109375" bestFit="1" customWidth="1"/>
    <col min="15620" max="15620" width="10.6640625" bestFit="1" customWidth="1"/>
    <col min="15621" max="15621" width="13" bestFit="1" customWidth="1"/>
    <col min="15623" max="15624" width="13.88671875" bestFit="1" customWidth="1"/>
    <col min="15625" max="15626" width="12.44140625" bestFit="1" customWidth="1"/>
    <col min="15627" max="15627" width="14.5546875" customWidth="1"/>
    <col min="15872" max="15872" width="4.33203125" bestFit="1" customWidth="1"/>
    <col min="15874" max="15874" width="42.5546875" bestFit="1" customWidth="1"/>
    <col min="15875" max="15875" width="20.109375" bestFit="1" customWidth="1"/>
    <col min="15876" max="15876" width="10.6640625" bestFit="1" customWidth="1"/>
    <col min="15877" max="15877" width="13" bestFit="1" customWidth="1"/>
    <col min="15879" max="15880" width="13.88671875" bestFit="1" customWidth="1"/>
    <col min="15881" max="15882" width="12.44140625" bestFit="1" customWidth="1"/>
    <col min="15883" max="15883" width="14.5546875" customWidth="1"/>
    <col min="16128" max="16128" width="4.33203125" bestFit="1" customWidth="1"/>
    <col min="16130" max="16130" width="42.5546875" bestFit="1" customWidth="1"/>
    <col min="16131" max="16131" width="20.109375" bestFit="1" customWidth="1"/>
    <col min="16132" max="16132" width="10.6640625" bestFit="1" customWidth="1"/>
    <col min="16133" max="16133" width="13" bestFit="1" customWidth="1"/>
    <col min="16135" max="16136" width="13.88671875" bestFit="1" customWidth="1"/>
    <col min="16137" max="16138" width="12.44140625" bestFit="1" customWidth="1"/>
    <col min="16139" max="16139" width="14.5546875" customWidth="1"/>
  </cols>
  <sheetData>
    <row r="1" spans="2:14" ht="21" x14ac:dyDescent="0.4">
      <c r="B1" s="75" t="s">
        <v>234</v>
      </c>
      <c r="C1" s="75"/>
      <c r="D1" s="75"/>
      <c r="E1" s="75"/>
      <c r="F1" s="75"/>
      <c r="G1" s="75"/>
      <c r="H1" s="75"/>
      <c r="I1" s="75"/>
      <c r="J1" s="75"/>
      <c r="K1" s="75"/>
    </row>
    <row r="2" spans="2:14" ht="15" thickBot="1" x14ac:dyDescent="0.35"/>
    <row r="3" spans="2:14" ht="18" thickBot="1" x14ac:dyDescent="0.35">
      <c r="B3" s="52"/>
      <c r="C3" s="54"/>
      <c r="D3" s="54"/>
      <c r="E3" s="54"/>
      <c r="J3" s="53" t="s">
        <v>213</v>
      </c>
      <c r="K3" s="62">
        <v>4.0999999999999996</v>
      </c>
    </row>
    <row r="4" spans="2:14" x14ac:dyDescent="0.3">
      <c r="B4" s="5" t="s">
        <v>214</v>
      </c>
      <c r="C4" s="5" t="s">
        <v>215</v>
      </c>
      <c r="D4" s="5" t="s">
        <v>121</v>
      </c>
      <c r="E4" s="5" t="s">
        <v>0</v>
      </c>
      <c r="F4" s="5" t="s">
        <v>335</v>
      </c>
      <c r="G4" s="5" t="s">
        <v>336</v>
      </c>
      <c r="H4" s="5" t="s">
        <v>337</v>
      </c>
      <c r="I4" s="5" t="s">
        <v>338</v>
      </c>
      <c r="J4" s="5" t="s">
        <v>220</v>
      </c>
      <c r="K4" s="5" t="s">
        <v>221</v>
      </c>
      <c r="M4" s="74" t="s">
        <v>222</v>
      </c>
      <c r="N4" s="74"/>
    </row>
    <row r="5" spans="2:14" ht="17.25" customHeight="1" x14ac:dyDescent="0.3">
      <c r="B5" s="55" t="s">
        <v>235</v>
      </c>
      <c r="C5" s="55" t="s">
        <v>30</v>
      </c>
      <c r="D5" s="55" t="s">
        <v>85</v>
      </c>
      <c r="E5" s="6">
        <v>1900</v>
      </c>
      <c r="F5" s="6">
        <f>E5*$N$5</f>
        <v>285</v>
      </c>
      <c r="G5" s="6">
        <f>E5*$N$6</f>
        <v>361</v>
      </c>
      <c r="H5" s="6">
        <f>E5*$N$10</f>
        <v>95</v>
      </c>
      <c r="I5" s="6">
        <f>E5*$N$11</f>
        <v>190</v>
      </c>
      <c r="J5" s="56">
        <f>E5+F5+G5-H5-I5</f>
        <v>2261</v>
      </c>
      <c r="K5" s="57">
        <f>J5/$K$3</f>
        <v>551.46341463414637</v>
      </c>
      <c r="M5" s="58" t="s">
        <v>216</v>
      </c>
      <c r="N5" s="59">
        <v>0.15</v>
      </c>
    </row>
    <row r="6" spans="2:14" ht="17.25" customHeight="1" x14ac:dyDescent="0.3">
      <c r="B6" s="55" t="s">
        <v>236</v>
      </c>
      <c r="C6" s="55" t="s">
        <v>30</v>
      </c>
      <c r="D6" s="55" t="s">
        <v>79</v>
      </c>
      <c r="E6" s="6">
        <v>1900</v>
      </c>
      <c r="F6" s="6">
        <f t="shared" ref="F6:F69" si="0">E6*$N$5</f>
        <v>285</v>
      </c>
      <c r="G6" s="6">
        <f t="shared" ref="G6:G69" si="1">E6*$N$6</f>
        <v>361</v>
      </c>
      <c r="H6" s="6">
        <f t="shared" ref="H6:H69" si="2">E6*$N$10</f>
        <v>95</v>
      </c>
      <c r="I6" s="6">
        <f t="shared" ref="I6:I69" si="3">E6*$N$11</f>
        <v>190</v>
      </c>
      <c r="J6" s="56">
        <f t="shared" ref="J6:J69" si="4">E6+F6+G6-H6-I6</f>
        <v>2261</v>
      </c>
      <c r="K6" s="57">
        <f t="shared" ref="K6:K69" si="5">J6/$K$3</f>
        <v>551.46341463414637</v>
      </c>
      <c r="M6" s="58" t="s">
        <v>217</v>
      </c>
      <c r="N6" s="59">
        <v>0.19</v>
      </c>
    </row>
    <row r="7" spans="2:14" ht="17.25" customHeight="1" x14ac:dyDescent="0.3">
      <c r="B7" s="55" t="s">
        <v>237</v>
      </c>
      <c r="C7" s="55" t="s">
        <v>223</v>
      </c>
      <c r="D7" s="55" t="s">
        <v>224</v>
      </c>
      <c r="E7" s="6">
        <v>2000</v>
      </c>
      <c r="F7" s="6">
        <f t="shared" si="0"/>
        <v>300</v>
      </c>
      <c r="G7" s="6">
        <f t="shared" si="1"/>
        <v>380</v>
      </c>
      <c r="H7" s="6">
        <f t="shared" si="2"/>
        <v>100</v>
      </c>
      <c r="I7" s="6">
        <f t="shared" si="3"/>
        <v>200</v>
      </c>
      <c r="J7" s="56">
        <f t="shared" si="4"/>
        <v>2380</v>
      </c>
      <c r="K7" s="57">
        <f t="shared" si="5"/>
        <v>580.48780487804879</v>
      </c>
    </row>
    <row r="8" spans="2:14" ht="17.25" customHeight="1" x14ac:dyDescent="0.3">
      <c r="B8" s="55" t="s">
        <v>238</v>
      </c>
      <c r="C8" s="55" t="s">
        <v>30</v>
      </c>
      <c r="D8" s="55" t="s">
        <v>225</v>
      </c>
      <c r="E8" s="6">
        <v>1900</v>
      </c>
      <c r="F8" s="6">
        <f t="shared" si="0"/>
        <v>285</v>
      </c>
      <c r="G8" s="6">
        <f t="shared" si="1"/>
        <v>361</v>
      </c>
      <c r="H8" s="6">
        <f t="shared" si="2"/>
        <v>95</v>
      </c>
      <c r="I8" s="6">
        <f t="shared" si="3"/>
        <v>190</v>
      </c>
      <c r="J8" s="56">
        <f t="shared" si="4"/>
        <v>2261</v>
      </c>
      <c r="K8" s="57">
        <f t="shared" si="5"/>
        <v>551.46341463414637</v>
      </c>
    </row>
    <row r="9" spans="2:14" ht="17.399999999999999" customHeight="1" x14ac:dyDescent="0.3">
      <c r="B9" s="55" t="s">
        <v>239</v>
      </c>
      <c r="C9" s="55" t="s">
        <v>223</v>
      </c>
      <c r="D9" s="55" t="s">
        <v>225</v>
      </c>
      <c r="E9" s="6">
        <v>2000</v>
      </c>
      <c r="F9" s="6">
        <f t="shared" si="0"/>
        <v>300</v>
      </c>
      <c r="G9" s="6">
        <f t="shared" si="1"/>
        <v>380</v>
      </c>
      <c r="H9" s="6">
        <f t="shared" si="2"/>
        <v>100</v>
      </c>
      <c r="I9" s="6">
        <f t="shared" si="3"/>
        <v>200</v>
      </c>
      <c r="J9" s="56">
        <f t="shared" si="4"/>
        <v>2380</v>
      </c>
      <c r="K9" s="57">
        <f t="shared" si="5"/>
        <v>580.48780487804879</v>
      </c>
      <c r="M9" s="74" t="s">
        <v>226</v>
      </c>
      <c r="N9" s="74"/>
    </row>
    <row r="10" spans="2:14" ht="17.25" customHeight="1" x14ac:dyDescent="0.3">
      <c r="B10" s="55" t="s">
        <v>240</v>
      </c>
      <c r="C10" s="55" t="s">
        <v>30</v>
      </c>
      <c r="D10" s="55" t="s">
        <v>79</v>
      </c>
      <c r="E10" s="6">
        <v>1900</v>
      </c>
      <c r="F10" s="6">
        <f t="shared" si="0"/>
        <v>285</v>
      </c>
      <c r="G10" s="6">
        <f t="shared" si="1"/>
        <v>361</v>
      </c>
      <c r="H10" s="6">
        <f t="shared" si="2"/>
        <v>95</v>
      </c>
      <c r="I10" s="6">
        <f t="shared" si="3"/>
        <v>190</v>
      </c>
      <c r="J10" s="56">
        <f t="shared" si="4"/>
        <v>2261</v>
      </c>
      <c r="K10" s="57">
        <f t="shared" si="5"/>
        <v>551.46341463414637</v>
      </c>
      <c r="M10" s="58" t="s">
        <v>218</v>
      </c>
      <c r="N10" s="59">
        <v>0.05</v>
      </c>
    </row>
    <row r="11" spans="2:14" ht="17.25" customHeight="1" x14ac:dyDescent="0.3">
      <c r="B11" s="55" t="s">
        <v>241</v>
      </c>
      <c r="C11" s="55" t="s">
        <v>227</v>
      </c>
      <c r="D11" s="55" t="s">
        <v>85</v>
      </c>
      <c r="E11" s="6">
        <v>2500</v>
      </c>
      <c r="F11" s="6">
        <f t="shared" si="0"/>
        <v>375</v>
      </c>
      <c r="G11" s="6">
        <f t="shared" si="1"/>
        <v>475</v>
      </c>
      <c r="H11" s="6">
        <f t="shared" si="2"/>
        <v>125</v>
      </c>
      <c r="I11" s="6">
        <f t="shared" si="3"/>
        <v>250</v>
      </c>
      <c r="J11" s="56">
        <f t="shared" si="4"/>
        <v>2975</v>
      </c>
      <c r="K11" s="57">
        <f t="shared" si="5"/>
        <v>725.60975609756099</v>
      </c>
      <c r="M11" s="58" t="s">
        <v>219</v>
      </c>
      <c r="N11" s="59">
        <v>0.1</v>
      </c>
    </row>
    <row r="12" spans="2:14" ht="17.25" customHeight="1" x14ac:dyDescent="0.3">
      <c r="B12" s="55" t="s">
        <v>242</v>
      </c>
      <c r="C12" s="55" t="s">
        <v>227</v>
      </c>
      <c r="D12" s="55" t="s">
        <v>85</v>
      </c>
      <c r="E12" s="6">
        <v>2500</v>
      </c>
      <c r="F12" s="6">
        <f t="shared" si="0"/>
        <v>375</v>
      </c>
      <c r="G12" s="6">
        <f t="shared" si="1"/>
        <v>475</v>
      </c>
      <c r="H12" s="6">
        <f t="shared" si="2"/>
        <v>125</v>
      </c>
      <c r="I12" s="6">
        <f t="shared" si="3"/>
        <v>250</v>
      </c>
      <c r="J12" s="56">
        <f t="shared" si="4"/>
        <v>2975</v>
      </c>
      <c r="K12" s="57">
        <f t="shared" si="5"/>
        <v>725.60975609756099</v>
      </c>
    </row>
    <row r="13" spans="2:14" ht="17.25" customHeight="1" x14ac:dyDescent="0.3">
      <c r="B13" s="55" t="s">
        <v>243</v>
      </c>
      <c r="C13" s="55" t="s">
        <v>30</v>
      </c>
      <c r="D13" s="55" t="s">
        <v>224</v>
      </c>
      <c r="E13" s="6">
        <v>1900</v>
      </c>
      <c r="F13" s="6">
        <f t="shared" si="0"/>
        <v>285</v>
      </c>
      <c r="G13" s="6">
        <f t="shared" si="1"/>
        <v>361</v>
      </c>
      <c r="H13" s="6">
        <f t="shared" si="2"/>
        <v>95</v>
      </c>
      <c r="I13" s="6">
        <f t="shared" si="3"/>
        <v>190</v>
      </c>
      <c r="J13" s="56">
        <f t="shared" si="4"/>
        <v>2261</v>
      </c>
      <c r="K13" s="57">
        <f t="shared" si="5"/>
        <v>551.46341463414637</v>
      </c>
    </row>
    <row r="14" spans="2:14" ht="17.25" customHeight="1" x14ac:dyDescent="0.3">
      <c r="B14" s="55" t="s">
        <v>244</v>
      </c>
      <c r="C14" s="55" t="s">
        <v>223</v>
      </c>
      <c r="D14" s="55" t="s">
        <v>61</v>
      </c>
      <c r="E14" s="6">
        <v>2000</v>
      </c>
      <c r="F14" s="6">
        <f t="shared" si="0"/>
        <v>300</v>
      </c>
      <c r="G14" s="6">
        <f t="shared" si="1"/>
        <v>380</v>
      </c>
      <c r="H14" s="6">
        <f t="shared" si="2"/>
        <v>100</v>
      </c>
      <c r="I14" s="6">
        <f t="shared" si="3"/>
        <v>200</v>
      </c>
      <c r="J14" s="56">
        <f t="shared" si="4"/>
        <v>2380</v>
      </c>
      <c r="K14" s="57">
        <f t="shared" si="5"/>
        <v>580.48780487804879</v>
      </c>
    </row>
    <row r="15" spans="2:14" ht="17.25" customHeight="1" x14ac:dyDescent="0.3">
      <c r="B15" s="55" t="s">
        <v>245</v>
      </c>
      <c r="C15" s="55" t="s">
        <v>223</v>
      </c>
      <c r="D15" s="55" t="s">
        <v>61</v>
      </c>
      <c r="E15" s="6">
        <v>2000</v>
      </c>
      <c r="F15" s="6">
        <f t="shared" si="0"/>
        <v>300</v>
      </c>
      <c r="G15" s="6">
        <f t="shared" si="1"/>
        <v>380</v>
      </c>
      <c r="H15" s="6">
        <f t="shared" si="2"/>
        <v>100</v>
      </c>
      <c r="I15" s="6">
        <f t="shared" si="3"/>
        <v>200</v>
      </c>
      <c r="J15" s="56">
        <f t="shared" si="4"/>
        <v>2380</v>
      </c>
      <c r="K15" s="57">
        <f t="shared" si="5"/>
        <v>580.48780487804879</v>
      </c>
    </row>
    <row r="16" spans="2:14" ht="17.25" customHeight="1" x14ac:dyDescent="0.3">
      <c r="B16" s="55" t="s">
        <v>246</v>
      </c>
      <c r="C16" s="55" t="s">
        <v>228</v>
      </c>
      <c r="D16" s="55" t="s">
        <v>85</v>
      </c>
      <c r="E16" s="6">
        <v>3500</v>
      </c>
      <c r="F16" s="6">
        <f t="shared" si="0"/>
        <v>525</v>
      </c>
      <c r="G16" s="6">
        <f t="shared" si="1"/>
        <v>665</v>
      </c>
      <c r="H16" s="6">
        <f t="shared" si="2"/>
        <v>175</v>
      </c>
      <c r="I16" s="6">
        <f t="shared" si="3"/>
        <v>350</v>
      </c>
      <c r="J16" s="56">
        <f t="shared" si="4"/>
        <v>4165</v>
      </c>
      <c r="K16" s="57">
        <f t="shared" si="5"/>
        <v>1015.8536585365855</v>
      </c>
    </row>
    <row r="17" spans="2:11" ht="17.25" customHeight="1" x14ac:dyDescent="0.3">
      <c r="B17" s="55" t="s">
        <v>247</v>
      </c>
      <c r="C17" s="55" t="s">
        <v>229</v>
      </c>
      <c r="D17" s="55" t="s">
        <v>85</v>
      </c>
      <c r="E17" s="6">
        <v>3000</v>
      </c>
      <c r="F17" s="6">
        <f t="shared" si="0"/>
        <v>450</v>
      </c>
      <c r="G17" s="6">
        <f t="shared" si="1"/>
        <v>570</v>
      </c>
      <c r="H17" s="6">
        <f t="shared" si="2"/>
        <v>150</v>
      </c>
      <c r="I17" s="6">
        <f t="shared" si="3"/>
        <v>300</v>
      </c>
      <c r="J17" s="56">
        <f t="shared" si="4"/>
        <v>3570</v>
      </c>
      <c r="K17" s="57">
        <f t="shared" si="5"/>
        <v>870.7317073170733</v>
      </c>
    </row>
    <row r="18" spans="2:11" ht="17.25" customHeight="1" x14ac:dyDescent="0.3">
      <c r="B18" s="55" t="s">
        <v>248</v>
      </c>
      <c r="C18" s="55" t="s">
        <v>230</v>
      </c>
      <c r="D18" s="55" t="s">
        <v>79</v>
      </c>
      <c r="E18" s="6">
        <v>2500</v>
      </c>
      <c r="F18" s="6">
        <f t="shared" si="0"/>
        <v>375</v>
      </c>
      <c r="G18" s="6">
        <f t="shared" si="1"/>
        <v>475</v>
      </c>
      <c r="H18" s="6">
        <f t="shared" si="2"/>
        <v>125</v>
      </c>
      <c r="I18" s="6">
        <f t="shared" si="3"/>
        <v>250</v>
      </c>
      <c r="J18" s="56">
        <f t="shared" si="4"/>
        <v>2975</v>
      </c>
      <c r="K18" s="57">
        <f t="shared" si="5"/>
        <v>725.60975609756099</v>
      </c>
    </row>
    <row r="19" spans="2:11" ht="17.25" customHeight="1" x14ac:dyDescent="0.3">
      <c r="B19" s="55" t="s">
        <v>249</v>
      </c>
      <c r="C19" s="55" t="s">
        <v>230</v>
      </c>
      <c r="D19" s="55" t="s">
        <v>79</v>
      </c>
      <c r="E19" s="6">
        <v>2500</v>
      </c>
      <c r="F19" s="6">
        <f t="shared" si="0"/>
        <v>375</v>
      </c>
      <c r="G19" s="6">
        <f t="shared" si="1"/>
        <v>475</v>
      </c>
      <c r="H19" s="6">
        <f t="shared" si="2"/>
        <v>125</v>
      </c>
      <c r="I19" s="6">
        <f t="shared" si="3"/>
        <v>250</v>
      </c>
      <c r="J19" s="56">
        <f t="shared" si="4"/>
        <v>2975</v>
      </c>
      <c r="K19" s="57">
        <f t="shared" si="5"/>
        <v>725.60975609756099</v>
      </c>
    </row>
    <row r="20" spans="2:11" ht="17.25" customHeight="1" x14ac:dyDescent="0.3">
      <c r="B20" s="55" t="s">
        <v>250</v>
      </c>
      <c r="C20" s="55" t="s">
        <v>229</v>
      </c>
      <c r="D20" s="55" t="s">
        <v>225</v>
      </c>
      <c r="E20" s="6">
        <v>3000</v>
      </c>
      <c r="F20" s="6">
        <f t="shared" si="0"/>
        <v>450</v>
      </c>
      <c r="G20" s="6">
        <f t="shared" si="1"/>
        <v>570</v>
      </c>
      <c r="H20" s="6">
        <f t="shared" si="2"/>
        <v>150</v>
      </c>
      <c r="I20" s="6">
        <f t="shared" si="3"/>
        <v>300</v>
      </c>
      <c r="J20" s="56">
        <f t="shared" si="4"/>
        <v>3570</v>
      </c>
      <c r="K20" s="57">
        <f t="shared" si="5"/>
        <v>870.7317073170733</v>
      </c>
    </row>
    <row r="21" spans="2:11" ht="17.25" customHeight="1" x14ac:dyDescent="0.3">
      <c r="B21" s="55" t="s">
        <v>251</v>
      </c>
      <c r="C21" s="55" t="s">
        <v>30</v>
      </c>
      <c r="D21" s="55" t="s">
        <v>225</v>
      </c>
      <c r="E21" s="6">
        <v>1900</v>
      </c>
      <c r="F21" s="6">
        <f t="shared" si="0"/>
        <v>285</v>
      </c>
      <c r="G21" s="6">
        <f t="shared" si="1"/>
        <v>361</v>
      </c>
      <c r="H21" s="6">
        <f t="shared" si="2"/>
        <v>95</v>
      </c>
      <c r="I21" s="6">
        <f t="shared" si="3"/>
        <v>190</v>
      </c>
      <c r="J21" s="56">
        <f t="shared" si="4"/>
        <v>2261</v>
      </c>
      <c r="K21" s="57">
        <f t="shared" si="5"/>
        <v>551.46341463414637</v>
      </c>
    </row>
    <row r="22" spans="2:11" ht="17.25" customHeight="1" x14ac:dyDescent="0.3">
      <c r="B22" s="55" t="s">
        <v>252</v>
      </c>
      <c r="C22" s="55" t="s">
        <v>30</v>
      </c>
      <c r="D22" s="55" t="s">
        <v>79</v>
      </c>
      <c r="E22" s="6">
        <v>1900</v>
      </c>
      <c r="F22" s="6">
        <f t="shared" si="0"/>
        <v>285</v>
      </c>
      <c r="G22" s="6">
        <f t="shared" si="1"/>
        <v>361</v>
      </c>
      <c r="H22" s="6">
        <f t="shared" si="2"/>
        <v>95</v>
      </c>
      <c r="I22" s="6">
        <f t="shared" si="3"/>
        <v>190</v>
      </c>
      <c r="J22" s="56">
        <f t="shared" si="4"/>
        <v>2261</v>
      </c>
      <c r="K22" s="57">
        <f t="shared" si="5"/>
        <v>551.46341463414637</v>
      </c>
    </row>
    <row r="23" spans="2:11" ht="17.25" customHeight="1" x14ac:dyDescent="0.3">
      <c r="B23" s="55" t="s">
        <v>253</v>
      </c>
      <c r="C23" s="55" t="s">
        <v>223</v>
      </c>
      <c r="D23" s="55" t="s">
        <v>85</v>
      </c>
      <c r="E23" s="6">
        <v>2000</v>
      </c>
      <c r="F23" s="6">
        <f t="shared" si="0"/>
        <v>300</v>
      </c>
      <c r="G23" s="6">
        <f t="shared" si="1"/>
        <v>380</v>
      </c>
      <c r="H23" s="6">
        <f t="shared" si="2"/>
        <v>100</v>
      </c>
      <c r="I23" s="6">
        <f t="shared" si="3"/>
        <v>200</v>
      </c>
      <c r="J23" s="56">
        <f t="shared" si="4"/>
        <v>2380</v>
      </c>
      <c r="K23" s="57">
        <f t="shared" si="5"/>
        <v>580.48780487804879</v>
      </c>
    </row>
    <row r="24" spans="2:11" ht="17.25" customHeight="1" x14ac:dyDescent="0.3">
      <c r="B24" s="55" t="s">
        <v>254</v>
      </c>
      <c r="C24" s="55" t="s">
        <v>30</v>
      </c>
      <c r="D24" s="55" t="s">
        <v>85</v>
      </c>
      <c r="E24" s="6">
        <v>1900</v>
      </c>
      <c r="F24" s="6">
        <f t="shared" si="0"/>
        <v>285</v>
      </c>
      <c r="G24" s="6">
        <f t="shared" si="1"/>
        <v>361</v>
      </c>
      <c r="H24" s="6">
        <f t="shared" si="2"/>
        <v>95</v>
      </c>
      <c r="I24" s="6">
        <f t="shared" si="3"/>
        <v>190</v>
      </c>
      <c r="J24" s="56">
        <f t="shared" si="4"/>
        <v>2261</v>
      </c>
      <c r="K24" s="57">
        <f t="shared" si="5"/>
        <v>551.46341463414637</v>
      </c>
    </row>
    <row r="25" spans="2:11" ht="17.25" customHeight="1" x14ac:dyDescent="0.3">
      <c r="B25" s="55" t="s">
        <v>255</v>
      </c>
      <c r="C25" s="55" t="s">
        <v>227</v>
      </c>
      <c r="D25" s="55" t="s">
        <v>79</v>
      </c>
      <c r="E25" s="6">
        <v>2500</v>
      </c>
      <c r="F25" s="6">
        <f t="shared" si="0"/>
        <v>375</v>
      </c>
      <c r="G25" s="6">
        <f t="shared" si="1"/>
        <v>475</v>
      </c>
      <c r="H25" s="6">
        <f t="shared" si="2"/>
        <v>125</v>
      </c>
      <c r="I25" s="6">
        <f t="shared" si="3"/>
        <v>250</v>
      </c>
      <c r="J25" s="56">
        <f t="shared" si="4"/>
        <v>2975</v>
      </c>
      <c r="K25" s="57">
        <f t="shared" si="5"/>
        <v>725.60975609756099</v>
      </c>
    </row>
    <row r="26" spans="2:11" ht="17.25" customHeight="1" x14ac:dyDescent="0.3">
      <c r="B26" s="55" t="s">
        <v>256</v>
      </c>
      <c r="C26" s="55" t="s">
        <v>223</v>
      </c>
      <c r="D26" s="55" t="s">
        <v>85</v>
      </c>
      <c r="E26" s="6">
        <v>2000</v>
      </c>
      <c r="F26" s="6">
        <f t="shared" si="0"/>
        <v>300</v>
      </c>
      <c r="G26" s="6">
        <f t="shared" si="1"/>
        <v>380</v>
      </c>
      <c r="H26" s="6">
        <f t="shared" si="2"/>
        <v>100</v>
      </c>
      <c r="I26" s="6">
        <f t="shared" si="3"/>
        <v>200</v>
      </c>
      <c r="J26" s="56">
        <f t="shared" si="4"/>
        <v>2380</v>
      </c>
      <c r="K26" s="57">
        <f t="shared" si="5"/>
        <v>580.48780487804879</v>
      </c>
    </row>
    <row r="27" spans="2:11" ht="17.25" customHeight="1" x14ac:dyDescent="0.3">
      <c r="B27" s="55" t="s">
        <v>257</v>
      </c>
      <c r="C27" s="55" t="s">
        <v>228</v>
      </c>
      <c r="D27" s="55" t="s">
        <v>85</v>
      </c>
      <c r="E27" s="6">
        <v>3500</v>
      </c>
      <c r="F27" s="6">
        <f t="shared" si="0"/>
        <v>525</v>
      </c>
      <c r="G27" s="6">
        <f t="shared" si="1"/>
        <v>665</v>
      </c>
      <c r="H27" s="6">
        <f t="shared" si="2"/>
        <v>175</v>
      </c>
      <c r="I27" s="6">
        <f t="shared" si="3"/>
        <v>350</v>
      </c>
      <c r="J27" s="56">
        <f t="shared" si="4"/>
        <v>4165</v>
      </c>
      <c r="K27" s="57">
        <f t="shared" si="5"/>
        <v>1015.8536585365855</v>
      </c>
    </row>
    <row r="28" spans="2:11" ht="17.25" customHeight="1" x14ac:dyDescent="0.3">
      <c r="B28" s="55" t="s">
        <v>258</v>
      </c>
      <c r="C28" s="55" t="s">
        <v>229</v>
      </c>
      <c r="D28" s="55" t="s">
        <v>79</v>
      </c>
      <c r="E28" s="6">
        <v>3000</v>
      </c>
      <c r="F28" s="6">
        <f t="shared" si="0"/>
        <v>450</v>
      </c>
      <c r="G28" s="6">
        <f t="shared" si="1"/>
        <v>570</v>
      </c>
      <c r="H28" s="6">
        <f t="shared" si="2"/>
        <v>150</v>
      </c>
      <c r="I28" s="6">
        <f t="shared" si="3"/>
        <v>300</v>
      </c>
      <c r="J28" s="56">
        <f t="shared" si="4"/>
        <v>3570</v>
      </c>
      <c r="K28" s="57">
        <f t="shared" si="5"/>
        <v>870.7317073170733</v>
      </c>
    </row>
    <row r="29" spans="2:11" ht="17.25" customHeight="1" x14ac:dyDescent="0.3">
      <c r="B29" s="55" t="s">
        <v>259</v>
      </c>
      <c r="C29" s="55" t="s">
        <v>230</v>
      </c>
      <c r="D29" s="55" t="s">
        <v>79</v>
      </c>
      <c r="E29" s="6">
        <v>2500</v>
      </c>
      <c r="F29" s="6">
        <f t="shared" si="0"/>
        <v>375</v>
      </c>
      <c r="G29" s="6">
        <f t="shared" si="1"/>
        <v>475</v>
      </c>
      <c r="H29" s="6">
        <f t="shared" si="2"/>
        <v>125</v>
      </c>
      <c r="I29" s="6">
        <f t="shared" si="3"/>
        <v>250</v>
      </c>
      <c r="J29" s="56">
        <f t="shared" si="4"/>
        <v>2975</v>
      </c>
      <c r="K29" s="57">
        <f t="shared" si="5"/>
        <v>725.60975609756099</v>
      </c>
    </row>
    <row r="30" spans="2:11" ht="17.25" customHeight="1" x14ac:dyDescent="0.3">
      <c r="B30" s="55" t="s">
        <v>260</v>
      </c>
      <c r="C30" s="55" t="s">
        <v>227</v>
      </c>
      <c r="D30" s="55" t="s">
        <v>224</v>
      </c>
      <c r="E30" s="6">
        <v>2500</v>
      </c>
      <c r="F30" s="6">
        <f t="shared" si="0"/>
        <v>375</v>
      </c>
      <c r="G30" s="6">
        <f t="shared" si="1"/>
        <v>475</v>
      </c>
      <c r="H30" s="6">
        <f t="shared" si="2"/>
        <v>125</v>
      </c>
      <c r="I30" s="6">
        <f t="shared" si="3"/>
        <v>250</v>
      </c>
      <c r="J30" s="56">
        <f t="shared" si="4"/>
        <v>2975</v>
      </c>
      <c r="K30" s="57">
        <f t="shared" si="5"/>
        <v>725.60975609756099</v>
      </c>
    </row>
    <row r="31" spans="2:11" ht="17.25" customHeight="1" x14ac:dyDescent="0.3">
      <c r="B31" s="55" t="s">
        <v>261</v>
      </c>
      <c r="C31" s="55" t="s">
        <v>30</v>
      </c>
      <c r="D31" s="55" t="s">
        <v>61</v>
      </c>
      <c r="E31" s="6">
        <v>1900</v>
      </c>
      <c r="F31" s="6">
        <f t="shared" si="0"/>
        <v>285</v>
      </c>
      <c r="G31" s="6">
        <f t="shared" si="1"/>
        <v>361</v>
      </c>
      <c r="H31" s="6">
        <f t="shared" si="2"/>
        <v>95</v>
      </c>
      <c r="I31" s="6">
        <f t="shared" si="3"/>
        <v>190</v>
      </c>
      <c r="J31" s="56">
        <f t="shared" si="4"/>
        <v>2261</v>
      </c>
      <c r="K31" s="57">
        <f t="shared" si="5"/>
        <v>551.46341463414637</v>
      </c>
    </row>
    <row r="32" spans="2:11" ht="17.25" customHeight="1" x14ac:dyDescent="0.3">
      <c r="B32" s="55" t="s">
        <v>262</v>
      </c>
      <c r="C32" s="55" t="s">
        <v>30</v>
      </c>
      <c r="D32" s="55" t="s">
        <v>61</v>
      </c>
      <c r="E32" s="6">
        <v>1900</v>
      </c>
      <c r="F32" s="6">
        <f t="shared" si="0"/>
        <v>285</v>
      </c>
      <c r="G32" s="6">
        <f t="shared" si="1"/>
        <v>361</v>
      </c>
      <c r="H32" s="6">
        <f t="shared" si="2"/>
        <v>95</v>
      </c>
      <c r="I32" s="6">
        <f t="shared" si="3"/>
        <v>190</v>
      </c>
      <c r="J32" s="56">
        <f t="shared" si="4"/>
        <v>2261</v>
      </c>
      <c r="K32" s="57">
        <f t="shared" si="5"/>
        <v>551.46341463414637</v>
      </c>
    </row>
    <row r="33" spans="2:11" ht="17.25" customHeight="1" x14ac:dyDescent="0.3">
      <c r="B33" s="55" t="s">
        <v>263</v>
      </c>
      <c r="C33" s="55" t="s">
        <v>223</v>
      </c>
      <c r="D33" s="55" t="s">
        <v>85</v>
      </c>
      <c r="E33" s="6">
        <v>2000</v>
      </c>
      <c r="F33" s="6">
        <f t="shared" si="0"/>
        <v>300</v>
      </c>
      <c r="G33" s="6">
        <f t="shared" si="1"/>
        <v>380</v>
      </c>
      <c r="H33" s="6">
        <f t="shared" si="2"/>
        <v>100</v>
      </c>
      <c r="I33" s="6">
        <f t="shared" si="3"/>
        <v>200</v>
      </c>
      <c r="J33" s="56">
        <f t="shared" si="4"/>
        <v>2380</v>
      </c>
      <c r="K33" s="57">
        <f t="shared" si="5"/>
        <v>580.48780487804879</v>
      </c>
    </row>
    <row r="34" spans="2:11" ht="17.25" customHeight="1" x14ac:dyDescent="0.3">
      <c r="B34" s="55" t="s">
        <v>264</v>
      </c>
      <c r="C34" s="55" t="s">
        <v>223</v>
      </c>
      <c r="D34" s="55" t="s">
        <v>85</v>
      </c>
      <c r="E34" s="6">
        <v>2000</v>
      </c>
      <c r="F34" s="6">
        <f t="shared" si="0"/>
        <v>300</v>
      </c>
      <c r="G34" s="6">
        <f t="shared" si="1"/>
        <v>380</v>
      </c>
      <c r="H34" s="6">
        <f t="shared" si="2"/>
        <v>100</v>
      </c>
      <c r="I34" s="6">
        <f t="shared" si="3"/>
        <v>200</v>
      </c>
      <c r="J34" s="56">
        <f t="shared" si="4"/>
        <v>2380</v>
      </c>
      <c r="K34" s="57">
        <f t="shared" si="5"/>
        <v>580.48780487804879</v>
      </c>
    </row>
    <row r="35" spans="2:11" ht="17.25" customHeight="1" x14ac:dyDescent="0.3">
      <c r="B35" s="55" t="s">
        <v>265</v>
      </c>
      <c r="C35" s="55" t="s">
        <v>228</v>
      </c>
      <c r="D35" s="55" t="s">
        <v>79</v>
      </c>
      <c r="E35" s="6">
        <v>3500</v>
      </c>
      <c r="F35" s="6">
        <f t="shared" si="0"/>
        <v>525</v>
      </c>
      <c r="G35" s="6">
        <f t="shared" si="1"/>
        <v>665</v>
      </c>
      <c r="H35" s="6">
        <f t="shared" si="2"/>
        <v>175</v>
      </c>
      <c r="I35" s="6">
        <f t="shared" si="3"/>
        <v>350</v>
      </c>
      <c r="J35" s="56">
        <f t="shared" si="4"/>
        <v>4165</v>
      </c>
      <c r="K35" s="57">
        <f t="shared" si="5"/>
        <v>1015.8536585365855</v>
      </c>
    </row>
    <row r="36" spans="2:11" ht="17.25" customHeight="1" x14ac:dyDescent="0.3">
      <c r="B36" s="55" t="s">
        <v>266</v>
      </c>
      <c r="C36" s="55" t="s">
        <v>30</v>
      </c>
      <c r="D36" s="55" t="s">
        <v>85</v>
      </c>
      <c r="E36" s="6">
        <v>1900</v>
      </c>
      <c r="F36" s="6">
        <f t="shared" si="0"/>
        <v>285</v>
      </c>
      <c r="G36" s="6">
        <f t="shared" si="1"/>
        <v>361</v>
      </c>
      <c r="H36" s="6">
        <f t="shared" si="2"/>
        <v>95</v>
      </c>
      <c r="I36" s="6">
        <f t="shared" si="3"/>
        <v>190</v>
      </c>
      <c r="J36" s="56">
        <f t="shared" si="4"/>
        <v>2261</v>
      </c>
      <c r="K36" s="57">
        <f t="shared" si="5"/>
        <v>551.46341463414637</v>
      </c>
    </row>
    <row r="37" spans="2:11" ht="17.25" customHeight="1" x14ac:dyDescent="0.3">
      <c r="B37" s="55" t="s">
        <v>267</v>
      </c>
      <c r="C37" s="55" t="s">
        <v>223</v>
      </c>
      <c r="D37" s="55" t="s">
        <v>79</v>
      </c>
      <c r="E37" s="6">
        <v>2000</v>
      </c>
      <c r="F37" s="6">
        <f t="shared" si="0"/>
        <v>300</v>
      </c>
      <c r="G37" s="6">
        <f t="shared" si="1"/>
        <v>380</v>
      </c>
      <c r="H37" s="6">
        <f t="shared" si="2"/>
        <v>100</v>
      </c>
      <c r="I37" s="6">
        <f t="shared" si="3"/>
        <v>200</v>
      </c>
      <c r="J37" s="56">
        <f t="shared" si="4"/>
        <v>2380</v>
      </c>
      <c r="K37" s="57">
        <f t="shared" si="5"/>
        <v>580.48780487804879</v>
      </c>
    </row>
    <row r="38" spans="2:11" ht="17.25" customHeight="1" x14ac:dyDescent="0.3">
      <c r="B38" s="55" t="s">
        <v>268</v>
      </c>
      <c r="C38" s="55" t="s">
        <v>30</v>
      </c>
      <c r="D38" s="55" t="s">
        <v>224</v>
      </c>
      <c r="E38" s="6">
        <v>1900</v>
      </c>
      <c r="F38" s="6">
        <f t="shared" si="0"/>
        <v>285</v>
      </c>
      <c r="G38" s="6">
        <f t="shared" si="1"/>
        <v>361</v>
      </c>
      <c r="H38" s="6">
        <f t="shared" si="2"/>
        <v>95</v>
      </c>
      <c r="I38" s="6">
        <f t="shared" si="3"/>
        <v>190</v>
      </c>
      <c r="J38" s="56">
        <f t="shared" si="4"/>
        <v>2261</v>
      </c>
      <c r="K38" s="57">
        <f t="shared" si="5"/>
        <v>551.46341463414637</v>
      </c>
    </row>
    <row r="39" spans="2:11" ht="17.25" customHeight="1" x14ac:dyDescent="0.3">
      <c r="B39" s="55" t="s">
        <v>269</v>
      </c>
      <c r="C39" s="55" t="s">
        <v>227</v>
      </c>
      <c r="D39" s="55" t="s">
        <v>224</v>
      </c>
      <c r="E39" s="6">
        <v>2500</v>
      </c>
      <c r="F39" s="6">
        <f t="shared" si="0"/>
        <v>375</v>
      </c>
      <c r="G39" s="6">
        <f t="shared" si="1"/>
        <v>475</v>
      </c>
      <c r="H39" s="6">
        <f t="shared" si="2"/>
        <v>125</v>
      </c>
      <c r="I39" s="6">
        <f t="shared" si="3"/>
        <v>250</v>
      </c>
      <c r="J39" s="56">
        <f t="shared" si="4"/>
        <v>2975</v>
      </c>
      <c r="K39" s="57">
        <f t="shared" si="5"/>
        <v>725.60975609756099</v>
      </c>
    </row>
    <row r="40" spans="2:11" ht="17.25" customHeight="1" x14ac:dyDescent="0.3">
      <c r="B40" s="55" t="s">
        <v>270</v>
      </c>
      <c r="C40" s="55" t="s">
        <v>227</v>
      </c>
      <c r="D40" s="55" t="s">
        <v>61</v>
      </c>
      <c r="E40" s="6">
        <v>2500</v>
      </c>
      <c r="F40" s="6">
        <f t="shared" si="0"/>
        <v>375</v>
      </c>
      <c r="G40" s="6">
        <f t="shared" si="1"/>
        <v>475</v>
      </c>
      <c r="H40" s="6">
        <f t="shared" si="2"/>
        <v>125</v>
      </c>
      <c r="I40" s="6">
        <f t="shared" si="3"/>
        <v>250</v>
      </c>
      <c r="J40" s="56">
        <f t="shared" si="4"/>
        <v>2975</v>
      </c>
      <c r="K40" s="57">
        <f t="shared" si="5"/>
        <v>725.60975609756099</v>
      </c>
    </row>
    <row r="41" spans="2:11" ht="17.25" customHeight="1" x14ac:dyDescent="0.3">
      <c r="B41" s="55" t="s">
        <v>271</v>
      </c>
      <c r="C41" s="55" t="s">
        <v>30</v>
      </c>
      <c r="D41" s="55" t="s">
        <v>61</v>
      </c>
      <c r="E41" s="6">
        <v>1900</v>
      </c>
      <c r="F41" s="6">
        <f t="shared" si="0"/>
        <v>285</v>
      </c>
      <c r="G41" s="6">
        <f t="shared" si="1"/>
        <v>361</v>
      </c>
      <c r="H41" s="6">
        <f t="shared" si="2"/>
        <v>95</v>
      </c>
      <c r="I41" s="6">
        <f t="shared" si="3"/>
        <v>190</v>
      </c>
      <c r="J41" s="56">
        <f t="shared" si="4"/>
        <v>2261</v>
      </c>
      <c r="K41" s="57">
        <f t="shared" si="5"/>
        <v>551.46341463414637</v>
      </c>
    </row>
    <row r="42" spans="2:11" ht="17.25" customHeight="1" x14ac:dyDescent="0.3">
      <c r="B42" s="55" t="s">
        <v>272</v>
      </c>
      <c r="C42" s="55" t="s">
        <v>30</v>
      </c>
      <c r="D42" s="55" t="s">
        <v>85</v>
      </c>
      <c r="E42" s="6">
        <v>1900</v>
      </c>
      <c r="F42" s="6">
        <f t="shared" si="0"/>
        <v>285</v>
      </c>
      <c r="G42" s="6">
        <f t="shared" si="1"/>
        <v>361</v>
      </c>
      <c r="H42" s="6">
        <f t="shared" si="2"/>
        <v>95</v>
      </c>
      <c r="I42" s="6">
        <f t="shared" si="3"/>
        <v>190</v>
      </c>
      <c r="J42" s="56">
        <f t="shared" si="4"/>
        <v>2261</v>
      </c>
      <c r="K42" s="57">
        <f t="shared" si="5"/>
        <v>551.46341463414637</v>
      </c>
    </row>
    <row r="43" spans="2:11" ht="17.25" customHeight="1" x14ac:dyDescent="0.3">
      <c r="B43" s="55" t="s">
        <v>273</v>
      </c>
      <c r="C43" s="55" t="s">
        <v>223</v>
      </c>
      <c r="D43" s="55" t="s">
        <v>85</v>
      </c>
      <c r="E43" s="6">
        <v>2000</v>
      </c>
      <c r="F43" s="6">
        <f t="shared" si="0"/>
        <v>300</v>
      </c>
      <c r="G43" s="6">
        <f t="shared" si="1"/>
        <v>380</v>
      </c>
      <c r="H43" s="6">
        <f t="shared" si="2"/>
        <v>100</v>
      </c>
      <c r="I43" s="6">
        <f t="shared" si="3"/>
        <v>200</v>
      </c>
      <c r="J43" s="56">
        <f t="shared" si="4"/>
        <v>2380</v>
      </c>
      <c r="K43" s="57">
        <f t="shared" si="5"/>
        <v>580.48780487804879</v>
      </c>
    </row>
    <row r="44" spans="2:11" ht="17.25" customHeight="1" x14ac:dyDescent="0.3">
      <c r="B44" s="55" t="s">
        <v>274</v>
      </c>
      <c r="C44" s="55" t="s">
        <v>223</v>
      </c>
      <c r="D44" s="55" t="s">
        <v>79</v>
      </c>
      <c r="E44" s="6">
        <v>2000</v>
      </c>
      <c r="F44" s="6">
        <f t="shared" si="0"/>
        <v>300</v>
      </c>
      <c r="G44" s="6">
        <f t="shared" si="1"/>
        <v>380</v>
      </c>
      <c r="H44" s="6">
        <f t="shared" si="2"/>
        <v>100</v>
      </c>
      <c r="I44" s="6">
        <f t="shared" si="3"/>
        <v>200</v>
      </c>
      <c r="J44" s="56">
        <f t="shared" si="4"/>
        <v>2380</v>
      </c>
      <c r="K44" s="57">
        <f t="shared" si="5"/>
        <v>580.48780487804879</v>
      </c>
    </row>
    <row r="45" spans="2:11" ht="17.25" customHeight="1" x14ac:dyDescent="0.3">
      <c r="B45" s="55" t="s">
        <v>275</v>
      </c>
      <c r="C45" s="55" t="s">
        <v>228</v>
      </c>
      <c r="D45" s="55" t="s">
        <v>79</v>
      </c>
      <c r="E45" s="6">
        <v>3500</v>
      </c>
      <c r="F45" s="6">
        <f t="shared" si="0"/>
        <v>525</v>
      </c>
      <c r="G45" s="6">
        <f t="shared" si="1"/>
        <v>665</v>
      </c>
      <c r="H45" s="6">
        <f t="shared" si="2"/>
        <v>175</v>
      </c>
      <c r="I45" s="6">
        <f t="shared" si="3"/>
        <v>350</v>
      </c>
      <c r="J45" s="56">
        <f t="shared" si="4"/>
        <v>4165</v>
      </c>
      <c r="K45" s="57">
        <f t="shared" si="5"/>
        <v>1015.8536585365855</v>
      </c>
    </row>
    <row r="46" spans="2:11" ht="17.25" customHeight="1" x14ac:dyDescent="0.3">
      <c r="B46" s="55" t="s">
        <v>276</v>
      </c>
      <c r="C46" s="55" t="s">
        <v>30</v>
      </c>
      <c r="D46" s="55" t="s">
        <v>79</v>
      </c>
      <c r="E46" s="6">
        <v>2500</v>
      </c>
      <c r="F46" s="6">
        <f t="shared" si="0"/>
        <v>375</v>
      </c>
      <c r="G46" s="6">
        <f t="shared" si="1"/>
        <v>475</v>
      </c>
      <c r="H46" s="6">
        <f t="shared" si="2"/>
        <v>125</v>
      </c>
      <c r="I46" s="6">
        <f t="shared" si="3"/>
        <v>250</v>
      </c>
      <c r="J46" s="56">
        <f t="shared" si="4"/>
        <v>2975</v>
      </c>
      <c r="K46" s="57">
        <f t="shared" si="5"/>
        <v>725.60975609756099</v>
      </c>
    </row>
    <row r="47" spans="2:11" ht="17.25" customHeight="1" x14ac:dyDescent="0.3">
      <c r="B47" s="55" t="s">
        <v>277</v>
      </c>
      <c r="C47" s="55" t="s">
        <v>223</v>
      </c>
      <c r="D47" s="55" t="s">
        <v>224</v>
      </c>
      <c r="E47" s="6">
        <v>2000</v>
      </c>
      <c r="F47" s="6">
        <f t="shared" si="0"/>
        <v>300</v>
      </c>
      <c r="G47" s="6">
        <f t="shared" si="1"/>
        <v>380</v>
      </c>
      <c r="H47" s="6">
        <f t="shared" si="2"/>
        <v>100</v>
      </c>
      <c r="I47" s="6">
        <f t="shared" si="3"/>
        <v>200</v>
      </c>
      <c r="J47" s="56">
        <f t="shared" si="4"/>
        <v>2380</v>
      </c>
      <c r="K47" s="57">
        <f t="shared" si="5"/>
        <v>580.48780487804879</v>
      </c>
    </row>
    <row r="48" spans="2:11" ht="17.25" customHeight="1" x14ac:dyDescent="0.3">
      <c r="B48" s="55" t="s">
        <v>278</v>
      </c>
      <c r="C48" s="55" t="s">
        <v>30</v>
      </c>
      <c r="D48" s="55" t="s">
        <v>224</v>
      </c>
      <c r="E48" s="6">
        <v>1900</v>
      </c>
      <c r="F48" s="6">
        <f t="shared" si="0"/>
        <v>285</v>
      </c>
      <c r="G48" s="6">
        <f t="shared" si="1"/>
        <v>361</v>
      </c>
      <c r="H48" s="6">
        <f t="shared" si="2"/>
        <v>95</v>
      </c>
      <c r="I48" s="6">
        <f t="shared" si="3"/>
        <v>190</v>
      </c>
      <c r="J48" s="56">
        <f t="shared" si="4"/>
        <v>2261</v>
      </c>
      <c r="K48" s="57">
        <f t="shared" si="5"/>
        <v>551.46341463414637</v>
      </c>
    </row>
    <row r="49" spans="2:11" ht="17.25" customHeight="1" x14ac:dyDescent="0.3">
      <c r="B49" s="55" t="s">
        <v>279</v>
      </c>
      <c r="C49" s="55" t="s">
        <v>227</v>
      </c>
      <c r="D49" s="55" t="s">
        <v>61</v>
      </c>
      <c r="E49" s="6">
        <v>2500</v>
      </c>
      <c r="F49" s="6">
        <f t="shared" si="0"/>
        <v>375</v>
      </c>
      <c r="G49" s="6">
        <f t="shared" si="1"/>
        <v>475</v>
      </c>
      <c r="H49" s="6">
        <f t="shared" si="2"/>
        <v>125</v>
      </c>
      <c r="I49" s="6">
        <f t="shared" si="3"/>
        <v>250</v>
      </c>
      <c r="J49" s="56">
        <f t="shared" si="4"/>
        <v>2975</v>
      </c>
      <c r="K49" s="57">
        <f t="shared" si="5"/>
        <v>725.60975609756099</v>
      </c>
    </row>
    <row r="50" spans="2:11" ht="17.25" customHeight="1" x14ac:dyDescent="0.3">
      <c r="B50" s="55" t="s">
        <v>280</v>
      </c>
      <c r="C50" s="55" t="s">
        <v>227</v>
      </c>
      <c r="D50" s="55" t="s">
        <v>61</v>
      </c>
      <c r="E50" s="6">
        <v>2500</v>
      </c>
      <c r="F50" s="6">
        <f t="shared" si="0"/>
        <v>375</v>
      </c>
      <c r="G50" s="6">
        <f t="shared" si="1"/>
        <v>475</v>
      </c>
      <c r="H50" s="6">
        <f t="shared" si="2"/>
        <v>125</v>
      </c>
      <c r="I50" s="6">
        <f t="shared" si="3"/>
        <v>250</v>
      </c>
      <c r="J50" s="56">
        <f t="shared" si="4"/>
        <v>2975</v>
      </c>
      <c r="K50" s="57">
        <f t="shared" si="5"/>
        <v>725.60975609756099</v>
      </c>
    </row>
    <row r="51" spans="2:11" ht="17.25" customHeight="1" x14ac:dyDescent="0.3">
      <c r="B51" s="55" t="s">
        <v>281</v>
      </c>
      <c r="C51" s="55" t="s">
        <v>30</v>
      </c>
      <c r="D51" s="55" t="s">
        <v>85</v>
      </c>
      <c r="E51" s="6">
        <v>1900</v>
      </c>
      <c r="F51" s="6">
        <f t="shared" si="0"/>
        <v>285</v>
      </c>
      <c r="G51" s="6">
        <f t="shared" si="1"/>
        <v>361</v>
      </c>
      <c r="H51" s="6">
        <f t="shared" si="2"/>
        <v>95</v>
      </c>
      <c r="I51" s="6">
        <f t="shared" si="3"/>
        <v>190</v>
      </c>
      <c r="J51" s="56">
        <f t="shared" si="4"/>
        <v>2261</v>
      </c>
      <c r="K51" s="57">
        <f t="shared" si="5"/>
        <v>551.46341463414637</v>
      </c>
    </row>
    <row r="52" spans="2:11" ht="17.25" customHeight="1" x14ac:dyDescent="0.3">
      <c r="B52" s="55" t="s">
        <v>282</v>
      </c>
      <c r="C52" s="55" t="s">
        <v>30</v>
      </c>
      <c r="D52" s="55" t="s">
        <v>85</v>
      </c>
      <c r="E52" s="6">
        <v>1900</v>
      </c>
      <c r="F52" s="6">
        <f t="shared" si="0"/>
        <v>285</v>
      </c>
      <c r="G52" s="6">
        <f t="shared" si="1"/>
        <v>361</v>
      </c>
      <c r="H52" s="6">
        <f t="shared" si="2"/>
        <v>95</v>
      </c>
      <c r="I52" s="6">
        <f t="shared" si="3"/>
        <v>190</v>
      </c>
      <c r="J52" s="56">
        <f t="shared" si="4"/>
        <v>2261</v>
      </c>
      <c r="K52" s="57">
        <f t="shared" si="5"/>
        <v>551.46341463414637</v>
      </c>
    </row>
    <row r="53" spans="2:11" ht="17.25" customHeight="1" x14ac:dyDescent="0.3">
      <c r="B53" s="55" t="s">
        <v>283</v>
      </c>
      <c r="C53" s="55" t="s">
        <v>223</v>
      </c>
      <c r="D53" s="55" t="s">
        <v>79</v>
      </c>
      <c r="E53" s="6">
        <v>2000</v>
      </c>
      <c r="F53" s="6">
        <f t="shared" si="0"/>
        <v>300</v>
      </c>
      <c r="G53" s="6">
        <f t="shared" si="1"/>
        <v>380</v>
      </c>
      <c r="H53" s="6">
        <f t="shared" si="2"/>
        <v>100</v>
      </c>
      <c r="I53" s="6">
        <f t="shared" si="3"/>
        <v>200</v>
      </c>
      <c r="J53" s="56">
        <f t="shared" si="4"/>
        <v>2380</v>
      </c>
      <c r="K53" s="57">
        <f t="shared" si="5"/>
        <v>580.48780487804879</v>
      </c>
    </row>
    <row r="54" spans="2:11" ht="17.25" customHeight="1" x14ac:dyDescent="0.3">
      <c r="B54" s="55" t="s">
        <v>284</v>
      </c>
      <c r="C54" s="55" t="s">
        <v>223</v>
      </c>
      <c r="D54" s="55" t="s">
        <v>79</v>
      </c>
      <c r="E54" s="6">
        <v>2000</v>
      </c>
      <c r="F54" s="6">
        <f t="shared" si="0"/>
        <v>300</v>
      </c>
      <c r="G54" s="6">
        <f t="shared" si="1"/>
        <v>380</v>
      </c>
      <c r="H54" s="6">
        <f t="shared" si="2"/>
        <v>100</v>
      </c>
      <c r="I54" s="6">
        <f t="shared" si="3"/>
        <v>200</v>
      </c>
      <c r="J54" s="56">
        <f t="shared" si="4"/>
        <v>2380</v>
      </c>
      <c r="K54" s="57">
        <f t="shared" si="5"/>
        <v>580.48780487804879</v>
      </c>
    </row>
    <row r="55" spans="2:11" ht="17.25" customHeight="1" x14ac:dyDescent="0.3">
      <c r="B55" s="55" t="s">
        <v>285</v>
      </c>
      <c r="C55" s="55" t="s">
        <v>228</v>
      </c>
      <c r="D55" s="55" t="s">
        <v>225</v>
      </c>
      <c r="E55" s="6">
        <v>3500</v>
      </c>
      <c r="F55" s="6">
        <f t="shared" si="0"/>
        <v>525</v>
      </c>
      <c r="G55" s="6">
        <f t="shared" si="1"/>
        <v>665</v>
      </c>
      <c r="H55" s="6">
        <f t="shared" si="2"/>
        <v>175</v>
      </c>
      <c r="I55" s="6">
        <f t="shared" si="3"/>
        <v>350</v>
      </c>
      <c r="J55" s="56">
        <f t="shared" si="4"/>
        <v>4165</v>
      </c>
      <c r="K55" s="57">
        <f t="shared" si="5"/>
        <v>1015.8536585365855</v>
      </c>
    </row>
    <row r="56" spans="2:11" ht="17.25" customHeight="1" x14ac:dyDescent="0.3">
      <c r="B56" s="55" t="s">
        <v>286</v>
      </c>
      <c r="C56" s="55" t="s">
        <v>229</v>
      </c>
      <c r="D56" s="55" t="s">
        <v>225</v>
      </c>
      <c r="E56" s="6">
        <v>3000</v>
      </c>
      <c r="F56" s="6">
        <f t="shared" si="0"/>
        <v>450</v>
      </c>
      <c r="G56" s="6">
        <f t="shared" si="1"/>
        <v>570</v>
      </c>
      <c r="H56" s="6">
        <f t="shared" si="2"/>
        <v>150</v>
      </c>
      <c r="I56" s="6">
        <f t="shared" si="3"/>
        <v>300</v>
      </c>
      <c r="J56" s="56">
        <f t="shared" si="4"/>
        <v>3570</v>
      </c>
      <c r="K56" s="57">
        <f t="shared" si="5"/>
        <v>870.7317073170733</v>
      </c>
    </row>
    <row r="57" spans="2:11" ht="17.25" customHeight="1" x14ac:dyDescent="0.3">
      <c r="B57" s="55" t="s">
        <v>287</v>
      </c>
      <c r="C57" s="55" t="s">
        <v>230</v>
      </c>
      <c r="D57" s="55" t="s">
        <v>79</v>
      </c>
      <c r="E57" s="6">
        <v>2500</v>
      </c>
      <c r="F57" s="6">
        <f t="shared" si="0"/>
        <v>375</v>
      </c>
      <c r="G57" s="6">
        <f t="shared" si="1"/>
        <v>475</v>
      </c>
      <c r="H57" s="6">
        <f t="shared" si="2"/>
        <v>125</v>
      </c>
      <c r="I57" s="6">
        <f t="shared" si="3"/>
        <v>250</v>
      </c>
      <c r="J57" s="56">
        <f t="shared" si="4"/>
        <v>2975</v>
      </c>
      <c r="K57" s="57">
        <f t="shared" si="5"/>
        <v>725.60975609756099</v>
      </c>
    </row>
    <row r="58" spans="2:11" ht="17.25" customHeight="1" x14ac:dyDescent="0.3">
      <c r="B58" s="55" t="s">
        <v>288</v>
      </c>
      <c r="C58" s="55" t="s">
        <v>223</v>
      </c>
      <c r="D58" s="55" t="s">
        <v>225</v>
      </c>
      <c r="E58" s="6">
        <v>2000</v>
      </c>
      <c r="F58" s="6">
        <f t="shared" si="0"/>
        <v>300</v>
      </c>
      <c r="G58" s="6">
        <f t="shared" si="1"/>
        <v>380</v>
      </c>
      <c r="H58" s="6">
        <f t="shared" si="2"/>
        <v>100</v>
      </c>
      <c r="I58" s="6">
        <f t="shared" si="3"/>
        <v>200</v>
      </c>
      <c r="J58" s="56">
        <f t="shared" si="4"/>
        <v>2380</v>
      </c>
      <c r="K58" s="57">
        <f t="shared" si="5"/>
        <v>580.48780487804879</v>
      </c>
    </row>
    <row r="59" spans="2:11" ht="17.25" customHeight="1" x14ac:dyDescent="0.3">
      <c r="B59" s="55" t="s">
        <v>289</v>
      </c>
      <c r="C59" s="55" t="s">
        <v>228</v>
      </c>
      <c r="D59" s="55" t="s">
        <v>225</v>
      </c>
      <c r="E59" s="6">
        <v>3500</v>
      </c>
      <c r="F59" s="6">
        <f t="shared" si="0"/>
        <v>525</v>
      </c>
      <c r="G59" s="6">
        <f t="shared" si="1"/>
        <v>665</v>
      </c>
      <c r="H59" s="6">
        <f t="shared" si="2"/>
        <v>175</v>
      </c>
      <c r="I59" s="6">
        <f t="shared" si="3"/>
        <v>350</v>
      </c>
      <c r="J59" s="56">
        <f t="shared" si="4"/>
        <v>4165</v>
      </c>
      <c r="K59" s="57">
        <f t="shared" si="5"/>
        <v>1015.8536585365855</v>
      </c>
    </row>
    <row r="60" spans="2:11" ht="17.25" customHeight="1" x14ac:dyDescent="0.3">
      <c r="B60" s="55" t="s">
        <v>290</v>
      </c>
      <c r="C60" s="55" t="s">
        <v>229</v>
      </c>
      <c r="D60" s="55" t="s">
        <v>79</v>
      </c>
      <c r="E60" s="6">
        <v>3000</v>
      </c>
      <c r="F60" s="6">
        <f t="shared" si="0"/>
        <v>450</v>
      </c>
      <c r="G60" s="6">
        <f t="shared" si="1"/>
        <v>570</v>
      </c>
      <c r="H60" s="6">
        <f t="shared" si="2"/>
        <v>150</v>
      </c>
      <c r="I60" s="6">
        <f t="shared" si="3"/>
        <v>300</v>
      </c>
      <c r="J60" s="56">
        <f t="shared" si="4"/>
        <v>3570</v>
      </c>
      <c r="K60" s="57">
        <f t="shared" si="5"/>
        <v>870.7317073170733</v>
      </c>
    </row>
    <row r="61" spans="2:11" ht="17.25" customHeight="1" x14ac:dyDescent="0.3">
      <c r="B61" s="55" t="s">
        <v>291</v>
      </c>
      <c r="C61" s="55" t="s">
        <v>230</v>
      </c>
      <c r="D61" s="55" t="s">
        <v>85</v>
      </c>
      <c r="E61" s="6">
        <v>2500</v>
      </c>
      <c r="F61" s="6">
        <f t="shared" si="0"/>
        <v>375</v>
      </c>
      <c r="G61" s="6">
        <f t="shared" si="1"/>
        <v>475</v>
      </c>
      <c r="H61" s="6">
        <f t="shared" si="2"/>
        <v>125</v>
      </c>
      <c r="I61" s="6">
        <f t="shared" si="3"/>
        <v>250</v>
      </c>
      <c r="J61" s="56">
        <f t="shared" si="4"/>
        <v>2975</v>
      </c>
      <c r="K61" s="57">
        <f t="shared" si="5"/>
        <v>725.60975609756099</v>
      </c>
    </row>
    <row r="62" spans="2:11" ht="17.25" customHeight="1" x14ac:dyDescent="0.3">
      <c r="B62" s="55" t="s">
        <v>292</v>
      </c>
      <c r="C62" s="55" t="s">
        <v>230</v>
      </c>
      <c r="D62" s="55" t="s">
        <v>85</v>
      </c>
      <c r="E62" s="6">
        <v>2500</v>
      </c>
      <c r="F62" s="6">
        <f t="shared" si="0"/>
        <v>375</v>
      </c>
      <c r="G62" s="6">
        <f t="shared" si="1"/>
        <v>475</v>
      </c>
      <c r="H62" s="6">
        <f t="shared" si="2"/>
        <v>125</v>
      </c>
      <c r="I62" s="6">
        <f t="shared" si="3"/>
        <v>250</v>
      </c>
      <c r="J62" s="56">
        <f t="shared" si="4"/>
        <v>2975</v>
      </c>
      <c r="K62" s="57">
        <f t="shared" si="5"/>
        <v>725.60975609756099</v>
      </c>
    </row>
    <row r="63" spans="2:11" ht="17.25" customHeight="1" x14ac:dyDescent="0.3">
      <c r="B63" s="55" t="s">
        <v>293</v>
      </c>
      <c r="C63" s="55" t="s">
        <v>229</v>
      </c>
      <c r="D63" s="55" t="s">
        <v>79</v>
      </c>
      <c r="E63" s="6">
        <v>3000</v>
      </c>
      <c r="F63" s="6">
        <f t="shared" si="0"/>
        <v>450</v>
      </c>
      <c r="G63" s="6">
        <f t="shared" si="1"/>
        <v>570</v>
      </c>
      <c r="H63" s="6">
        <f t="shared" si="2"/>
        <v>150</v>
      </c>
      <c r="I63" s="6">
        <f t="shared" si="3"/>
        <v>300</v>
      </c>
      <c r="J63" s="56">
        <f t="shared" si="4"/>
        <v>3570</v>
      </c>
      <c r="K63" s="57">
        <f t="shared" si="5"/>
        <v>870.7317073170733</v>
      </c>
    </row>
    <row r="64" spans="2:11" ht="17.25" customHeight="1" x14ac:dyDescent="0.3">
      <c r="B64" s="55" t="s">
        <v>294</v>
      </c>
      <c r="C64" s="55" t="s">
        <v>30</v>
      </c>
      <c r="D64" s="55" t="s">
        <v>224</v>
      </c>
      <c r="E64" s="6">
        <v>2800</v>
      </c>
      <c r="F64" s="6">
        <f t="shared" si="0"/>
        <v>420</v>
      </c>
      <c r="G64" s="6">
        <f t="shared" si="1"/>
        <v>532</v>
      </c>
      <c r="H64" s="6">
        <f t="shared" si="2"/>
        <v>140</v>
      </c>
      <c r="I64" s="6">
        <f t="shared" si="3"/>
        <v>280</v>
      </c>
      <c r="J64" s="56">
        <f t="shared" si="4"/>
        <v>3332</v>
      </c>
      <c r="K64" s="57">
        <f t="shared" si="5"/>
        <v>812.68292682926835</v>
      </c>
    </row>
    <row r="65" spans="2:11" ht="17.25" customHeight="1" x14ac:dyDescent="0.3">
      <c r="B65" s="55" t="s">
        <v>295</v>
      </c>
      <c r="C65" s="55" t="s">
        <v>30</v>
      </c>
      <c r="D65" s="55" t="s">
        <v>224</v>
      </c>
      <c r="E65" s="6">
        <v>2000</v>
      </c>
      <c r="F65" s="6">
        <f t="shared" si="0"/>
        <v>300</v>
      </c>
      <c r="G65" s="6">
        <f t="shared" si="1"/>
        <v>380</v>
      </c>
      <c r="H65" s="6">
        <f t="shared" si="2"/>
        <v>100</v>
      </c>
      <c r="I65" s="6">
        <f t="shared" si="3"/>
        <v>200</v>
      </c>
      <c r="J65" s="56">
        <f t="shared" si="4"/>
        <v>2380</v>
      </c>
      <c r="K65" s="57">
        <f t="shared" si="5"/>
        <v>580.48780487804879</v>
      </c>
    </row>
    <row r="66" spans="2:11" ht="17.25" customHeight="1" x14ac:dyDescent="0.3">
      <c r="B66" s="55" t="s">
        <v>296</v>
      </c>
      <c r="C66" s="55" t="s">
        <v>223</v>
      </c>
      <c r="D66" s="55" t="s">
        <v>61</v>
      </c>
      <c r="E66" s="6">
        <v>2000</v>
      </c>
      <c r="F66" s="6">
        <f t="shared" si="0"/>
        <v>300</v>
      </c>
      <c r="G66" s="6">
        <f t="shared" si="1"/>
        <v>380</v>
      </c>
      <c r="H66" s="6">
        <f t="shared" si="2"/>
        <v>100</v>
      </c>
      <c r="I66" s="6">
        <f t="shared" si="3"/>
        <v>200</v>
      </c>
      <c r="J66" s="56">
        <f t="shared" si="4"/>
        <v>2380</v>
      </c>
      <c r="K66" s="57">
        <f t="shared" si="5"/>
        <v>580.48780487804879</v>
      </c>
    </row>
    <row r="67" spans="2:11" ht="17.25" customHeight="1" x14ac:dyDescent="0.3">
      <c r="B67" s="55" t="s">
        <v>297</v>
      </c>
      <c r="C67" s="55" t="s">
        <v>30</v>
      </c>
      <c r="D67" s="55" t="s">
        <v>61</v>
      </c>
      <c r="E67" s="6">
        <v>1900</v>
      </c>
      <c r="F67" s="6">
        <f t="shared" si="0"/>
        <v>285</v>
      </c>
      <c r="G67" s="6">
        <f t="shared" si="1"/>
        <v>361</v>
      </c>
      <c r="H67" s="6">
        <f t="shared" si="2"/>
        <v>95</v>
      </c>
      <c r="I67" s="6">
        <f t="shared" si="3"/>
        <v>190</v>
      </c>
      <c r="J67" s="56">
        <f t="shared" si="4"/>
        <v>2261</v>
      </c>
      <c r="K67" s="57">
        <f t="shared" si="5"/>
        <v>551.46341463414637</v>
      </c>
    </row>
    <row r="68" spans="2:11" ht="17.25" customHeight="1" x14ac:dyDescent="0.3">
      <c r="B68" s="55" t="s">
        <v>298</v>
      </c>
      <c r="C68" s="55" t="s">
        <v>227</v>
      </c>
      <c r="D68" s="55" t="s">
        <v>85</v>
      </c>
      <c r="E68" s="6">
        <v>2500</v>
      </c>
      <c r="F68" s="6">
        <f t="shared" si="0"/>
        <v>375</v>
      </c>
      <c r="G68" s="6">
        <f t="shared" si="1"/>
        <v>475</v>
      </c>
      <c r="H68" s="6">
        <f t="shared" si="2"/>
        <v>125</v>
      </c>
      <c r="I68" s="6">
        <f t="shared" si="3"/>
        <v>250</v>
      </c>
      <c r="J68" s="56">
        <f t="shared" si="4"/>
        <v>2975</v>
      </c>
      <c r="K68" s="57">
        <f t="shared" si="5"/>
        <v>725.60975609756099</v>
      </c>
    </row>
    <row r="69" spans="2:11" ht="17.25" customHeight="1" x14ac:dyDescent="0.3">
      <c r="B69" s="55" t="s">
        <v>299</v>
      </c>
      <c r="C69" s="55" t="s">
        <v>227</v>
      </c>
      <c r="D69" s="55" t="s">
        <v>85</v>
      </c>
      <c r="E69" s="6">
        <v>2500</v>
      </c>
      <c r="F69" s="6">
        <f t="shared" si="0"/>
        <v>375</v>
      </c>
      <c r="G69" s="6">
        <f t="shared" si="1"/>
        <v>475</v>
      </c>
      <c r="H69" s="6">
        <f t="shared" si="2"/>
        <v>125</v>
      </c>
      <c r="I69" s="6">
        <f t="shared" si="3"/>
        <v>250</v>
      </c>
      <c r="J69" s="56">
        <f t="shared" si="4"/>
        <v>2975</v>
      </c>
      <c r="K69" s="57">
        <f t="shared" si="5"/>
        <v>725.60975609756099</v>
      </c>
    </row>
    <row r="70" spans="2:11" ht="17.25" customHeight="1" x14ac:dyDescent="0.3">
      <c r="B70" s="55" t="s">
        <v>300</v>
      </c>
      <c r="C70" s="55" t="s">
        <v>30</v>
      </c>
      <c r="D70" s="55" t="s">
        <v>79</v>
      </c>
      <c r="E70" s="6">
        <v>2100</v>
      </c>
      <c r="F70" s="6">
        <f t="shared" ref="F70:F104" si="6">E70*$N$5</f>
        <v>315</v>
      </c>
      <c r="G70" s="6">
        <f t="shared" ref="G70:G104" si="7">E70*$N$6</f>
        <v>399</v>
      </c>
      <c r="H70" s="6">
        <f t="shared" ref="H70:H104" si="8">E70*$N$10</f>
        <v>105</v>
      </c>
      <c r="I70" s="6">
        <f t="shared" ref="I70:I104" si="9">E70*$N$11</f>
        <v>210</v>
      </c>
      <c r="J70" s="56">
        <f t="shared" ref="J70:J104" si="10">E70+F70+G70-H70-I70</f>
        <v>2499</v>
      </c>
      <c r="K70" s="57">
        <f t="shared" ref="K70:K104" si="11">J70/$K$3</f>
        <v>609.51219512195132</v>
      </c>
    </row>
    <row r="71" spans="2:11" ht="17.25" customHeight="1" x14ac:dyDescent="0.3">
      <c r="B71" s="55" t="s">
        <v>301</v>
      </c>
      <c r="C71" s="55" t="s">
        <v>30</v>
      </c>
      <c r="D71" s="55" t="s">
        <v>79</v>
      </c>
      <c r="E71" s="6">
        <v>1900</v>
      </c>
      <c r="F71" s="6">
        <f t="shared" si="6"/>
        <v>285</v>
      </c>
      <c r="G71" s="6">
        <f t="shared" si="7"/>
        <v>361</v>
      </c>
      <c r="H71" s="6">
        <f t="shared" si="8"/>
        <v>95</v>
      </c>
      <c r="I71" s="6">
        <f t="shared" si="9"/>
        <v>190</v>
      </c>
      <c r="J71" s="56">
        <f t="shared" si="10"/>
        <v>2261</v>
      </c>
      <c r="K71" s="57">
        <f t="shared" si="11"/>
        <v>551.46341463414637</v>
      </c>
    </row>
    <row r="72" spans="2:11" ht="17.25" customHeight="1" x14ac:dyDescent="0.3">
      <c r="B72" s="55" t="s">
        <v>302</v>
      </c>
      <c r="C72" s="55" t="s">
        <v>223</v>
      </c>
      <c r="D72" s="55" t="s">
        <v>225</v>
      </c>
      <c r="E72" s="6">
        <v>2000</v>
      </c>
      <c r="F72" s="6">
        <f t="shared" si="6"/>
        <v>300</v>
      </c>
      <c r="G72" s="6">
        <f t="shared" si="7"/>
        <v>380</v>
      </c>
      <c r="H72" s="6">
        <f t="shared" si="8"/>
        <v>100</v>
      </c>
      <c r="I72" s="6">
        <f t="shared" si="9"/>
        <v>200</v>
      </c>
      <c r="J72" s="56">
        <f t="shared" si="10"/>
        <v>2380</v>
      </c>
      <c r="K72" s="57">
        <f t="shared" si="11"/>
        <v>580.48780487804879</v>
      </c>
    </row>
    <row r="73" spans="2:11" ht="17.25" customHeight="1" x14ac:dyDescent="0.3">
      <c r="B73" s="55" t="s">
        <v>303</v>
      </c>
      <c r="C73" s="55" t="s">
        <v>223</v>
      </c>
      <c r="D73" s="55" t="s">
        <v>225</v>
      </c>
      <c r="E73" s="6">
        <v>2000</v>
      </c>
      <c r="F73" s="6">
        <f t="shared" si="6"/>
        <v>300</v>
      </c>
      <c r="G73" s="6">
        <f t="shared" si="7"/>
        <v>380</v>
      </c>
      <c r="H73" s="6">
        <f t="shared" si="8"/>
        <v>100</v>
      </c>
      <c r="I73" s="6">
        <f t="shared" si="9"/>
        <v>200</v>
      </c>
      <c r="J73" s="56">
        <f t="shared" si="10"/>
        <v>2380</v>
      </c>
      <c r="K73" s="57">
        <f t="shared" si="11"/>
        <v>580.48780487804879</v>
      </c>
    </row>
    <row r="74" spans="2:11" ht="17.25" customHeight="1" x14ac:dyDescent="0.3">
      <c r="B74" s="55" t="s">
        <v>304</v>
      </c>
      <c r="C74" s="55" t="s">
        <v>228</v>
      </c>
      <c r="D74" s="55" t="s">
        <v>79</v>
      </c>
      <c r="E74" s="6">
        <v>3500</v>
      </c>
      <c r="F74" s="6">
        <f t="shared" si="6"/>
        <v>525</v>
      </c>
      <c r="G74" s="6">
        <f t="shared" si="7"/>
        <v>665</v>
      </c>
      <c r="H74" s="6">
        <f t="shared" si="8"/>
        <v>175</v>
      </c>
      <c r="I74" s="6">
        <f t="shared" si="9"/>
        <v>350</v>
      </c>
      <c r="J74" s="56">
        <f t="shared" si="10"/>
        <v>4165</v>
      </c>
      <c r="K74" s="57">
        <f t="shared" si="11"/>
        <v>1015.8536585365855</v>
      </c>
    </row>
    <row r="75" spans="2:11" ht="17.25" customHeight="1" x14ac:dyDescent="0.3">
      <c r="B75" s="55" t="s">
        <v>305</v>
      </c>
      <c r="C75" s="55" t="s">
        <v>229</v>
      </c>
      <c r="D75" s="55" t="s">
        <v>85</v>
      </c>
      <c r="E75" s="6">
        <v>3000</v>
      </c>
      <c r="F75" s="6">
        <f t="shared" si="6"/>
        <v>450</v>
      </c>
      <c r="G75" s="6">
        <f t="shared" si="7"/>
        <v>570</v>
      </c>
      <c r="H75" s="6">
        <f t="shared" si="8"/>
        <v>150</v>
      </c>
      <c r="I75" s="6">
        <f t="shared" si="9"/>
        <v>300</v>
      </c>
      <c r="J75" s="56">
        <f t="shared" si="10"/>
        <v>3570</v>
      </c>
      <c r="K75" s="57">
        <f t="shared" si="11"/>
        <v>870.7317073170733</v>
      </c>
    </row>
    <row r="76" spans="2:11" ht="17.25" customHeight="1" x14ac:dyDescent="0.3">
      <c r="B76" s="55" t="s">
        <v>306</v>
      </c>
      <c r="C76" s="55" t="s">
        <v>230</v>
      </c>
      <c r="D76" s="55" t="s">
        <v>85</v>
      </c>
      <c r="E76" s="6">
        <v>2500</v>
      </c>
      <c r="F76" s="6">
        <f t="shared" si="6"/>
        <v>375</v>
      </c>
      <c r="G76" s="6">
        <f t="shared" si="7"/>
        <v>475</v>
      </c>
      <c r="H76" s="6">
        <f t="shared" si="8"/>
        <v>125</v>
      </c>
      <c r="I76" s="6">
        <f t="shared" si="9"/>
        <v>250</v>
      </c>
      <c r="J76" s="56">
        <f t="shared" si="10"/>
        <v>2975</v>
      </c>
      <c r="K76" s="57">
        <f t="shared" si="11"/>
        <v>725.60975609756099</v>
      </c>
    </row>
    <row r="77" spans="2:11" ht="17.25" customHeight="1" x14ac:dyDescent="0.3">
      <c r="B77" s="55" t="s">
        <v>307</v>
      </c>
      <c r="C77" s="55" t="s">
        <v>230</v>
      </c>
      <c r="D77" s="55" t="s">
        <v>79</v>
      </c>
      <c r="E77" s="6">
        <v>2500</v>
      </c>
      <c r="F77" s="6">
        <f t="shared" si="6"/>
        <v>375</v>
      </c>
      <c r="G77" s="6">
        <f t="shared" si="7"/>
        <v>475</v>
      </c>
      <c r="H77" s="6">
        <f t="shared" si="8"/>
        <v>125</v>
      </c>
      <c r="I77" s="6">
        <f t="shared" si="9"/>
        <v>250</v>
      </c>
      <c r="J77" s="56">
        <f t="shared" si="10"/>
        <v>2975</v>
      </c>
      <c r="K77" s="57">
        <f t="shared" si="11"/>
        <v>725.60975609756099</v>
      </c>
    </row>
    <row r="78" spans="2:11" ht="17.25" customHeight="1" x14ac:dyDescent="0.3">
      <c r="B78" s="55" t="s">
        <v>308</v>
      </c>
      <c r="C78" s="55" t="s">
        <v>229</v>
      </c>
      <c r="D78" s="55" t="s">
        <v>224</v>
      </c>
      <c r="E78" s="6">
        <v>3000</v>
      </c>
      <c r="F78" s="6">
        <f t="shared" si="6"/>
        <v>450</v>
      </c>
      <c r="G78" s="6">
        <f t="shared" si="7"/>
        <v>570</v>
      </c>
      <c r="H78" s="6">
        <f t="shared" si="8"/>
        <v>150</v>
      </c>
      <c r="I78" s="6">
        <f t="shared" si="9"/>
        <v>300</v>
      </c>
      <c r="J78" s="56">
        <f t="shared" si="10"/>
        <v>3570</v>
      </c>
      <c r="K78" s="57">
        <f t="shared" si="11"/>
        <v>870.7317073170733</v>
      </c>
    </row>
    <row r="79" spans="2:11" ht="17.25" customHeight="1" x14ac:dyDescent="0.3">
      <c r="B79" s="55" t="s">
        <v>309</v>
      </c>
      <c r="C79" s="55" t="s">
        <v>30</v>
      </c>
      <c r="D79" s="55" t="s">
        <v>224</v>
      </c>
      <c r="E79" s="6">
        <v>1900</v>
      </c>
      <c r="F79" s="6">
        <f t="shared" si="6"/>
        <v>285</v>
      </c>
      <c r="G79" s="6">
        <f t="shared" si="7"/>
        <v>361</v>
      </c>
      <c r="H79" s="6">
        <f t="shared" si="8"/>
        <v>95</v>
      </c>
      <c r="I79" s="6">
        <f t="shared" si="9"/>
        <v>190</v>
      </c>
      <c r="J79" s="56">
        <f t="shared" si="10"/>
        <v>2261</v>
      </c>
      <c r="K79" s="57">
        <f t="shared" si="11"/>
        <v>551.46341463414637</v>
      </c>
    </row>
    <row r="80" spans="2:11" ht="17.25" customHeight="1" x14ac:dyDescent="0.3">
      <c r="B80" s="55" t="s">
        <v>310</v>
      </c>
      <c r="C80" s="55" t="s">
        <v>30</v>
      </c>
      <c r="D80" s="55" t="s">
        <v>61</v>
      </c>
      <c r="E80" s="6">
        <v>1900</v>
      </c>
      <c r="F80" s="6">
        <f t="shared" si="6"/>
        <v>285</v>
      </c>
      <c r="G80" s="6">
        <f t="shared" si="7"/>
        <v>361</v>
      </c>
      <c r="H80" s="6">
        <f t="shared" si="8"/>
        <v>95</v>
      </c>
      <c r="I80" s="6">
        <f t="shared" si="9"/>
        <v>190</v>
      </c>
      <c r="J80" s="56">
        <f t="shared" si="10"/>
        <v>2261</v>
      </c>
      <c r="K80" s="57">
        <f t="shared" si="11"/>
        <v>551.46341463414637</v>
      </c>
    </row>
    <row r="81" spans="2:11" ht="17.25" customHeight="1" x14ac:dyDescent="0.3">
      <c r="B81" s="55" t="s">
        <v>311</v>
      </c>
      <c r="C81" s="55" t="s">
        <v>223</v>
      </c>
      <c r="D81" s="55" t="s">
        <v>61</v>
      </c>
      <c r="E81" s="6">
        <v>2000</v>
      </c>
      <c r="F81" s="6">
        <f t="shared" si="6"/>
        <v>300</v>
      </c>
      <c r="G81" s="6">
        <f t="shared" si="7"/>
        <v>380</v>
      </c>
      <c r="H81" s="6">
        <f t="shared" si="8"/>
        <v>100</v>
      </c>
      <c r="I81" s="6">
        <f t="shared" si="9"/>
        <v>200</v>
      </c>
      <c r="J81" s="56">
        <f t="shared" si="10"/>
        <v>2380</v>
      </c>
      <c r="K81" s="57">
        <f t="shared" si="11"/>
        <v>580.48780487804879</v>
      </c>
    </row>
    <row r="82" spans="2:11" ht="17.25" customHeight="1" x14ac:dyDescent="0.3">
      <c r="B82" s="55" t="s">
        <v>312</v>
      </c>
      <c r="C82" s="55" t="s">
        <v>30</v>
      </c>
      <c r="D82" s="55" t="s">
        <v>85</v>
      </c>
      <c r="E82" s="6">
        <v>1900</v>
      </c>
      <c r="F82" s="6">
        <f t="shared" si="6"/>
        <v>285</v>
      </c>
      <c r="G82" s="6">
        <f t="shared" si="7"/>
        <v>361</v>
      </c>
      <c r="H82" s="6">
        <f t="shared" si="8"/>
        <v>95</v>
      </c>
      <c r="I82" s="6">
        <f t="shared" si="9"/>
        <v>190</v>
      </c>
      <c r="J82" s="56">
        <f t="shared" si="10"/>
        <v>2261</v>
      </c>
      <c r="K82" s="57">
        <f t="shared" si="11"/>
        <v>551.46341463414637</v>
      </c>
    </row>
    <row r="83" spans="2:11" ht="17.25" customHeight="1" x14ac:dyDescent="0.3">
      <c r="B83" s="55" t="s">
        <v>313</v>
      </c>
      <c r="C83" s="55" t="s">
        <v>227</v>
      </c>
      <c r="D83" s="55" t="s">
        <v>85</v>
      </c>
      <c r="E83" s="6">
        <v>2500</v>
      </c>
      <c r="F83" s="6">
        <f t="shared" si="6"/>
        <v>375</v>
      </c>
      <c r="G83" s="6">
        <f t="shared" si="7"/>
        <v>475</v>
      </c>
      <c r="H83" s="6">
        <f t="shared" si="8"/>
        <v>125</v>
      </c>
      <c r="I83" s="6">
        <f t="shared" si="9"/>
        <v>250</v>
      </c>
      <c r="J83" s="56">
        <f t="shared" si="10"/>
        <v>2975</v>
      </c>
      <c r="K83" s="57">
        <f t="shared" si="11"/>
        <v>725.60975609756099</v>
      </c>
    </row>
    <row r="84" spans="2:11" ht="17.25" customHeight="1" x14ac:dyDescent="0.3">
      <c r="B84" s="55" t="s">
        <v>314</v>
      </c>
      <c r="C84" s="55" t="s">
        <v>227</v>
      </c>
      <c r="D84" s="55" t="s">
        <v>79</v>
      </c>
      <c r="E84" s="6">
        <v>2500</v>
      </c>
      <c r="F84" s="6">
        <f t="shared" si="6"/>
        <v>375</v>
      </c>
      <c r="G84" s="6">
        <f t="shared" si="7"/>
        <v>475</v>
      </c>
      <c r="H84" s="6">
        <f t="shared" si="8"/>
        <v>125</v>
      </c>
      <c r="I84" s="6">
        <f t="shared" si="9"/>
        <v>250</v>
      </c>
      <c r="J84" s="56">
        <f t="shared" si="10"/>
        <v>2975</v>
      </c>
      <c r="K84" s="57">
        <f t="shared" si="11"/>
        <v>725.60975609756099</v>
      </c>
    </row>
    <row r="85" spans="2:11" ht="17.25" customHeight="1" x14ac:dyDescent="0.3">
      <c r="B85" s="55" t="s">
        <v>315</v>
      </c>
      <c r="C85" s="55" t="s">
        <v>30</v>
      </c>
      <c r="D85" s="55" t="s">
        <v>79</v>
      </c>
      <c r="E85" s="6">
        <v>1900</v>
      </c>
      <c r="F85" s="6">
        <f t="shared" si="6"/>
        <v>285</v>
      </c>
      <c r="G85" s="6">
        <f t="shared" si="7"/>
        <v>361</v>
      </c>
      <c r="H85" s="6">
        <f t="shared" si="8"/>
        <v>95</v>
      </c>
      <c r="I85" s="6">
        <f t="shared" si="9"/>
        <v>190</v>
      </c>
      <c r="J85" s="56">
        <f t="shared" si="10"/>
        <v>2261</v>
      </c>
      <c r="K85" s="57">
        <f t="shared" si="11"/>
        <v>551.46341463414637</v>
      </c>
    </row>
    <row r="86" spans="2:11" ht="17.25" customHeight="1" x14ac:dyDescent="0.3">
      <c r="B86" s="55" t="s">
        <v>316</v>
      </c>
      <c r="C86" s="55" t="s">
        <v>30</v>
      </c>
      <c r="D86" s="55" t="s">
        <v>225</v>
      </c>
      <c r="E86" s="6">
        <v>1900</v>
      </c>
      <c r="F86" s="6">
        <f t="shared" si="6"/>
        <v>285</v>
      </c>
      <c r="G86" s="6">
        <f t="shared" si="7"/>
        <v>361</v>
      </c>
      <c r="H86" s="6">
        <f t="shared" si="8"/>
        <v>95</v>
      </c>
      <c r="I86" s="6">
        <f t="shared" si="9"/>
        <v>190</v>
      </c>
      <c r="J86" s="56">
        <f t="shared" si="10"/>
        <v>2261</v>
      </c>
      <c r="K86" s="57">
        <f t="shared" si="11"/>
        <v>551.46341463414637</v>
      </c>
    </row>
    <row r="87" spans="2:11" ht="17.25" customHeight="1" x14ac:dyDescent="0.3">
      <c r="B87" s="55" t="s">
        <v>317</v>
      </c>
      <c r="C87" s="55" t="s">
        <v>223</v>
      </c>
      <c r="D87" s="55" t="s">
        <v>225</v>
      </c>
      <c r="E87" s="6">
        <v>2000</v>
      </c>
      <c r="F87" s="6">
        <f t="shared" si="6"/>
        <v>300</v>
      </c>
      <c r="G87" s="6">
        <f t="shared" si="7"/>
        <v>380</v>
      </c>
      <c r="H87" s="6">
        <f t="shared" si="8"/>
        <v>100</v>
      </c>
      <c r="I87" s="6">
        <f t="shared" si="9"/>
        <v>200</v>
      </c>
      <c r="J87" s="56">
        <f t="shared" si="10"/>
        <v>2380</v>
      </c>
      <c r="K87" s="57">
        <f t="shared" si="11"/>
        <v>580.48780487804879</v>
      </c>
    </row>
    <row r="88" spans="2:11" ht="17.25" customHeight="1" x14ac:dyDescent="0.3">
      <c r="B88" s="55" t="s">
        <v>318</v>
      </c>
      <c r="C88" s="55" t="s">
        <v>223</v>
      </c>
      <c r="D88" s="55" t="s">
        <v>79</v>
      </c>
      <c r="E88" s="6">
        <v>2000</v>
      </c>
      <c r="F88" s="6">
        <f t="shared" si="6"/>
        <v>300</v>
      </c>
      <c r="G88" s="6">
        <f t="shared" si="7"/>
        <v>380</v>
      </c>
      <c r="H88" s="6">
        <f t="shared" si="8"/>
        <v>100</v>
      </c>
      <c r="I88" s="6">
        <f t="shared" si="9"/>
        <v>200</v>
      </c>
      <c r="J88" s="56">
        <f t="shared" si="10"/>
        <v>2380</v>
      </c>
      <c r="K88" s="57">
        <f t="shared" si="11"/>
        <v>580.48780487804879</v>
      </c>
    </row>
    <row r="89" spans="2:11" ht="17.25" customHeight="1" x14ac:dyDescent="0.3">
      <c r="B89" s="55" t="s">
        <v>319</v>
      </c>
      <c r="C89" s="55" t="s">
        <v>228</v>
      </c>
      <c r="D89" s="55" t="s">
        <v>85</v>
      </c>
      <c r="E89" s="6">
        <v>3500</v>
      </c>
      <c r="F89" s="6">
        <f t="shared" si="6"/>
        <v>525</v>
      </c>
      <c r="G89" s="6">
        <f t="shared" si="7"/>
        <v>665</v>
      </c>
      <c r="H89" s="6">
        <f t="shared" si="8"/>
        <v>175</v>
      </c>
      <c r="I89" s="6">
        <f t="shared" si="9"/>
        <v>350</v>
      </c>
      <c r="J89" s="56">
        <f t="shared" si="10"/>
        <v>4165</v>
      </c>
      <c r="K89" s="57">
        <f t="shared" si="11"/>
        <v>1015.8536585365855</v>
      </c>
    </row>
    <row r="90" spans="2:11" ht="17.25" customHeight="1" x14ac:dyDescent="0.3">
      <c r="B90" s="55" t="s">
        <v>320</v>
      </c>
      <c r="C90" s="55" t="s">
        <v>229</v>
      </c>
      <c r="D90" s="55" t="s">
        <v>85</v>
      </c>
      <c r="E90" s="6">
        <v>3000</v>
      </c>
      <c r="F90" s="6">
        <f t="shared" si="6"/>
        <v>450</v>
      </c>
      <c r="G90" s="6">
        <f t="shared" si="7"/>
        <v>570</v>
      </c>
      <c r="H90" s="6">
        <f t="shared" si="8"/>
        <v>150</v>
      </c>
      <c r="I90" s="6">
        <f t="shared" si="9"/>
        <v>300</v>
      </c>
      <c r="J90" s="56">
        <f t="shared" si="10"/>
        <v>3570</v>
      </c>
      <c r="K90" s="57">
        <f t="shared" si="11"/>
        <v>870.7317073170733</v>
      </c>
    </row>
    <row r="91" spans="2:11" ht="17.25" customHeight="1" x14ac:dyDescent="0.3">
      <c r="B91" s="55" t="s">
        <v>321</v>
      </c>
      <c r="C91" s="55" t="s">
        <v>230</v>
      </c>
      <c r="D91" s="55" t="s">
        <v>79</v>
      </c>
      <c r="E91" s="6">
        <v>2500</v>
      </c>
      <c r="F91" s="6">
        <f t="shared" si="6"/>
        <v>375</v>
      </c>
      <c r="G91" s="6">
        <f t="shared" si="7"/>
        <v>475</v>
      </c>
      <c r="H91" s="6">
        <f t="shared" si="8"/>
        <v>125</v>
      </c>
      <c r="I91" s="6">
        <f t="shared" si="9"/>
        <v>250</v>
      </c>
      <c r="J91" s="56">
        <f t="shared" si="10"/>
        <v>2975</v>
      </c>
      <c r="K91" s="57">
        <f t="shared" si="11"/>
        <v>725.60975609756099</v>
      </c>
    </row>
    <row r="92" spans="2:11" ht="17.25" customHeight="1" x14ac:dyDescent="0.3">
      <c r="B92" s="55" t="s">
        <v>322</v>
      </c>
      <c r="C92" s="55" t="s">
        <v>230</v>
      </c>
      <c r="D92" s="55" t="s">
        <v>224</v>
      </c>
      <c r="E92" s="6">
        <v>2500</v>
      </c>
      <c r="F92" s="6">
        <f t="shared" si="6"/>
        <v>375</v>
      </c>
      <c r="G92" s="6">
        <f t="shared" si="7"/>
        <v>475</v>
      </c>
      <c r="H92" s="6">
        <f t="shared" si="8"/>
        <v>125</v>
      </c>
      <c r="I92" s="6">
        <f t="shared" si="9"/>
        <v>250</v>
      </c>
      <c r="J92" s="56">
        <f t="shared" si="10"/>
        <v>2975</v>
      </c>
      <c r="K92" s="57">
        <f t="shared" si="11"/>
        <v>725.60975609756099</v>
      </c>
    </row>
    <row r="93" spans="2:11" ht="17.25" customHeight="1" x14ac:dyDescent="0.3">
      <c r="B93" s="55" t="s">
        <v>323</v>
      </c>
      <c r="C93" s="55" t="s">
        <v>229</v>
      </c>
      <c r="D93" s="55" t="s">
        <v>224</v>
      </c>
      <c r="E93" s="6">
        <v>3000</v>
      </c>
      <c r="F93" s="6">
        <f t="shared" si="6"/>
        <v>450</v>
      </c>
      <c r="G93" s="6">
        <f t="shared" si="7"/>
        <v>570</v>
      </c>
      <c r="H93" s="6">
        <f t="shared" si="8"/>
        <v>150</v>
      </c>
      <c r="I93" s="6">
        <f t="shared" si="9"/>
        <v>300</v>
      </c>
      <c r="J93" s="56">
        <f t="shared" si="10"/>
        <v>3570</v>
      </c>
      <c r="K93" s="57">
        <f t="shared" si="11"/>
        <v>870.7317073170733</v>
      </c>
    </row>
    <row r="94" spans="2:11" ht="17.25" customHeight="1" x14ac:dyDescent="0.3">
      <c r="B94" s="55" t="s">
        <v>324</v>
      </c>
      <c r="C94" s="55" t="s">
        <v>30</v>
      </c>
      <c r="D94" s="55" t="s">
        <v>61</v>
      </c>
      <c r="E94" s="6">
        <v>1900</v>
      </c>
      <c r="F94" s="6">
        <f t="shared" si="6"/>
        <v>285</v>
      </c>
      <c r="G94" s="6">
        <f t="shared" si="7"/>
        <v>361</v>
      </c>
      <c r="H94" s="6">
        <f t="shared" si="8"/>
        <v>95</v>
      </c>
      <c r="I94" s="6">
        <f t="shared" si="9"/>
        <v>190</v>
      </c>
      <c r="J94" s="56">
        <f t="shared" si="10"/>
        <v>2261</v>
      </c>
      <c r="K94" s="57">
        <f t="shared" si="11"/>
        <v>551.46341463414637</v>
      </c>
    </row>
    <row r="95" spans="2:11" ht="17.25" customHeight="1" x14ac:dyDescent="0.3">
      <c r="B95" s="55" t="s">
        <v>325</v>
      </c>
      <c r="C95" s="55" t="s">
        <v>30</v>
      </c>
      <c r="D95" s="55" t="s">
        <v>61</v>
      </c>
      <c r="E95" s="6">
        <v>1900</v>
      </c>
      <c r="F95" s="6">
        <f t="shared" si="6"/>
        <v>285</v>
      </c>
      <c r="G95" s="6">
        <f t="shared" si="7"/>
        <v>361</v>
      </c>
      <c r="H95" s="6">
        <f t="shared" si="8"/>
        <v>95</v>
      </c>
      <c r="I95" s="6">
        <f t="shared" si="9"/>
        <v>190</v>
      </c>
      <c r="J95" s="56">
        <f t="shared" si="10"/>
        <v>2261</v>
      </c>
      <c r="K95" s="57">
        <f t="shared" si="11"/>
        <v>551.46341463414637</v>
      </c>
    </row>
    <row r="96" spans="2:11" ht="17.25" customHeight="1" x14ac:dyDescent="0.3">
      <c r="B96" s="55" t="s">
        <v>326</v>
      </c>
      <c r="C96" s="55" t="s">
        <v>223</v>
      </c>
      <c r="D96" s="55" t="s">
        <v>85</v>
      </c>
      <c r="E96" s="6">
        <v>2000</v>
      </c>
      <c r="F96" s="6">
        <f t="shared" si="6"/>
        <v>300</v>
      </c>
      <c r="G96" s="6">
        <f t="shared" si="7"/>
        <v>380</v>
      </c>
      <c r="H96" s="6">
        <f t="shared" si="8"/>
        <v>100</v>
      </c>
      <c r="I96" s="6">
        <f t="shared" si="9"/>
        <v>200</v>
      </c>
      <c r="J96" s="56">
        <f t="shared" si="10"/>
        <v>2380</v>
      </c>
      <c r="K96" s="57">
        <f t="shared" si="11"/>
        <v>580.48780487804879</v>
      </c>
    </row>
    <row r="97" spans="2:11" ht="17.25" customHeight="1" x14ac:dyDescent="0.3">
      <c r="B97" s="55" t="s">
        <v>327</v>
      </c>
      <c r="C97" s="55" t="s">
        <v>30</v>
      </c>
      <c r="D97" s="55" t="s">
        <v>85</v>
      </c>
      <c r="E97" s="6">
        <v>1900</v>
      </c>
      <c r="F97" s="6">
        <f t="shared" si="6"/>
        <v>285</v>
      </c>
      <c r="G97" s="6">
        <f t="shared" si="7"/>
        <v>361</v>
      </c>
      <c r="H97" s="6">
        <f t="shared" si="8"/>
        <v>95</v>
      </c>
      <c r="I97" s="6">
        <f t="shared" si="9"/>
        <v>190</v>
      </c>
      <c r="J97" s="56">
        <f t="shared" si="10"/>
        <v>2261</v>
      </c>
      <c r="K97" s="57">
        <f t="shared" si="11"/>
        <v>551.46341463414637</v>
      </c>
    </row>
    <row r="98" spans="2:11" ht="17.25" customHeight="1" x14ac:dyDescent="0.3">
      <c r="B98" s="55" t="s">
        <v>328</v>
      </c>
      <c r="C98" s="55" t="s">
        <v>227</v>
      </c>
      <c r="D98" s="55" t="s">
        <v>79</v>
      </c>
      <c r="E98" s="6">
        <v>2500</v>
      </c>
      <c r="F98" s="6">
        <f t="shared" si="6"/>
        <v>375</v>
      </c>
      <c r="G98" s="6">
        <f t="shared" si="7"/>
        <v>475</v>
      </c>
      <c r="H98" s="6">
        <f t="shared" si="8"/>
        <v>125</v>
      </c>
      <c r="I98" s="6">
        <f t="shared" si="9"/>
        <v>250</v>
      </c>
      <c r="J98" s="56">
        <f t="shared" si="10"/>
        <v>2975</v>
      </c>
      <c r="K98" s="57">
        <f t="shared" si="11"/>
        <v>725.60975609756099</v>
      </c>
    </row>
    <row r="99" spans="2:11" ht="17.25" customHeight="1" x14ac:dyDescent="0.3">
      <c r="B99" s="55" t="s">
        <v>329</v>
      </c>
      <c r="C99" s="55" t="s">
        <v>227</v>
      </c>
      <c r="D99" s="55" t="s">
        <v>79</v>
      </c>
      <c r="E99" s="6">
        <v>2500</v>
      </c>
      <c r="F99" s="6">
        <f t="shared" si="6"/>
        <v>375</v>
      </c>
      <c r="G99" s="6">
        <f t="shared" si="7"/>
        <v>475</v>
      </c>
      <c r="H99" s="6">
        <f t="shared" si="8"/>
        <v>125</v>
      </c>
      <c r="I99" s="6">
        <f t="shared" si="9"/>
        <v>250</v>
      </c>
      <c r="J99" s="56">
        <f t="shared" si="10"/>
        <v>2975</v>
      </c>
      <c r="K99" s="57">
        <f t="shared" si="11"/>
        <v>725.60975609756099</v>
      </c>
    </row>
    <row r="100" spans="2:11" ht="17.25" customHeight="1" x14ac:dyDescent="0.3">
      <c r="B100" s="55" t="s">
        <v>330</v>
      </c>
      <c r="C100" s="55" t="s">
        <v>30</v>
      </c>
      <c r="D100" s="55" t="s">
        <v>225</v>
      </c>
      <c r="E100" s="6">
        <v>1900</v>
      </c>
      <c r="F100" s="6">
        <f t="shared" si="6"/>
        <v>285</v>
      </c>
      <c r="G100" s="6">
        <f t="shared" si="7"/>
        <v>361</v>
      </c>
      <c r="H100" s="6">
        <f t="shared" si="8"/>
        <v>95</v>
      </c>
      <c r="I100" s="6">
        <f t="shared" si="9"/>
        <v>190</v>
      </c>
      <c r="J100" s="56">
        <f t="shared" si="10"/>
        <v>2261</v>
      </c>
      <c r="K100" s="57">
        <f t="shared" si="11"/>
        <v>551.46341463414637</v>
      </c>
    </row>
    <row r="101" spans="2:11" ht="17.25" customHeight="1" x14ac:dyDescent="0.3">
      <c r="B101" s="55" t="s">
        <v>331</v>
      </c>
      <c r="C101" s="55" t="s">
        <v>30</v>
      </c>
      <c r="D101" s="55" t="s">
        <v>225</v>
      </c>
      <c r="E101" s="6">
        <v>1900</v>
      </c>
      <c r="F101" s="6">
        <f t="shared" si="6"/>
        <v>285</v>
      </c>
      <c r="G101" s="6">
        <f t="shared" si="7"/>
        <v>361</v>
      </c>
      <c r="H101" s="6">
        <f t="shared" si="8"/>
        <v>95</v>
      </c>
      <c r="I101" s="6">
        <f t="shared" si="9"/>
        <v>190</v>
      </c>
      <c r="J101" s="56">
        <f t="shared" si="10"/>
        <v>2261</v>
      </c>
      <c r="K101" s="57">
        <f t="shared" si="11"/>
        <v>551.46341463414637</v>
      </c>
    </row>
    <row r="102" spans="2:11" ht="17.25" customHeight="1" x14ac:dyDescent="0.3">
      <c r="B102" s="55" t="s">
        <v>332</v>
      </c>
      <c r="C102" s="55" t="s">
        <v>223</v>
      </c>
      <c r="D102" s="55" t="s">
        <v>79</v>
      </c>
      <c r="E102" s="6">
        <v>2000</v>
      </c>
      <c r="F102" s="6">
        <f t="shared" si="6"/>
        <v>300</v>
      </c>
      <c r="G102" s="6">
        <f t="shared" si="7"/>
        <v>380</v>
      </c>
      <c r="H102" s="6">
        <f t="shared" si="8"/>
        <v>100</v>
      </c>
      <c r="I102" s="6">
        <f t="shared" si="9"/>
        <v>200</v>
      </c>
      <c r="J102" s="56">
        <f t="shared" si="10"/>
        <v>2380</v>
      </c>
      <c r="K102" s="57">
        <f t="shared" si="11"/>
        <v>580.48780487804879</v>
      </c>
    </row>
    <row r="103" spans="2:11" ht="17.25" customHeight="1" x14ac:dyDescent="0.3">
      <c r="B103" s="55" t="s">
        <v>333</v>
      </c>
      <c r="C103" s="55" t="s">
        <v>223</v>
      </c>
      <c r="D103" s="55" t="s">
        <v>85</v>
      </c>
      <c r="E103" s="6">
        <v>2000</v>
      </c>
      <c r="F103" s="6">
        <f t="shared" si="6"/>
        <v>300</v>
      </c>
      <c r="G103" s="6">
        <f t="shared" si="7"/>
        <v>380</v>
      </c>
      <c r="H103" s="6">
        <f t="shared" si="8"/>
        <v>100</v>
      </c>
      <c r="I103" s="6">
        <f t="shared" si="9"/>
        <v>200</v>
      </c>
      <c r="J103" s="56">
        <f t="shared" si="10"/>
        <v>2380</v>
      </c>
      <c r="K103" s="57">
        <f t="shared" si="11"/>
        <v>580.48780487804879</v>
      </c>
    </row>
    <row r="104" spans="2:11" ht="17.25" customHeight="1" x14ac:dyDescent="0.3">
      <c r="B104" s="55" t="s">
        <v>334</v>
      </c>
      <c r="C104" s="55" t="s">
        <v>228</v>
      </c>
      <c r="D104" s="55" t="s">
        <v>85</v>
      </c>
      <c r="E104" s="6">
        <v>3500</v>
      </c>
      <c r="F104" s="6">
        <f t="shared" si="6"/>
        <v>525</v>
      </c>
      <c r="G104" s="6">
        <f t="shared" si="7"/>
        <v>665</v>
      </c>
      <c r="H104" s="6">
        <f t="shared" si="8"/>
        <v>175</v>
      </c>
      <c r="I104" s="6">
        <f t="shared" si="9"/>
        <v>350</v>
      </c>
      <c r="J104" s="56">
        <f t="shared" si="10"/>
        <v>4165</v>
      </c>
      <c r="K104" s="57">
        <f t="shared" si="11"/>
        <v>1015.8536585365855</v>
      </c>
    </row>
  </sheetData>
  <mergeCells count="3">
    <mergeCell ref="M4:N4"/>
    <mergeCell ref="M9:N9"/>
    <mergeCell ref="B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A3" sqref="A3"/>
    </sheetView>
  </sheetViews>
  <sheetFormatPr baseColWidth="10" defaultRowHeight="14.4" x14ac:dyDescent="0.3"/>
  <sheetData>
    <row r="1" spans="1:7" ht="18" x14ac:dyDescent="0.35">
      <c r="A1" s="72" t="s">
        <v>368</v>
      </c>
    </row>
    <row r="3" spans="1:7" ht="27.6" x14ac:dyDescent="0.3">
      <c r="A3" s="70" t="s">
        <v>178</v>
      </c>
      <c r="B3" s="70" t="s">
        <v>179</v>
      </c>
      <c r="C3" s="70" t="s">
        <v>180</v>
      </c>
      <c r="D3" s="70" t="s">
        <v>181</v>
      </c>
      <c r="E3" s="70" t="s">
        <v>182</v>
      </c>
      <c r="F3" s="70" t="s">
        <v>183</v>
      </c>
      <c r="G3" s="70" t="s">
        <v>184</v>
      </c>
    </row>
    <row r="4" spans="1:7" x14ac:dyDescent="0.3">
      <c r="A4" s="46" t="s">
        <v>185</v>
      </c>
      <c r="B4" s="47">
        <v>25</v>
      </c>
      <c r="C4" s="47" t="s">
        <v>186</v>
      </c>
      <c r="D4" s="47" t="s">
        <v>2</v>
      </c>
      <c r="E4" s="47" t="s">
        <v>187</v>
      </c>
      <c r="F4" s="47">
        <v>1</v>
      </c>
      <c r="G4" s="48">
        <v>250000</v>
      </c>
    </row>
    <row r="5" spans="1:7" x14ac:dyDescent="0.3">
      <c r="A5" s="46" t="s">
        <v>188</v>
      </c>
      <c r="B5" s="47">
        <v>30</v>
      </c>
      <c r="C5" s="47" t="s">
        <v>189</v>
      </c>
      <c r="D5" s="47" t="s">
        <v>4</v>
      </c>
      <c r="E5" s="47" t="s">
        <v>190</v>
      </c>
      <c r="F5" s="47">
        <v>2</v>
      </c>
      <c r="G5" s="48">
        <v>200000</v>
      </c>
    </row>
    <row r="6" spans="1:7" x14ac:dyDescent="0.3">
      <c r="A6" s="46" t="s">
        <v>191</v>
      </c>
      <c r="B6" s="47">
        <v>42</v>
      </c>
      <c r="C6" s="47" t="s">
        <v>192</v>
      </c>
      <c r="D6" s="47" t="s">
        <v>4</v>
      </c>
      <c r="E6" s="47" t="s">
        <v>190</v>
      </c>
      <c r="F6" s="47">
        <v>3</v>
      </c>
      <c r="G6" s="48">
        <v>160000</v>
      </c>
    </row>
    <row r="7" spans="1:7" x14ac:dyDescent="0.3">
      <c r="A7" s="46" t="s">
        <v>199</v>
      </c>
      <c r="B7" s="47">
        <v>36</v>
      </c>
      <c r="C7" s="47" t="s">
        <v>186</v>
      </c>
      <c r="D7" s="47" t="s">
        <v>2</v>
      </c>
      <c r="E7" s="47" t="s">
        <v>187</v>
      </c>
      <c r="F7" s="47">
        <v>1</v>
      </c>
      <c r="G7" s="48">
        <v>240000</v>
      </c>
    </row>
    <row r="8" spans="1:7" x14ac:dyDescent="0.3">
      <c r="A8" s="46" t="s">
        <v>196</v>
      </c>
      <c r="B8" s="47">
        <v>23</v>
      </c>
      <c r="C8" s="47" t="s">
        <v>189</v>
      </c>
      <c r="D8" s="47" t="s">
        <v>2</v>
      </c>
      <c r="E8" s="47" t="s">
        <v>187</v>
      </c>
      <c r="F8" s="47">
        <v>1</v>
      </c>
      <c r="G8" s="48">
        <v>250000</v>
      </c>
    </row>
    <row r="9" spans="1:7" x14ac:dyDescent="0.3">
      <c r="A9" s="46" t="s">
        <v>197</v>
      </c>
      <c r="B9" s="47">
        <v>20</v>
      </c>
      <c r="C9" s="47" t="s">
        <v>198</v>
      </c>
      <c r="D9" s="47" t="s">
        <v>4</v>
      </c>
      <c r="E9" s="47" t="s">
        <v>190</v>
      </c>
      <c r="F9" s="47">
        <v>1</v>
      </c>
      <c r="G9" s="48">
        <v>180000</v>
      </c>
    </row>
    <row r="10" spans="1:7" x14ac:dyDescent="0.3">
      <c r="A10" s="46" t="s">
        <v>212</v>
      </c>
      <c r="B10" s="47">
        <v>38</v>
      </c>
      <c r="C10" s="47" t="s">
        <v>192</v>
      </c>
      <c r="D10" s="47" t="s">
        <v>195</v>
      </c>
      <c r="E10" s="47" t="s">
        <v>187</v>
      </c>
      <c r="F10" s="47">
        <v>1</v>
      </c>
      <c r="G10" s="48">
        <v>350000</v>
      </c>
    </row>
    <row r="11" spans="1:7" x14ac:dyDescent="0.3">
      <c r="A11" s="46" t="s">
        <v>203</v>
      </c>
      <c r="B11" s="47">
        <v>37</v>
      </c>
      <c r="C11" s="47" t="s">
        <v>198</v>
      </c>
      <c r="D11" s="47" t="s">
        <v>4</v>
      </c>
      <c r="E11" s="47" t="s">
        <v>187</v>
      </c>
      <c r="F11" s="47">
        <v>1</v>
      </c>
      <c r="G11" s="48">
        <v>150000</v>
      </c>
    </row>
    <row r="12" spans="1:7" x14ac:dyDescent="0.3">
      <c r="A12" s="46" t="s">
        <v>201</v>
      </c>
      <c r="B12" s="47">
        <v>45</v>
      </c>
      <c r="C12" s="47" t="s">
        <v>194</v>
      </c>
      <c r="D12" s="47" t="s">
        <v>195</v>
      </c>
      <c r="E12" s="47" t="s">
        <v>190</v>
      </c>
      <c r="F12" s="47">
        <v>3</v>
      </c>
      <c r="G12" s="48">
        <v>350000</v>
      </c>
    </row>
    <row r="13" spans="1:7" x14ac:dyDescent="0.3">
      <c r="A13" s="46" t="s">
        <v>202</v>
      </c>
      <c r="B13" s="47">
        <v>28</v>
      </c>
      <c r="C13" s="47" t="s">
        <v>192</v>
      </c>
      <c r="D13" s="47" t="s">
        <v>2</v>
      </c>
      <c r="E13" s="47" t="s">
        <v>190</v>
      </c>
      <c r="F13" s="47">
        <v>3</v>
      </c>
      <c r="G13" s="48">
        <v>250000</v>
      </c>
    </row>
    <row r="14" spans="1:7" x14ac:dyDescent="0.3">
      <c r="A14" s="46" t="s">
        <v>209</v>
      </c>
      <c r="B14" s="47">
        <v>33</v>
      </c>
      <c r="C14" s="47" t="s">
        <v>194</v>
      </c>
      <c r="D14" s="47" t="s">
        <v>195</v>
      </c>
      <c r="E14" s="47" t="s">
        <v>187</v>
      </c>
      <c r="F14" s="47">
        <v>1</v>
      </c>
      <c r="G14" s="48">
        <v>130000</v>
      </c>
    </row>
    <row r="15" spans="1:7" x14ac:dyDescent="0.3">
      <c r="A15" s="46" t="s">
        <v>204</v>
      </c>
      <c r="B15" s="47">
        <v>50</v>
      </c>
      <c r="C15" s="47" t="s">
        <v>192</v>
      </c>
      <c r="D15" s="47" t="s">
        <v>4</v>
      </c>
      <c r="E15" s="47" t="s">
        <v>187</v>
      </c>
      <c r="F15" s="47">
        <v>1</v>
      </c>
      <c r="G15" s="48">
        <v>180000</v>
      </c>
    </row>
    <row r="16" spans="1:7" x14ac:dyDescent="0.3">
      <c r="A16" s="46" t="s">
        <v>205</v>
      </c>
      <c r="B16" s="47">
        <v>46</v>
      </c>
      <c r="C16" s="47" t="s">
        <v>186</v>
      </c>
      <c r="D16" s="47" t="s">
        <v>4</v>
      </c>
      <c r="E16" s="47" t="s">
        <v>190</v>
      </c>
      <c r="F16" s="47">
        <v>2</v>
      </c>
      <c r="G16" s="48">
        <v>180000</v>
      </c>
    </row>
    <row r="17" spans="1:7" x14ac:dyDescent="0.3">
      <c r="A17" s="46" t="s">
        <v>206</v>
      </c>
      <c r="B17" s="47">
        <v>22</v>
      </c>
      <c r="C17" s="47" t="s">
        <v>194</v>
      </c>
      <c r="D17" s="47" t="s">
        <v>2</v>
      </c>
      <c r="E17" s="47" t="s">
        <v>187</v>
      </c>
      <c r="F17" s="47">
        <v>1</v>
      </c>
      <c r="G17" s="48">
        <v>250000</v>
      </c>
    </row>
    <row r="18" spans="1:7" x14ac:dyDescent="0.3">
      <c r="A18" s="46" t="s">
        <v>207</v>
      </c>
      <c r="B18" s="47">
        <v>36</v>
      </c>
      <c r="C18" s="47" t="s">
        <v>189</v>
      </c>
      <c r="D18" s="47" t="s">
        <v>4</v>
      </c>
      <c r="E18" s="47" t="s">
        <v>190</v>
      </c>
      <c r="F18" s="47">
        <v>3</v>
      </c>
      <c r="G18" s="48">
        <v>180000</v>
      </c>
    </row>
    <row r="19" spans="1:7" x14ac:dyDescent="0.3">
      <c r="A19" s="46" t="s">
        <v>208</v>
      </c>
      <c r="B19" s="47">
        <v>45</v>
      </c>
      <c r="C19" s="47" t="s">
        <v>186</v>
      </c>
      <c r="D19" s="47" t="s">
        <v>4</v>
      </c>
      <c r="E19" s="47" t="s">
        <v>190</v>
      </c>
      <c r="F19" s="47">
        <v>2</v>
      </c>
      <c r="G19" s="48">
        <v>180000</v>
      </c>
    </row>
    <row r="20" spans="1:7" x14ac:dyDescent="0.3">
      <c r="A20" s="46" t="s">
        <v>193</v>
      </c>
      <c r="B20" s="47">
        <v>35</v>
      </c>
      <c r="C20" s="47" t="s">
        <v>194</v>
      </c>
      <c r="D20" s="47" t="s">
        <v>195</v>
      </c>
      <c r="E20" s="47" t="s">
        <v>187</v>
      </c>
      <c r="F20" s="47">
        <v>1</v>
      </c>
      <c r="G20" s="48">
        <v>140000</v>
      </c>
    </row>
    <row r="21" spans="1:7" x14ac:dyDescent="0.3">
      <c r="A21" s="46" t="s">
        <v>210</v>
      </c>
      <c r="B21" s="47">
        <v>21</v>
      </c>
      <c r="C21" s="47" t="s">
        <v>198</v>
      </c>
      <c r="D21" s="47" t="s">
        <v>2</v>
      </c>
      <c r="E21" s="47" t="s">
        <v>187</v>
      </c>
      <c r="F21" s="47">
        <v>1</v>
      </c>
      <c r="G21" s="48">
        <v>250000</v>
      </c>
    </row>
    <row r="22" spans="1:7" x14ac:dyDescent="0.3">
      <c r="A22" s="46" t="s">
        <v>211</v>
      </c>
      <c r="B22" s="47">
        <v>52</v>
      </c>
      <c r="C22" s="47" t="s">
        <v>186</v>
      </c>
      <c r="D22" s="47" t="s">
        <v>4</v>
      </c>
      <c r="E22" s="47" t="s">
        <v>190</v>
      </c>
      <c r="F22" s="47">
        <v>3</v>
      </c>
      <c r="G22" s="48">
        <v>180000</v>
      </c>
    </row>
    <row r="23" spans="1:7" x14ac:dyDescent="0.3">
      <c r="A23" s="46" t="s">
        <v>200</v>
      </c>
      <c r="B23" s="47">
        <v>40</v>
      </c>
      <c r="C23" s="47" t="s">
        <v>189</v>
      </c>
      <c r="D23" s="47" t="s">
        <v>4</v>
      </c>
      <c r="E23" s="47" t="s">
        <v>187</v>
      </c>
      <c r="F23" s="47">
        <v>1</v>
      </c>
      <c r="G23" s="48">
        <v>180000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1"/>
  <sheetViews>
    <sheetView tabSelected="1" zoomScaleNormal="100" workbookViewId="0">
      <selection activeCell="A11" sqref="A11"/>
    </sheetView>
  </sheetViews>
  <sheetFormatPr baseColWidth="10" defaultRowHeight="14.4" x14ac:dyDescent="0.3"/>
  <cols>
    <col min="1" max="1" width="63.44140625" bestFit="1" customWidth="1"/>
  </cols>
  <sheetData>
    <row r="1" spans="1:7" ht="18" x14ac:dyDescent="0.35">
      <c r="A1" s="72" t="s">
        <v>369</v>
      </c>
    </row>
    <row r="7" spans="1:7" ht="27.6" x14ac:dyDescent="0.3">
      <c r="A7" s="70" t="s">
        <v>178</v>
      </c>
      <c r="B7" s="70" t="s">
        <v>179</v>
      </c>
      <c r="C7" s="70" t="s">
        <v>180</v>
      </c>
      <c r="D7" s="70" t="s">
        <v>181</v>
      </c>
      <c r="E7" s="70" t="s">
        <v>182</v>
      </c>
      <c r="F7" s="70" t="s">
        <v>183</v>
      </c>
      <c r="G7" s="70" t="s">
        <v>184</v>
      </c>
    </row>
    <row r="8" spans="1:7" x14ac:dyDescent="0.3">
      <c r="A8" s="46" t="s">
        <v>185</v>
      </c>
      <c r="B8" s="47">
        <v>25</v>
      </c>
      <c r="C8" s="47" t="s">
        <v>186</v>
      </c>
      <c r="D8" s="47" t="s">
        <v>2</v>
      </c>
      <c r="E8" s="47" t="s">
        <v>187</v>
      </c>
      <c r="F8" s="47">
        <v>1</v>
      </c>
      <c r="G8" s="48">
        <v>250000</v>
      </c>
    </row>
    <row r="9" spans="1:7" x14ac:dyDescent="0.3">
      <c r="A9" s="46" t="s">
        <v>188</v>
      </c>
      <c r="B9" s="47">
        <v>30</v>
      </c>
      <c r="C9" s="47" t="s">
        <v>189</v>
      </c>
      <c r="D9" s="47" t="s">
        <v>4</v>
      </c>
      <c r="E9" s="47" t="s">
        <v>190</v>
      </c>
      <c r="F9" s="47">
        <v>2</v>
      </c>
      <c r="G9" s="48">
        <v>200000</v>
      </c>
    </row>
    <row r="10" spans="1:7" x14ac:dyDescent="0.3">
      <c r="A10" s="46" t="s">
        <v>191</v>
      </c>
      <c r="B10" s="47">
        <v>42</v>
      </c>
      <c r="C10" s="47" t="s">
        <v>192</v>
      </c>
      <c r="D10" s="47" t="s">
        <v>4</v>
      </c>
      <c r="E10" s="47" t="s">
        <v>190</v>
      </c>
      <c r="F10" s="47">
        <v>3</v>
      </c>
      <c r="G10" s="48">
        <v>160000</v>
      </c>
    </row>
    <row r="11" spans="1:7" x14ac:dyDescent="0.3">
      <c r="A11" s="46" t="s">
        <v>202</v>
      </c>
      <c r="B11" s="47">
        <v>28</v>
      </c>
      <c r="C11" s="47" t="s">
        <v>192</v>
      </c>
      <c r="D11" s="47" t="s">
        <v>2</v>
      </c>
      <c r="E11" s="47" t="s">
        <v>190</v>
      </c>
      <c r="F11" s="47">
        <v>3</v>
      </c>
      <c r="G11" s="48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"/>
  <sheetViews>
    <sheetView showGridLines="0" topLeftCell="A16" zoomScaleNormal="100" workbookViewId="0">
      <selection activeCell="D32" sqref="D32"/>
    </sheetView>
  </sheetViews>
  <sheetFormatPr baseColWidth="10" defaultRowHeight="13.2" x14ac:dyDescent="0.3"/>
  <cols>
    <col min="1" max="1" width="12.109375" style="27" customWidth="1"/>
    <col min="2" max="2" width="25.44140625" style="27" bestFit="1" customWidth="1"/>
    <col min="3" max="3" width="20.6640625" style="27" customWidth="1"/>
    <col min="4" max="4" width="19.109375" style="27" bestFit="1" customWidth="1"/>
    <col min="5" max="5" width="8.6640625" style="27" customWidth="1"/>
    <col min="6" max="6" width="12.33203125" style="27" bestFit="1" customWidth="1"/>
    <col min="7" max="7" width="11" style="27" bestFit="1" customWidth="1"/>
    <col min="8" max="8" width="21" style="27" customWidth="1"/>
    <col min="9" max="9" width="7.44140625" style="27" customWidth="1"/>
    <col min="10" max="10" width="18.6640625" style="27" customWidth="1"/>
    <col min="11" max="11" width="14.5546875" style="27" bestFit="1" customWidth="1"/>
    <col min="12" max="12" width="11.44140625" style="27"/>
    <col min="13" max="13" width="12.77734375" style="27" bestFit="1" customWidth="1"/>
    <col min="14" max="229" width="11.44140625" style="27"/>
    <col min="230" max="230" width="1.6640625" style="27" customWidth="1"/>
    <col min="231" max="231" width="23.33203125" style="27" bestFit="1" customWidth="1"/>
    <col min="232" max="232" width="6.109375" style="27" bestFit="1" customWidth="1"/>
    <col min="233" max="233" width="11.44140625" style="27"/>
    <col min="234" max="234" width="0.88671875" style="27" customWidth="1"/>
    <col min="235" max="235" width="10.6640625" style="27" customWidth="1"/>
    <col min="236" max="237" width="15.6640625" style="27" customWidth="1"/>
    <col min="238" max="238" width="0.88671875" style="27" customWidth="1"/>
    <col min="239" max="239" width="7.44140625" style="27" customWidth="1"/>
    <col min="240" max="240" width="7.6640625" style="27" customWidth="1"/>
    <col min="241" max="241" width="13.88671875" style="27" bestFit="1" customWidth="1"/>
    <col min="242" max="242" width="11.6640625" style="27" bestFit="1" customWidth="1"/>
    <col min="243" max="243" width="0.88671875" style="27" customWidth="1"/>
    <col min="244" max="244" width="8.6640625" style="27" customWidth="1"/>
    <col min="245" max="245" width="20.88671875" style="27" customWidth="1"/>
    <col min="246" max="246" width="17.6640625" style="27" customWidth="1"/>
    <col min="247" max="485" width="11.44140625" style="27"/>
    <col min="486" max="486" width="1.6640625" style="27" customWidth="1"/>
    <col min="487" max="487" width="23.33203125" style="27" bestFit="1" customWidth="1"/>
    <col min="488" max="488" width="6.109375" style="27" bestFit="1" customWidth="1"/>
    <col min="489" max="489" width="11.44140625" style="27"/>
    <col min="490" max="490" width="0.88671875" style="27" customWidth="1"/>
    <col min="491" max="491" width="10.6640625" style="27" customWidth="1"/>
    <col min="492" max="493" width="15.6640625" style="27" customWidth="1"/>
    <col min="494" max="494" width="0.88671875" style="27" customWidth="1"/>
    <col min="495" max="495" width="7.44140625" style="27" customWidth="1"/>
    <col min="496" max="496" width="7.6640625" style="27" customWidth="1"/>
    <col min="497" max="497" width="13.88671875" style="27" bestFit="1" customWidth="1"/>
    <col min="498" max="498" width="11.6640625" style="27" bestFit="1" customWidth="1"/>
    <col min="499" max="499" width="0.88671875" style="27" customWidth="1"/>
    <col min="500" max="500" width="8.6640625" style="27" customWidth="1"/>
    <col min="501" max="501" width="20.88671875" style="27" customWidth="1"/>
    <col min="502" max="502" width="17.6640625" style="27" customWidth="1"/>
    <col min="503" max="741" width="11.44140625" style="27"/>
    <col min="742" max="742" width="1.6640625" style="27" customWidth="1"/>
    <col min="743" max="743" width="23.33203125" style="27" bestFit="1" customWidth="1"/>
    <col min="744" max="744" width="6.109375" style="27" bestFit="1" customWidth="1"/>
    <col min="745" max="745" width="11.44140625" style="27"/>
    <col min="746" max="746" width="0.88671875" style="27" customWidth="1"/>
    <col min="747" max="747" width="10.6640625" style="27" customWidth="1"/>
    <col min="748" max="749" width="15.6640625" style="27" customWidth="1"/>
    <col min="750" max="750" width="0.88671875" style="27" customWidth="1"/>
    <col min="751" max="751" width="7.44140625" style="27" customWidth="1"/>
    <col min="752" max="752" width="7.6640625" style="27" customWidth="1"/>
    <col min="753" max="753" width="13.88671875" style="27" bestFit="1" customWidth="1"/>
    <col min="754" max="754" width="11.6640625" style="27" bestFit="1" customWidth="1"/>
    <col min="755" max="755" width="0.88671875" style="27" customWidth="1"/>
    <col min="756" max="756" width="8.6640625" style="27" customWidth="1"/>
    <col min="757" max="757" width="20.88671875" style="27" customWidth="1"/>
    <col min="758" max="758" width="17.6640625" style="27" customWidth="1"/>
    <col min="759" max="997" width="11.44140625" style="27"/>
    <col min="998" max="998" width="1.6640625" style="27" customWidth="1"/>
    <col min="999" max="999" width="23.33203125" style="27" bestFit="1" customWidth="1"/>
    <col min="1000" max="1000" width="6.109375" style="27" bestFit="1" customWidth="1"/>
    <col min="1001" max="1001" width="11.44140625" style="27"/>
    <col min="1002" max="1002" width="0.88671875" style="27" customWidth="1"/>
    <col min="1003" max="1003" width="10.6640625" style="27" customWidth="1"/>
    <col min="1004" max="1005" width="15.6640625" style="27" customWidth="1"/>
    <col min="1006" max="1006" width="0.88671875" style="27" customWidth="1"/>
    <col min="1007" max="1007" width="7.44140625" style="27" customWidth="1"/>
    <col min="1008" max="1008" width="7.6640625" style="27" customWidth="1"/>
    <col min="1009" max="1009" width="13.88671875" style="27" bestFit="1" customWidth="1"/>
    <col min="1010" max="1010" width="11.6640625" style="27" bestFit="1" customWidth="1"/>
    <col min="1011" max="1011" width="0.88671875" style="27" customWidth="1"/>
    <col min="1012" max="1012" width="8.6640625" style="27" customWidth="1"/>
    <col min="1013" max="1013" width="20.88671875" style="27" customWidth="1"/>
    <col min="1014" max="1014" width="17.6640625" style="27" customWidth="1"/>
    <col min="1015" max="1253" width="11.44140625" style="27"/>
    <col min="1254" max="1254" width="1.6640625" style="27" customWidth="1"/>
    <col min="1255" max="1255" width="23.33203125" style="27" bestFit="1" customWidth="1"/>
    <col min="1256" max="1256" width="6.109375" style="27" bestFit="1" customWidth="1"/>
    <col min="1257" max="1257" width="11.44140625" style="27"/>
    <col min="1258" max="1258" width="0.88671875" style="27" customWidth="1"/>
    <col min="1259" max="1259" width="10.6640625" style="27" customWidth="1"/>
    <col min="1260" max="1261" width="15.6640625" style="27" customWidth="1"/>
    <col min="1262" max="1262" width="0.88671875" style="27" customWidth="1"/>
    <col min="1263" max="1263" width="7.44140625" style="27" customWidth="1"/>
    <col min="1264" max="1264" width="7.6640625" style="27" customWidth="1"/>
    <col min="1265" max="1265" width="13.88671875" style="27" bestFit="1" customWidth="1"/>
    <col min="1266" max="1266" width="11.6640625" style="27" bestFit="1" customWidth="1"/>
    <col min="1267" max="1267" width="0.88671875" style="27" customWidth="1"/>
    <col min="1268" max="1268" width="8.6640625" style="27" customWidth="1"/>
    <col min="1269" max="1269" width="20.88671875" style="27" customWidth="1"/>
    <col min="1270" max="1270" width="17.6640625" style="27" customWidth="1"/>
    <col min="1271" max="1509" width="11.44140625" style="27"/>
    <col min="1510" max="1510" width="1.6640625" style="27" customWidth="1"/>
    <col min="1511" max="1511" width="23.33203125" style="27" bestFit="1" customWidth="1"/>
    <col min="1512" max="1512" width="6.109375" style="27" bestFit="1" customWidth="1"/>
    <col min="1513" max="1513" width="11.44140625" style="27"/>
    <col min="1514" max="1514" width="0.88671875" style="27" customWidth="1"/>
    <col min="1515" max="1515" width="10.6640625" style="27" customWidth="1"/>
    <col min="1516" max="1517" width="15.6640625" style="27" customWidth="1"/>
    <col min="1518" max="1518" width="0.88671875" style="27" customWidth="1"/>
    <col min="1519" max="1519" width="7.44140625" style="27" customWidth="1"/>
    <col min="1520" max="1520" width="7.6640625" style="27" customWidth="1"/>
    <col min="1521" max="1521" width="13.88671875" style="27" bestFit="1" customWidth="1"/>
    <col min="1522" max="1522" width="11.6640625" style="27" bestFit="1" customWidth="1"/>
    <col min="1523" max="1523" width="0.88671875" style="27" customWidth="1"/>
    <col min="1524" max="1524" width="8.6640625" style="27" customWidth="1"/>
    <col min="1525" max="1525" width="20.88671875" style="27" customWidth="1"/>
    <col min="1526" max="1526" width="17.6640625" style="27" customWidth="1"/>
    <col min="1527" max="1765" width="11.44140625" style="27"/>
    <col min="1766" max="1766" width="1.6640625" style="27" customWidth="1"/>
    <col min="1767" max="1767" width="23.33203125" style="27" bestFit="1" customWidth="1"/>
    <col min="1768" max="1768" width="6.109375" style="27" bestFit="1" customWidth="1"/>
    <col min="1769" max="1769" width="11.44140625" style="27"/>
    <col min="1770" max="1770" width="0.88671875" style="27" customWidth="1"/>
    <col min="1771" max="1771" width="10.6640625" style="27" customWidth="1"/>
    <col min="1772" max="1773" width="15.6640625" style="27" customWidth="1"/>
    <col min="1774" max="1774" width="0.88671875" style="27" customWidth="1"/>
    <col min="1775" max="1775" width="7.44140625" style="27" customWidth="1"/>
    <col min="1776" max="1776" width="7.6640625" style="27" customWidth="1"/>
    <col min="1777" max="1777" width="13.88671875" style="27" bestFit="1" customWidth="1"/>
    <col min="1778" max="1778" width="11.6640625" style="27" bestFit="1" customWidth="1"/>
    <col min="1779" max="1779" width="0.88671875" style="27" customWidth="1"/>
    <col min="1780" max="1780" width="8.6640625" style="27" customWidth="1"/>
    <col min="1781" max="1781" width="20.88671875" style="27" customWidth="1"/>
    <col min="1782" max="1782" width="17.6640625" style="27" customWidth="1"/>
    <col min="1783" max="2021" width="11.44140625" style="27"/>
    <col min="2022" max="2022" width="1.6640625" style="27" customWidth="1"/>
    <col min="2023" max="2023" width="23.33203125" style="27" bestFit="1" customWidth="1"/>
    <col min="2024" max="2024" width="6.109375" style="27" bestFit="1" customWidth="1"/>
    <col min="2025" max="2025" width="11.44140625" style="27"/>
    <col min="2026" max="2026" width="0.88671875" style="27" customWidth="1"/>
    <col min="2027" max="2027" width="10.6640625" style="27" customWidth="1"/>
    <col min="2028" max="2029" width="15.6640625" style="27" customWidth="1"/>
    <col min="2030" max="2030" width="0.88671875" style="27" customWidth="1"/>
    <col min="2031" max="2031" width="7.44140625" style="27" customWidth="1"/>
    <col min="2032" max="2032" width="7.6640625" style="27" customWidth="1"/>
    <col min="2033" max="2033" width="13.88671875" style="27" bestFit="1" customWidth="1"/>
    <col min="2034" max="2034" width="11.6640625" style="27" bestFit="1" customWidth="1"/>
    <col min="2035" max="2035" width="0.88671875" style="27" customWidth="1"/>
    <col min="2036" max="2036" width="8.6640625" style="27" customWidth="1"/>
    <col min="2037" max="2037" width="20.88671875" style="27" customWidth="1"/>
    <col min="2038" max="2038" width="17.6640625" style="27" customWidth="1"/>
    <col min="2039" max="2277" width="11.44140625" style="27"/>
    <col min="2278" max="2278" width="1.6640625" style="27" customWidth="1"/>
    <col min="2279" max="2279" width="23.33203125" style="27" bestFit="1" customWidth="1"/>
    <col min="2280" max="2280" width="6.109375" style="27" bestFit="1" customWidth="1"/>
    <col min="2281" max="2281" width="11.44140625" style="27"/>
    <col min="2282" max="2282" width="0.88671875" style="27" customWidth="1"/>
    <col min="2283" max="2283" width="10.6640625" style="27" customWidth="1"/>
    <col min="2284" max="2285" width="15.6640625" style="27" customWidth="1"/>
    <col min="2286" max="2286" width="0.88671875" style="27" customWidth="1"/>
    <col min="2287" max="2287" width="7.44140625" style="27" customWidth="1"/>
    <col min="2288" max="2288" width="7.6640625" style="27" customWidth="1"/>
    <col min="2289" max="2289" width="13.88671875" style="27" bestFit="1" customWidth="1"/>
    <col min="2290" max="2290" width="11.6640625" style="27" bestFit="1" customWidth="1"/>
    <col min="2291" max="2291" width="0.88671875" style="27" customWidth="1"/>
    <col min="2292" max="2292" width="8.6640625" style="27" customWidth="1"/>
    <col min="2293" max="2293" width="20.88671875" style="27" customWidth="1"/>
    <col min="2294" max="2294" width="17.6640625" style="27" customWidth="1"/>
    <col min="2295" max="2533" width="11.44140625" style="27"/>
    <col min="2534" max="2534" width="1.6640625" style="27" customWidth="1"/>
    <col min="2535" max="2535" width="23.33203125" style="27" bestFit="1" customWidth="1"/>
    <col min="2536" max="2536" width="6.109375" style="27" bestFit="1" customWidth="1"/>
    <col min="2537" max="2537" width="11.44140625" style="27"/>
    <col min="2538" max="2538" width="0.88671875" style="27" customWidth="1"/>
    <col min="2539" max="2539" width="10.6640625" style="27" customWidth="1"/>
    <col min="2540" max="2541" width="15.6640625" style="27" customWidth="1"/>
    <col min="2542" max="2542" width="0.88671875" style="27" customWidth="1"/>
    <col min="2543" max="2543" width="7.44140625" style="27" customWidth="1"/>
    <col min="2544" max="2544" width="7.6640625" style="27" customWidth="1"/>
    <col min="2545" max="2545" width="13.88671875" style="27" bestFit="1" customWidth="1"/>
    <col min="2546" max="2546" width="11.6640625" style="27" bestFit="1" customWidth="1"/>
    <col min="2547" max="2547" width="0.88671875" style="27" customWidth="1"/>
    <col min="2548" max="2548" width="8.6640625" style="27" customWidth="1"/>
    <col min="2549" max="2549" width="20.88671875" style="27" customWidth="1"/>
    <col min="2550" max="2550" width="17.6640625" style="27" customWidth="1"/>
    <col min="2551" max="2789" width="11.44140625" style="27"/>
    <col min="2790" max="2790" width="1.6640625" style="27" customWidth="1"/>
    <col min="2791" max="2791" width="23.33203125" style="27" bestFit="1" customWidth="1"/>
    <col min="2792" max="2792" width="6.109375" style="27" bestFit="1" customWidth="1"/>
    <col min="2793" max="2793" width="11.44140625" style="27"/>
    <col min="2794" max="2794" width="0.88671875" style="27" customWidth="1"/>
    <col min="2795" max="2795" width="10.6640625" style="27" customWidth="1"/>
    <col min="2796" max="2797" width="15.6640625" style="27" customWidth="1"/>
    <col min="2798" max="2798" width="0.88671875" style="27" customWidth="1"/>
    <col min="2799" max="2799" width="7.44140625" style="27" customWidth="1"/>
    <col min="2800" max="2800" width="7.6640625" style="27" customWidth="1"/>
    <col min="2801" max="2801" width="13.88671875" style="27" bestFit="1" customWidth="1"/>
    <col min="2802" max="2802" width="11.6640625" style="27" bestFit="1" customWidth="1"/>
    <col min="2803" max="2803" width="0.88671875" style="27" customWidth="1"/>
    <col min="2804" max="2804" width="8.6640625" style="27" customWidth="1"/>
    <col min="2805" max="2805" width="20.88671875" style="27" customWidth="1"/>
    <col min="2806" max="2806" width="17.6640625" style="27" customWidth="1"/>
    <col min="2807" max="3045" width="11.44140625" style="27"/>
    <col min="3046" max="3046" width="1.6640625" style="27" customWidth="1"/>
    <col min="3047" max="3047" width="23.33203125" style="27" bestFit="1" customWidth="1"/>
    <col min="3048" max="3048" width="6.109375" style="27" bestFit="1" customWidth="1"/>
    <col min="3049" max="3049" width="11.44140625" style="27"/>
    <col min="3050" max="3050" width="0.88671875" style="27" customWidth="1"/>
    <col min="3051" max="3051" width="10.6640625" style="27" customWidth="1"/>
    <col min="3052" max="3053" width="15.6640625" style="27" customWidth="1"/>
    <col min="3054" max="3054" width="0.88671875" style="27" customWidth="1"/>
    <col min="3055" max="3055" width="7.44140625" style="27" customWidth="1"/>
    <col min="3056" max="3056" width="7.6640625" style="27" customWidth="1"/>
    <col min="3057" max="3057" width="13.88671875" style="27" bestFit="1" customWidth="1"/>
    <col min="3058" max="3058" width="11.6640625" style="27" bestFit="1" customWidth="1"/>
    <col min="3059" max="3059" width="0.88671875" style="27" customWidth="1"/>
    <col min="3060" max="3060" width="8.6640625" style="27" customWidth="1"/>
    <col min="3061" max="3061" width="20.88671875" style="27" customWidth="1"/>
    <col min="3062" max="3062" width="17.6640625" style="27" customWidth="1"/>
    <col min="3063" max="3301" width="11.44140625" style="27"/>
    <col min="3302" max="3302" width="1.6640625" style="27" customWidth="1"/>
    <col min="3303" max="3303" width="23.33203125" style="27" bestFit="1" customWidth="1"/>
    <col min="3304" max="3304" width="6.109375" style="27" bestFit="1" customWidth="1"/>
    <col min="3305" max="3305" width="11.44140625" style="27"/>
    <col min="3306" max="3306" width="0.88671875" style="27" customWidth="1"/>
    <col min="3307" max="3307" width="10.6640625" style="27" customWidth="1"/>
    <col min="3308" max="3309" width="15.6640625" style="27" customWidth="1"/>
    <col min="3310" max="3310" width="0.88671875" style="27" customWidth="1"/>
    <col min="3311" max="3311" width="7.44140625" style="27" customWidth="1"/>
    <col min="3312" max="3312" width="7.6640625" style="27" customWidth="1"/>
    <col min="3313" max="3313" width="13.88671875" style="27" bestFit="1" customWidth="1"/>
    <col min="3314" max="3314" width="11.6640625" style="27" bestFit="1" customWidth="1"/>
    <col min="3315" max="3315" width="0.88671875" style="27" customWidth="1"/>
    <col min="3316" max="3316" width="8.6640625" style="27" customWidth="1"/>
    <col min="3317" max="3317" width="20.88671875" style="27" customWidth="1"/>
    <col min="3318" max="3318" width="17.6640625" style="27" customWidth="1"/>
    <col min="3319" max="3557" width="11.44140625" style="27"/>
    <col min="3558" max="3558" width="1.6640625" style="27" customWidth="1"/>
    <col min="3559" max="3559" width="23.33203125" style="27" bestFit="1" customWidth="1"/>
    <col min="3560" max="3560" width="6.109375" style="27" bestFit="1" customWidth="1"/>
    <col min="3561" max="3561" width="11.44140625" style="27"/>
    <col min="3562" max="3562" width="0.88671875" style="27" customWidth="1"/>
    <col min="3563" max="3563" width="10.6640625" style="27" customWidth="1"/>
    <col min="3564" max="3565" width="15.6640625" style="27" customWidth="1"/>
    <col min="3566" max="3566" width="0.88671875" style="27" customWidth="1"/>
    <col min="3567" max="3567" width="7.44140625" style="27" customWidth="1"/>
    <col min="3568" max="3568" width="7.6640625" style="27" customWidth="1"/>
    <col min="3569" max="3569" width="13.88671875" style="27" bestFit="1" customWidth="1"/>
    <col min="3570" max="3570" width="11.6640625" style="27" bestFit="1" customWidth="1"/>
    <col min="3571" max="3571" width="0.88671875" style="27" customWidth="1"/>
    <col min="3572" max="3572" width="8.6640625" style="27" customWidth="1"/>
    <col min="3573" max="3573" width="20.88671875" style="27" customWidth="1"/>
    <col min="3574" max="3574" width="17.6640625" style="27" customWidth="1"/>
    <col min="3575" max="3813" width="11.44140625" style="27"/>
    <col min="3814" max="3814" width="1.6640625" style="27" customWidth="1"/>
    <col min="3815" max="3815" width="23.33203125" style="27" bestFit="1" customWidth="1"/>
    <col min="3816" max="3816" width="6.109375" style="27" bestFit="1" customWidth="1"/>
    <col min="3817" max="3817" width="11.44140625" style="27"/>
    <col min="3818" max="3818" width="0.88671875" style="27" customWidth="1"/>
    <col min="3819" max="3819" width="10.6640625" style="27" customWidth="1"/>
    <col min="3820" max="3821" width="15.6640625" style="27" customWidth="1"/>
    <col min="3822" max="3822" width="0.88671875" style="27" customWidth="1"/>
    <col min="3823" max="3823" width="7.44140625" style="27" customWidth="1"/>
    <col min="3824" max="3824" width="7.6640625" style="27" customWidth="1"/>
    <col min="3825" max="3825" width="13.88671875" style="27" bestFit="1" customWidth="1"/>
    <col min="3826" max="3826" width="11.6640625" style="27" bestFit="1" customWidth="1"/>
    <col min="3827" max="3827" width="0.88671875" style="27" customWidth="1"/>
    <col min="3828" max="3828" width="8.6640625" style="27" customWidth="1"/>
    <col min="3829" max="3829" width="20.88671875" style="27" customWidth="1"/>
    <col min="3830" max="3830" width="17.6640625" style="27" customWidth="1"/>
    <col min="3831" max="4069" width="11.44140625" style="27"/>
    <col min="4070" max="4070" width="1.6640625" style="27" customWidth="1"/>
    <col min="4071" max="4071" width="23.33203125" style="27" bestFit="1" customWidth="1"/>
    <col min="4072" max="4072" width="6.109375" style="27" bestFit="1" customWidth="1"/>
    <col min="4073" max="4073" width="11.44140625" style="27"/>
    <col min="4074" max="4074" width="0.88671875" style="27" customWidth="1"/>
    <col min="4075" max="4075" width="10.6640625" style="27" customWidth="1"/>
    <col min="4076" max="4077" width="15.6640625" style="27" customWidth="1"/>
    <col min="4078" max="4078" width="0.88671875" style="27" customWidth="1"/>
    <col min="4079" max="4079" width="7.44140625" style="27" customWidth="1"/>
    <col min="4080" max="4080" width="7.6640625" style="27" customWidth="1"/>
    <col min="4081" max="4081" width="13.88671875" style="27" bestFit="1" customWidth="1"/>
    <col min="4082" max="4082" width="11.6640625" style="27" bestFit="1" customWidth="1"/>
    <col min="4083" max="4083" width="0.88671875" style="27" customWidth="1"/>
    <col min="4084" max="4084" width="8.6640625" style="27" customWidth="1"/>
    <col min="4085" max="4085" width="20.88671875" style="27" customWidth="1"/>
    <col min="4086" max="4086" width="17.6640625" style="27" customWidth="1"/>
    <col min="4087" max="4325" width="11.44140625" style="27"/>
    <col min="4326" max="4326" width="1.6640625" style="27" customWidth="1"/>
    <col min="4327" max="4327" width="23.33203125" style="27" bestFit="1" customWidth="1"/>
    <col min="4328" max="4328" width="6.109375" style="27" bestFit="1" customWidth="1"/>
    <col min="4329" max="4329" width="11.44140625" style="27"/>
    <col min="4330" max="4330" width="0.88671875" style="27" customWidth="1"/>
    <col min="4331" max="4331" width="10.6640625" style="27" customWidth="1"/>
    <col min="4332" max="4333" width="15.6640625" style="27" customWidth="1"/>
    <col min="4334" max="4334" width="0.88671875" style="27" customWidth="1"/>
    <col min="4335" max="4335" width="7.44140625" style="27" customWidth="1"/>
    <col min="4336" max="4336" width="7.6640625" style="27" customWidth="1"/>
    <col min="4337" max="4337" width="13.88671875" style="27" bestFit="1" customWidth="1"/>
    <col min="4338" max="4338" width="11.6640625" style="27" bestFit="1" customWidth="1"/>
    <col min="4339" max="4339" width="0.88671875" style="27" customWidth="1"/>
    <col min="4340" max="4340" width="8.6640625" style="27" customWidth="1"/>
    <col min="4341" max="4341" width="20.88671875" style="27" customWidth="1"/>
    <col min="4342" max="4342" width="17.6640625" style="27" customWidth="1"/>
    <col min="4343" max="4581" width="11.44140625" style="27"/>
    <col min="4582" max="4582" width="1.6640625" style="27" customWidth="1"/>
    <col min="4583" max="4583" width="23.33203125" style="27" bestFit="1" customWidth="1"/>
    <col min="4584" max="4584" width="6.109375" style="27" bestFit="1" customWidth="1"/>
    <col min="4585" max="4585" width="11.44140625" style="27"/>
    <col min="4586" max="4586" width="0.88671875" style="27" customWidth="1"/>
    <col min="4587" max="4587" width="10.6640625" style="27" customWidth="1"/>
    <col min="4588" max="4589" width="15.6640625" style="27" customWidth="1"/>
    <col min="4590" max="4590" width="0.88671875" style="27" customWidth="1"/>
    <col min="4591" max="4591" width="7.44140625" style="27" customWidth="1"/>
    <col min="4592" max="4592" width="7.6640625" style="27" customWidth="1"/>
    <col min="4593" max="4593" width="13.88671875" style="27" bestFit="1" customWidth="1"/>
    <col min="4594" max="4594" width="11.6640625" style="27" bestFit="1" customWidth="1"/>
    <col min="4595" max="4595" width="0.88671875" style="27" customWidth="1"/>
    <col min="4596" max="4596" width="8.6640625" style="27" customWidth="1"/>
    <col min="4597" max="4597" width="20.88671875" style="27" customWidth="1"/>
    <col min="4598" max="4598" width="17.6640625" style="27" customWidth="1"/>
    <col min="4599" max="4837" width="11.44140625" style="27"/>
    <col min="4838" max="4838" width="1.6640625" style="27" customWidth="1"/>
    <col min="4839" max="4839" width="23.33203125" style="27" bestFit="1" customWidth="1"/>
    <col min="4840" max="4840" width="6.109375" style="27" bestFit="1" customWidth="1"/>
    <col min="4841" max="4841" width="11.44140625" style="27"/>
    <col min="4842" max="4842" width="0.88671875" style="27" customWidth="1"/>
    <col min="4843" max="4843" width="10.6640625" style="27" customWidth="1"/>
    <col min="4844" max="4845" width="15.6640625" style="27" customWidth="1"/>
    <col min="4846" max="4846" width="0.88671875" style="27" customWidth="1"/>
    <col min="4847" max="4847" width="7.44140625" style="27" customWidth="1"/>
    <col min="4848" max="4848" width="7.6640625" style="27" customWidth="1"/>
    <col min="4849" max="4849" width="13.88671875" style="27" bestFit="1" customWidth="1"/>
    <col min="4850" max="4850" width="11.6640625" style="27" bestFit="1" customWidth="1"/>
    <col min="4851" max="4851" width="0.88671875" style="27" customWidth="1"/>
    <col min="4852" max="4852" width="8.6640625" style="27" customWidth="1"/>
    <col min="4853" max="4853" width="20.88671875" style="27" customWidth="1"/>
    <col min="4854" max="4854" width="17.6640625" style="27" customWidth="1"/>
    <col min="4855" max="5093" width="11.44140625" style="27"/>
    <col min="5094" max="5094" width="1.6640625" style="27" customWidth="1"/>
    <col min="5095" max="5095" width="23.33203125" style="27" bestFit="1" customWidth="1"/>
    <col min="5096" max="5096" width="6.109375" style="27" bestFit="1" customWidth="1"/>
    <col min="5097" max="5097" width="11.44140625" style="27"/>
    <col min="5098" max="5098" width="0.88671875" style="27" customWidth="1"/>
    <col min="5099" max="5099" width="10.6640625" style="27" customWidth="1"/>
    <col min="5100" max="5101" width="15.6640625" style="27" customWidth="1"/>
    <col min="5102" max="5102" width="0.88671875" style="27" customWidth="1"/>
    <col min="5103" max="5103" width="7.44140625" style="27" customWidth="1"/>
    <col min="5104" max="5104" width="7.6640625" style="27" customWidth="1"/>
    <col min="5105" max="5105" width="13.88671875" style="27" bestFit="1" customWidth="1"/>
    <col min="5106" max="5106" width="11.6640625" style="27" bestFit="1" customWidth="1"/>
    <col min="5107" max="5107" width="0.88671875" style="27" customWidth="1"/>
    <col min="5108" max="5108" width="8.6640625" style="27" customWidth="1"/>
    <col min="5109" max="5109" width="20.88671875" style="27" customWidth="1"/>
    <col min="5110" max="5110" width="17.6640625" style="27" customWidth="1"/>
    <col min="5111" max="5349" width="11.44140625" style="27"/>
    <col min="5350" max="5350" width="1.6640625" style="27" customWidth="1"/>
    <col min="5351" max="5351" width="23.33203125" style="27" bestFit="1" customWidth="1"/>
    <col min="5352" max="5352" width="6.109375" style="27" bestFit="1" customWidth="1"/>
    <col min="5353" max="5353" width="11.44140625" style="27"/>
    <col min="5354" max="5354" width="0.88671875" style="27" customWidth="1"/>
    <col min="5355" max="5355" width="10.6640625" style="27" customWidth="1"/>
    <col min="5356" max="5357" width="15.6640625" style="27" customWidth="1"/>
    <col min="5358" max="5358" width="0.88671875" style="27" customWidth="1"/>
    <col min="5359" max="5359" width="7.44140625" style="27" customWidth="1"/>
    <col min="5360" max="5360" width="7.6640625" style="27" customWidth="1"/>
    <col min="5361" max="5361" width="13.88671875" style="27" bestFit="1" customWidth="1"/>
    <col min="5362" max="5362" width="11.6640625" style="27" bestFit="1" customWidth="1"/>
    <col min="5363" max="5363" width="0.88671875" style="27" customWidth="1"/>
    <col min="5364" max="5364" width="8.6640625" style="27" customWidth="1"/>
    <col min="5365" max="5365" width="20.88671875" style="27" customWidth="1"/>
    <col min="5366" max="5366" width="17.6640625" style="27" customWidth="1"/>
    <col min="5367" max="5605" width="11.44140625" style="27"/>
    <col min="5606" max="5606" width="1.6640625" style="27" customWidth="1"/>
    <col min="5607" max="5607" width="23.33203125" style="27" bestFit="1" customWidth="1"/>
    <col min="5608" max="5608" width="6.109375" style="27" bestFit="1" customWidth="1"/>
    <col min="5609" max="5609" width="11.44140625" style="27"/>
    <col min="5610" max="5610" width="0.88671875" style="27" customWidth="1"/>
    <col min="5611" max="5611" width="10.6640625" style="27" customWidth="1"/>
    <col min="5612" max="5613" width="15.6640625" style="27" customWidth="1"/>
    <col min="5614" max="5614" width="0.88671875" style="27" customWidth="1"/>
    <col min="5615" max="5615" width="7.44140625" style="27" customWidth="1"/>
    <col min="5616" max="5616" width="7.6640625" style="27" customWidth="1"/>
    <col min="5617" max="5617" width="13.88671875" style="27" bestFit="1" customWidth="1"/>
    <col min="5618" max="5618" width="11.6640625" style="27" bestFit="1" customWidth="1"/>
    <col min="5619" max="5619" width="0.88671875" style="27" customWidth="1"/>
    <col min="5620" max="5620" width="8.6640625" style="27" customWidth="1"/>
    <col min="5621" max="5621" width="20.88671875" style="27" customWidth="1"/>
    <col min="5622" max="5622" width="17.6640625" style="27" customWidth="1"/>
    <col min="5623" max="5861" width="11.44140625" style="27"/>
    <col min="5862" max="5862" width="1.6640625" style="27" customWidth="1"/>
    <col min="5863" max="5863" width="23.33203125" style="27" bestFit="1" customWidth="1"/>
    <col min="5864" max="5864" width="6.109375" style="27" bestFit="1" customWidth="1"/>
    <col min="5865" max="5865" width="11.44140625" style="27"/>
    <col min="5866" max="5866" width="0.88671875" style="27" customWidth="1"/>
    <col min="5867" max="5867" width="10.6640625" style="27" customWidth="1"/>
    <col min="5868" max="5869" width="15.6640625" style="27" customWidth="1"/>
    <col min="5870" max="5870" width="0.88671875" style="27" customWidth="1"/>
    <col min="5871" max="5871" width="7.44140625" style="27" customWidth="1"/>
    <col min="5872" max="5872" width="7.6640625" style="27" customWidth="1"/>
    <col min="5873" max="5873" width="13.88671875" style="27" bestFit="1" customWidth="1"/>
    <col min="5874" max="5874" width="11.6640625" style="27" bestFit="1" customWidth="1"/>
    <col min="5875" max="5875" width="0.88671875" style="27" customWidth="1"/>
    <col min="5876" max="5876" width="8.6640625" style="27" customWidth="1"/>
    <col min="5877" max="5877" width="20.88671875" style="27" customWidth="1"/>
    <col min="5878" max="5878" width="17.6640625" style="27" customWidth="1"/>
    <col min="5879" max="6117" width="11.44140625" style="27"/>
    <col min="6118" max="6118" width="1.6640625" style="27" customWidth="1"/>
    <col min="6119" max="6119" width="23.33203125" style="27" bestFit="1" customWidth="1"/>
    <col min="6120" max="6120" width="6.109375" style="27" bestFit="1" customWidth="1"/>
    <col min="6121" max="6121" width="11.44140625" style="27"/>
    <col min="6122" max="6122" width="0.88671875" style="27" customWidth="1"/>
    <col min="6123" max="6123" width="10.6640625" style="27" customWidth="1"/>
    <col min="6124" max="6125" width="15.6640625" style="27" customWidth="1"/>
    <col min="6126" max="6126" width="0.88671875" style="27" customWidth="1"/>
    <col min="6127" max="6127" width="7.44140625" style="27" customWidth="1"/>
    <col min="6128" max="6128" width="7.6640625" style="27" customWidth="1"/>
    <col min="6129" max="6129" width="13.88671875" style="27" bestFit="1" customWidth="1"/>
    <col min="6130" max="6130" width="11.6640625" style="27" bestFit="1" customWidth="1"/>
    <col min="6131" max="6131" width="0.88671875" style="27" customWidth="1"/>
    <col min="6132" max="6132" width="8.6640625" style="27" customWidth="1"/>
    <col min="6133" max="6133" width="20.88671875" style="27" customWidth="1"/>
    <col min="6134" max="6134" width="17.6640625" style="27" customWidth="1"/>
    <col min="6135" max="6373" width="11.44140625" style="27"/>
    <col min="6374" max="6374" width="1.6640625" style="27" customWidth="1"/>
    <col min="6375" max="6375" width="23.33203125" style="27" bestFit="1" customWidth="1"/>
    <col min="6376" max="6376" width="6.109375" style="27" bestFit="1" customWidth="1"/>
    <col min="6377" max="6377" width="11.44140625" style="27"/>
    <col min="6378" max="6378" width="0.88671875" style="27" customWidth="1"/>
    <col min="6379" max="6379" width="10.6640625" style="27" customWidth="1"/>
    <col min="6380" max="6381" width="15.6640625" style="27" customWidth="1"/>
    <col min="6382" max="6382" width="0.88671875" style="27" customWidth="1"/>
    <col min="6383" max="6383" width="7.44140625" style="27" customWidth="1"/>
    <col min="6384" max="6384" width="7.6640625" style="27" customWidth="1"/>
    <col min="6385" max="6385" width="13.88671875" style="27" bestFit="1" customWidth="1"/>
    <col min="6386" max="6386" width="11.6640625" style="27" bestFit="1" customWidth="1"/>
    <col min="6387" max="6387" width="0.88671875" style="27" customWidth="1"/>
    <col min="6388" max="6388" width="8.6640625" style="27" customWidth="1"/>
    <col min="6389" max="6389" width="20.88671875" style="27" customWidth="1"/>
    <col min="6390" max="6390" width="17.6640625" style="27" customWidth="1"/>
    <col min="6391" max="6629" width="11.44140625" style="27"/>
    <col min="6630" max="6630" width="1.6640625" style="27" customWidth="1"/>
    <col min="6631" max="6631" width="23.33203125" style="27" bestFit="1" customWidth="1"/>
    <col min="6632" max="6632" width="6.109375" style="27" bestFit="1" customWidth="1"/>
    <col min="6633" max="6633" width="11.44140625" style="27"/>
    <col min="6634" max="6634" width="0.88671875" style="27" customWidth="1"/>
    <col min="6635" max="6635" width="10.6640625" style="27" customWidth="1"/>
    <col min="6636" max="6637" width="15.6640625" style="27" customWidth="1"/>
    <col min="6638" max="6638" width="0.88671875" style="27" customWidth="1"/>
    <col min="6639" max="6639" width="7.44140625" style="27" customWidth="1"/>
    <col min="6640" max="6640" width="7.6640625" style="27" customWidth="1"/>
    <col min="6641" max="6641" width="13.88671875" style="27" bestFit="1" customWidth="1"/>
    <col min="6642" max="6642" width="11.6640625" style="27" bestFit="1" customWidth="1"/>
    <col min="6643" max="6643" width="0.88671875" style="27" customWidth="1"/>
    <col min="6644" max="6644" width="8.6640625" style="27" customWidth="1"/>
    <col min="6645" max="6645" width="20.88671875" style="27" customWidth="1"/>
    <col min="6646" max="6646" width="17.6640625" style="27" customWidth="1"/>
    <col min="6647" max="6885" width="11.44140625" style="27"/>
    <col min="6886" max="6886" width="1.6640625" style="27" customWidth="1"/>
    <col min="6887" max="6887" width="23.33203125" style="27" bestFit="1" customWidth="1"/>
    <col min="6888" max="6888" width="6.109375" style="27" bestFit="1" customWidth="1"/>
    <col min="6889" max="6889" width="11.44140625" style="27"/>
    <col min="6890" max="6890" width="0.88671875" style="27" customWidth="1"/>
    <col min="6891" max="6891" width="10.6640625" style="27" customWidth="1"/>
    <col min="6892" max="6893" width="15.6640625" style="27" customWidth="1"/>
    <col min="6894" max="6894" width="0.88671875" style="27" customWidth="1"/>
    <col min="6895" max="6895" width="7.44140625" style="27" customWidth="1"/>
    <col min="6896" max="6896" width="7.6640625" style="27" customWidth="1"/>
    <col min="6897" max="6897" width="13.88671875" style="27" bestFit="1" customWidth="1"/>
    <col min="6898" max="6898" width="11.6640625" style="27" bestFit="1" customWidth="1"/>
    <col min="6899" max="6899" width="0.88671875" style="27" customWidth="1"/>
    <col min="6900" max="6900" width="8.6640625" style="27" customWidth="1"/>
    <col min="6901" max="6901" width="20.88671875" style="27" customWidth="1"/>
    <col min="6902" max="6902" width="17.6640625" style="27" customWidth="1"/>
    <col min="6903" max="7141" width="11.44140625" style="27"/>
    <col min="7142" max="7142" width="1.6640625" style="27" customWidth="1"/>
    <col min="7143" max="7143" width="23.33203125" style="27" bestFit="1" customWidth="1"/>
    <col min="7144" max="7144" width="6.109375" style="27" bestFit="1" customWidth="1"/>
    <col min="7145" max="7145" width="11.44140625" style="27"/>
    <col min="7146" max="7146" width="0.88671875" style="27" customWidth="1"/>
    <col min="7147" max="7147" width="10.6640625" style="27" customWidth="1"/>
    <col min="7148" max="7149" width="15.6640625" style="27" customWidth="1"/>
    <col min="7150" max="7150" width="0.88671875" style="27" customWidth="1"/>
    <col min="7151" max="7151" width="7.44140625" style="27" customWidth="1"/>
    <col min="7152" max="7152" width="7.6640625" style="27" customWidth="1"/>
    <col min="7153" max="7153" width="13.88671875" style="27" bestFit="1" customWidth="1"/>
    <col min="7154" max="7154" width="11.6640625" style="27" bestFit="1" customWidth="1"/>
    <col min="7155" max="7155" width="0.88671875" style="27" customWidth="1"/>
    <col min="7156" max="7156" width="8.6640625" style="27" customWidth="1"/>
    <col min="7157" max="7157" width="20.88671875" style="27" customWidth="1"/>
    <col min="7158" max="7158" width="17.6640625" style="27" customWidth="1"/>
    <col min="7159" max="7397" width="11.44140625" style="27"/>
    <col min="7398" max="7398" width="1.6640625" style="27" customWidth="1"/>
    <col min="7399" max="7399" width="23.33203125" style="27" bestFit="1" customWidth="1"/>
    <col min="7400" max="7400" width="6.109375" style="27" bestFit="1" customWidth="1"/>
    <col min="7401" max="7401" width="11.44140625" style="27"/>
    <col min="7402" max="7402" width="0.88671875" style="27" customWidth="1"/>
    <col min="7403" max="7403" width="10.6640625" style="27" customWidth="1"/>
    <col min="7404" max="7405" width="15.6640625" style="27" customWidth="1"/>
    <col min="7406" max="7406" width="0.88671875" style="27" customWidth="1"/>
    <col min="7407" max="7407" width="7.44140625" style="27" customWidth="1"/>
    <col min="7408" max="7408" width="7.6640625" style="27" customWidth="1"/>
    <col min="7409" max="7409" width="13.88671875" style="27" bestFit="1" customWidth="1"/>
    <col min="7410" max="7410" width="11.6640625" style="27" bestFit="1" customWidth="1"/>
    <col min="7411" max="7411" width="0.88671875" style="27" customWidth="1"/>
    <col min="7412" max="7412" width="8.6640625" style="27" customWidth="1"/>
    <col min="7413" max="7413" width="20.88671875" style="27" customWidth="1"/>
    <col min="7414" max="7414" width="17.6640625" style="27" customWidth="1"/>
    <col min="7415" max="7653" width="11.44140625" style="27"/>
    <col min="7654" max="7654" width="1.6640625" style="27" customWidth="1"/>
    <col min="7655" max="7655" width="23.33203125" style="27" bestFit="1" customWidth="1"/>
    <col min="7656" max="7656" width="6.109375" style="27" bestFit="1" customWidth="1"/>
    <col min="7657" max="7657" width="11.44140625" style="27"/>
    <col min="7658" max="7658" width="0.88671875" style="27" customWidth="1"/>
    <col min="7659" max="7659" width="10.6640625" style="27" customWidth="1"/>
    <col min="7660" max="7661" width="15.6640625" style="27" customWidth="1"/>
    <col min="7662" max="7662" width="0.88671875" style="27" customWidth="1"/>
    <col min="7663" max="7663" width="7.44140625" style="27" customWidth="1"/>
    <col min="7664" max="7664" width="7.6640625" style="27" customWidth="1"/>
    <col min="7665" max="7665" width="13.88671875" style="27" bestFit="1" customWidth="1"/>
    <col min="7666" max="7666" width="11.6640625" style="27" bestFit="1" customWidth="1"/>
    <col min="7667" max="7667" width="0.88671875" style="27" customWidth="1"/>
    <col min="7668" max="7668" width="8.6640625" style="27" customWidth="1"/>
    <col min="7669" max="7669" width="20.88671875" style="27" customWidth="1"/>
    <col min="7670" max="7670" width="17.6640625" style="27" customWidth="1"/>
    <col min="7671" max="7909" width="11.44140625" style="27"/>
    <col min="7910" max="7910" width="1.6640625" style="27" customWidth="1"/>
    <col min="7911" max="7911" width="23.33203125" style="27" bestFit="1" customWidth="1"/>
    <col min="7912" max="7912" width="6.109375" style="27" bestFit="1" customWidth="1"/>
    <col min="7913" max="7913" width="11.44140625" style="27"/>
    <col min="7914" max="7914" width="0.88671875" style="27" customWidth="1"/>
    <col min="7915" max="7915" width="10.6640625" style="27" customWidth="1"/>
    <col min="7916" max="7917" width="15.6640625" style="27" customWidth="1"/>
    <col min="7918" max="7918" width="0.88671875" style="27" customWidth="1"/>
    <col min="7919" max="7919" width="7.44140625" style="27" customWidth="1"/>
    <col min="7920" max="7920" width="7.6640625" style="27" customWidth="1"/>
    <col min="7921" max="7921" width="13.88671875" style="27" bestFit="1" customWidth="1"/>
    <col min="7922" max="7922" width="11.6640625" style="27" bestFit="1" customWidth="1"/>
    <col min="7923" max="7923" width="0.88671875" style="27" customWidth="1"/>
    <col min="7924" max="7924" width="8.6640625" style="27" customWidth="1"/>
    <col min="7925" max="7925" width="20.88671875" style="27" customWidth="1"/>
    <col min="7926" max="7926" width="17.6640625" style="27" customWidth="1"/>
    <col min="7927" max="8165" width="11.44140625" style="27"/>
    <col min="8166" max="8166" width="1.6640625" style="27" customWidth="1"/>
    <col min="8167" max="8167" width="23.33203125" style="27" bestFit="1" customWidth="1"/>
    <col min="8168" max="8168" width="6.109375" style="27" bestFit="1" customWidth="1"/>
    <col min="8169" max="8169" width="11.44140625" style="27"/>
    <col min="8170" max="8170" width="0.88671875" style="27" customWidth="1"/>
    <col min="8171" max="8171" width="10.6640625" style="27" customWidth="1"/>
    <col min="8172" max="8173" width="15.6640625" style="27" customWidth="1"/>
    <col min="8174" max="8174" width="0.88671875" style="27" customWidth="1"/>
    <col min="8175" max="8175" width="7.44140625" style="27" customWidth="1"/>
    <col min="8176" max="8176" width="7.6640625" style="27" customWidth="1"/>
    <col min="8177" max="8177" width="13.88671875" style="27" bestFit="1" customWidth="1"/>
    <col min="8178" max="8178" width="11.6640625" style="27" bestFit="1" customWidth="1"/>
    <col min="8179" max="8179" width="0.88671875" style="27" customWidth="1"/>
    <col min="8180" max="8180" width="8.6640625" style="27" customWidth="1"/>
    <col min="8181" max="8181" width="20.88671875" style="27" customWidth="1"/>
    <col min="8182" max="8182" width="17.6640625" style="27" customWidth="1"/>
    <col min="8183" max="8421" width="11.44140625" style="27"/>
    <col min="8422" max="8422" width="1.6640625" style="27" customWidth="1"/>
    <col min="8423" max="8423" width="23.33203125" style="27" bestFit="1" customWidth="1"/>
    <col min="8424" max="8424" width="6.109375" style="27" bestFit="1" customWidth="1"/>
    <col min="8425" max="8425" width="11.44140625" style="27"/>
    <col min="8426" max="8426" width="0.88671875" style="27" customWidth="1"/>
    <col min="8427" max="8427" width="10.6640625" style="27" customWidth="1"/>
    <col min="8428" max="8429" width="15.6640625" style="27" customWidth="1"/>
    <col min="8430" max="8430" width="0.88671875" style="27" customWidth="1"/>
    <col min="8431" max="8431" width="7.44140625" style="27" customWidth="1"/>
    <col min="8432" max="8432" width="7.6640625" style="27" customWidth="1"/>
    <col min="8433" max="8433" width="13.88671875" style="27" bestFit="1" customWidth="1"/>
    <col min="8434" max="8434" width="11.6640625" style="27" bestFit="1" customWidth="1"/>
    <col min="8435" max="8435" width="0.88671875" style="27" customWidth="1"/>
    <col min="8436" max="8436" width="8.6640625" style="27" customWidth="1"/>
    <col min="8437" max="8437" width="20.88671875" style="27" customWidth="1"/>
    <col min="8438" max="8438" width="17.6640625" style="27" customWidth="1"/>
    <col min="8439" max="8677" width="11.44140625" style="27"/>
    <col min="8678" max="8678" width="1.6640625" style="27" customWidth="1"/>
    <col min="8679" max="8679" width="23.33203125" style="27" bestFit="1" customWidth="1"/>
    <col min="8680" max="8680" width="6.109375" style="27" bestFit="1" customWidth="1"/>
    <col min="8681" max="8681" width="11.44140625" style="27"/>
    <col min="8682" max="8682" width="0.88671875" style="27" customWidth="1"/>
    <col min="8683" max="8683" width="10.6640625" style="27" customWidth="1"/>
    <col min="8684" max="8685" width="15.6640625" style="27" customWidth="1"/>
    <col min="8686" max="8686" width="0.88671875" style="27" customWidth="1"/>
    <col min="8687" max="8687" width="7.44140625" style="27" customWidth="1"/>
    <col min="8688" max="8688" width="7.6640625" style="27" customWidth="1"/>
    <col min="8689" max="8689" width="13.88671875" style="27" bestFit="1" customWidth="1"/>
    <col min="8690" max="8690" width="11.6640625" style="27" bestFit="1" customWidth="1"/>
    <col min="8691" max="8691" width="0.88671875" style="27" customWidth="1"/>
    <col min="8692" max="8692" width="8.6640625" style="27" customWidth="1"/>
    <col min="8693" max="8693" width="20.88671875" style="27" customWidth="1"/>
    <col min="8694" max="8694" width="17.6640625" style="27" customWidth="1"/>
    <col min="8695" max="8933" width="11.44140625" style="27"/>
    <col min="8934" max="8934" width="1.6640625" style="27" customWidth="1"/>
    <col min="8935" max="8935" width="23.33203125" style="27" bestFit="1" customWidth="1"/>
    <col min="8936" max="8936" width="6.109375" style="27" bestFit="1" customWidth="1"/>
    <col min="8937" max="8937" width="11.44140625" style="27"/>
    <col min="8938" max="8938" width="0.88671875" style="27" customWidth="1"/>
    <col min="8939" max="8939" width="10.6640625" style="27" customWidth="1"/>
    <col min="8940" max="8941" width="15.6640625" style="27" customWidth="1"/>
    <col min="8942" max="8942" width="0.88671875" style="27" customWidth="1"/>
    <col min="8943" max="8943" width="7.44140625" style="27" customWidth="1"/>
    <col min="8944" max="8944" width="7.6640625" style="27" customWidth="1"/>
    <col min="8945" max="8945" width="13.88671875" style="27" bestFit="1" customWidth="1"/>
    <col min="8946" max="8946" width="11.6640625" style="27" bestFit="1" customWidth="1"/>
    <col min="8947" max="8947" width="0.88671875" style="27" customWidth="1"/>
    <col min="8948" max="8948" width="8.6640625" style="27" customWidth="1"/>
    <col min="8949" max="8949" width="20.88671875" style="27" customWidth="1"/>
    <col min="8950" max="8950" width="17.6640625" style="27" customWidth="1"/>
    <col min="8951" max="9189" width="11.44140625" style="27"/>
    <col min="9190" max="9190" width="1.6640625" style="27" customWidth="1"/>
    <col min="9191" max="9191" width="23.33203125" style="27" bestFit="1" customWidth="1"/>
    <col min="9192" max="9192" width="6.109375" style="27" bestFit="1" customWidth="1"/>
    <col min="9193" max="9193" width="11.44140625" style="27"/>
    <col min="9194" max="9194" width="0.88671875" style="27" customWidth="1"/>
    <col min="9195" max="9195" width="10.6640625" style="27" customWidth="1"/>
    <col min="9196" max="9197" width="15.6640625" style="27" customWidth="1"/>
    <col min="9198" max="9198" width="0.88671875" style="27" customWidth="1"/>
    <col min="9199" max="9199" width="7.44140625" style="27" customWidth="1"/>
    <col min="9200" max="9200" width="7.6640625" style="27" customWidth="1"/>
    <col min="9201" max="9201" width="13.88671875" style="27" bestFit="1" customWidth="1"/>
    <col min="9202" max="9202" width="11.6640625" style="27" bestFit="1" customWidth="1"/>
    <col min="9203" max="9203" width="0.88671875" style="27" customWidth="1"/>
    <col min="9204" max="9204" width="8.6640625" style="27" customWidth="1"/>
    <col min="9205" max="9205" width="20.88671875" style="27" customWidth="1"/>
    <col min="9206" max="9206" width="17.6640625" style="27" customWidth="1"/>
    <col min="9207" max="9445" width="11.44140625" style="27"/>
    <col min="9446" max="9446" width="1.6640625" style="27" customWidth="1"/>
    <col min="9447" max="9447" width="23.33203125" style="27" bestFit="1" customWidth="1"/>
    <col min="9448" max="9448" width="6.109375" style="27" bestFit="1" customWidth="1"/>
    <col min="9449" max="9449" width="11.44140625" style="27"/>
    <col min="9450" max="9450" width="0.88671875" style="27" customWidth="1"/>
    <col min="9451" max="9451" width="10.6640625" style="27" customWidth="1"/>
    <col min="9452" max="9453" width="15.6640625" style="27" customWidth="1"/>
    <col min="9454" max="9454" width="0.88671875" style="27" customWidth="1"/>
    <col min="9455" max="9455" width="7.44140625" style="27" customWidth="1"/>
    <col min="9456" max="9456" width="7.6640625" style="27" customWidth="1"/>
    <col min="9457" max="9457" width="13.88671875" style="27" bestFit="1" customWidth="1"/>
    <col min="9458" max="9458" width="11.6640625" style="27" bestFit="1" customWidth="1"/>
    <col min="9459" max="9459" width="0.88671875" style="27" customWidth="1"/>
    <col min="9460" max="9460" width="8.6640625" style="27" customWidth="1"/>
    <col min="9461" max="9461" width="20.88671875" style="27" customWidth="1"/>
    <col min="9462" max="9462" width="17.6640625" style="27" customWidth="1"/>
    <col min="9463" max="9701" width="11.44140625" style="27"/>
    <col min="9702" max="9702" width="1.6640625" style="27" customWidth="1"/>
    <col min="9703" max="9703" width="23.33203125" style="27" bestFit="1" customWidth="1"/>
    <col min="9704" max="9704" width="6.109375" style="27" bestFit="1" customWidth="1"/>
    <col min="9705" max="9705" width="11.44140625" style="27"/>
    <col min="9706" max="9706" width="0.88671875" style="27" customWidth="1"/>
    <col min="9707" max="9707" width="10.6640625" style="27" customWidth="1"/>
    <col min="9708" max="9709" width="15.6640625" style="27" customWidth="1"/>
    <col min="9710" max="9710" width="0.88671875" style="27" customWidth="1"/>
    <col min="9711" max="9711" width="7.44140625" style="27" customWidth="1"/>
    <col min="9712" max="9712" width="7.6640625" style="27" customWidth="1"/>
    <col min="9713" max="9713" width="13.88671875" style="27" bestFit="1" customWidth="1"/>
    <col min="9714" max="9714" width="11.6640625" style="27" bestFit="1" customWidth="1"/>
    <col min="9715" max="9715" width="0.88671875" style="27" customWidth="1"/>
    <col min="9716" max="9716" width="8.6640625" style="27" customWidth="1"/>
    <col min="9717" max="9717" width="20.88671875" style="27" customWidth="1"/>
    <col min="9718" max="9718" width="17.6640625" style="27" customWidth="1"/>
    <col min="9719" max="9957" width="11.44140625" style="27"/>
    <col min="9958" max="9958" width="1.6640625" style="27" customWidth="1"/>
    <col min="9959" max="9959" width="23.33203125" style="27" bestFit="1" customWidth="1"/>
    <col min="9960" max="9960" width="6.109375" style="27" bestFit="1" customWidth="1"/>
    <col min="9961" max="9961" width="11.44140625" style="27"/>
    <col min="9962" max="9962" width="0.88671875" style="27" customWidth="1"/>
    <col min="9963" max="9963" width="10.6640625" style="27" customWidth="1"/>
    <col min="9964" max="9965" width="15.6640625" style="27" customWidth="1"/>
    <col min="9966" max="9966" width="0.88671875" style="27" customWidth="1"/>
    <col min="9967" max="9967" width="7.44140625" style="27" customWidth="1"/>
    <col min="9968" max="9968" width="7.6640625" style="27" customWidth="1"/>
    <col min="9969" max="9969" width="13.88671875" style="27" bestFit="1" customWidth="1"/>
    <col min="9970" max="9970" width="11.6640625" style="27" bestFit="1" customWidth="1"/>
    <col min="9971" max="9971" width="0.88671875" style="27" customWidth="1"/>
    <col min="9972" max="9972" width="8.6640625" style="27" customWidth="1"/>
    <col min="9973" max="9973" width="20.88671875" style="27" customWidth="1"/>
    <col min="9974" max="9974" width="17.6640625" style="27" customWidth="1"/>
    <col min="9975" max="10213" width="11.44140625" style="27"/>
    <col min="10214" max="10214" width="1.6640625" style="27" customWidth="1"/>
    <col min="10215" max="10215" width="23.33203125" style="27" bestFit="1" customWidth="1"/>
    <col min="10216" max="10216" width="6.109375" style="27" bestFit="1" customWidth="1"/>
    <col min="10217" max="10217" width="11.44140625" style="27"/>
    <col min="10218" max="10218" width="0.88671875" style="27" customWidth="1"/>
    <col min="10219" max="10219" width="10.6640625" style="27" customWidth="1"/>
    <col min="10220" max="10221" width="15.6640625" style="27" customWidth="1"/>
    <col min="10222" max="10222" width="0.88671875" style="27" customWidth="1"/>
    <col min="10223" max="10223" width="7.44140625" style="27" customWidth="1"/>
    <col min="10224" max="10224" width="7.6640625" style="27" customWidth="1"/>
    <col min="10225" max="10225" width="13.88671875" style="27" bestFit="1" customWidth="1"/>
    <col min="10226" max="10226" width="11.6640625" style="27" bestFit="1" customWidth="1"/>
    <col min="10227" max="10227" width="0.88671875" style="27" customWidth="1"/>
    <col min="10228" max="10228" width="8.6640625" style="27" customWidth="1"/>
    <col min="10229" max="10229" width="20.88671875" style="27" customWidth="1"/>
    <col min="10230" max="10230" width="17.6640625" style="27" customWidth="1"/>
    <col min="10231" max="10469" width="11.44140625" style="27"/>
    <col min="10470" max="10470" width="1.6640625" style="27" customWidth="1"/>
    <col min="10471" max="10471" width="23.33203125" style="27" bestFit="1" customWidth="1"/>
    <col min="10472" max="10472" width="6.109375" style="27" bestFit="1" customWidth="1"/>
    <col min="10473" max="10473" width="11.44140625" style="27"/>
    <col min="10474" max="10474" width="0.88671875" style="27" customWidth="1"/>
    <col min="10475" max="10475" width="10.6640625" style="27" customWidth="1"/>
    <col min="10476" max="10477" width="15.6640625" style="27" customWidth="1"/>
    <col min="10478" max="10478" width="0.88671875" style="27" customWidth="1"/>
    <col min="10479" max="10479" width="7.44140625" style="27" customWidth="1"/>
    <col min="10480" max="10480" width="7.6640625" style="27" customWidth="1"/>
    <col min="10481" max="10481" width="13.88671875" style="27" bestFit="1" customWidth="1"/>
    <col min="10482" max="10482" width="11.6640625" style="27" bestFit="1" customWidth="1"/>
    <col min="10483" max="10483" width="0.88671875" style="27" customWidth="1"/>
    <col min="10484" max="10484" width="8.6640625" style="27" customWidth="1"/>
    <col min="10485" max="10485" width="20.88671875" style="27" customWidth="1"/>
    <col min="10486" max="10486" width="17.6640625" style="27" customWidth="1"/>
    <col min="10487" max="10725" width="11.44140625" style="27"/>
    <col min="10726" max="10726" width="1.6640625" style="27" customWidth="1"/>
    <col min="10727" max="10727" width="23.33203125" style="27" bestFit="1" customWidth="1"/>
    <col min="10728" max="10728" width="6.109375" style="27" bestFit="1" customWidth="1"/>
    <col min="10729" max="10729" width="11.44140625" style="27"/>
    <col min="10730" max="10730" width="0.88671875" style="27" customWidth="1"/>
    <col min="10731" max="10731" width="10.6640625" style="27" customWidth="1"/>
    <col min="10732" max="10733" width="15.6640625" style="27" customWidth="1"/>
    <col min="10734" max="10734" width="0.88671875" style="27" customWidth="1"/>
    <col min="10735" max="10735" width="7.44140625" style="27" customWidth="1"/>
    <col min="10736" max="10736" width="7.6640625" style="27" customWidth="1"/>
    <col min="10737" max="10737" width="13.88671875" style="27" bestFit="1" customWidth="1"/>
    <col min="10738" max="10738" width="11.6640625" style="27" bestFit="1" customWidth="1"/>
    <col min="10739" max="10739" width="0.88671875" style="27" customWidth="1"/>
    <col min="10740" max="10740" width="8.6640625" style="27" customWidth="1"/>
    <col min="10741" max="10741" width="20.88671875" style="27" customWidth="1"/>
    <col min="10742" max="10742" width="17.6640625" style="27" customWidth="1"/>
    <col min="10743" max="10981" width="11.44140625" style="27"/>
    <col min="10982" max="10982" width="1.6640625" style="27" customWidth="1"/>
    <col min="10983" max="10983" width="23.33203125" style="27" bestFit="1" customWidth="1"/>
    <col min="10984" max="10984" width="6.109375" style="27" bestFit="1" customWidth="1"/>
    <col min="10985" max="10985" width="11.44140625" style="27"/>
    <col min="10986" max="10986" width="0.88671875" style="27" customWidth="1"/>
    <col min="10987" max="10987" width="10.6640625" style="27" customWidth="1"/>
    <col min="10988" max="10989" width="15.6640625" style="27" customWidth="1"/>
    <col min="10990" max="10990" width="0.88671875" style="27" customWidth="1"/>
    <col min="10991" max="10991" width="7.44140625" style="27" customWidth="1"/>
    <col min="10992" max="10992" width="7.6640625" style="27" customWidth="1"/>
    <col min="10993" max="10993" width="13.88671875" style="27" bestFit="1" customWidth="1"/>
    <col min="10994" max="10994" width="11.6640625" style="27" bestFit="1" customWidth="1"/>
    <col min="10995" max="10995" width="0.88671875" style="27" customWidth="1"/>
    <col min="10996" max="10996" width="8.6640625" style="27" customWidth="1"/>
    <col min="10997" max="10997" width="20.88671875" style="27" customWidth="1"/>
    <col min="10998" max="10998" width="17.6640625" style="27" customWidth="1"/>
    <col min="10999" max="11237" width="11.44140625" style="27"/>
    <col min="11238" max="11238" width="1.6640625" style="27" customWidth="1"/>
    <col min="11239" max="11239" width="23.33203125" style="27" bestFit="1" customWidth="1"/>
    <col min="11240" max="11240" width="6.109375" style="27" bestFit="1" customWidth="1"/>
    <col min="11241" max="11241" width="11.44140625" style="27"/>
    <col min="11242" max="11242" width="0.88671875" style="27" customWidth="1"/>
    <col min="11243" max="11243" width="10.6640625" style="27" customWidth="1"/>
    <col min="11244" max="11245" width="15.6640625" style="27" customWidth="1"/>
    <col min="11246" max="11246" width="0.88671875" style="27" customWidth="1"/>
    <col min="11247" max="11247" width="7.44140625" style="27" customWidth="1"/>
    <col min="11248" max="11248" width="7.6640625" style="27" customWidth="1"/>
    <col min="11249" max="11249" width="13.88671875" style="27" bestFit="1" customWidth="1"/>
    <col min="11250" max="11250" width="11.6640625" style="27" bestFit="1" customWidth="1"/>
    <col min="11251" max="11251" width="0.88671875" style="27" customWidth="1"/>
    <col min="11252" max="11252" width="8.6640625" style="27" customWidth="1"/>
    <col min="11253" max="11253" width="20.88671875" style="27" customWidth="1"/>
    <col min="11254" max="11254" width="17.6640625" style="27" customWidth="1"/>
    <col min="11255" max="11493" width="11.44140625" style="27"/>
    <col min="11494" max="11494" width="1.6640625" style="27" customWidth="1"/>
    <col min="11495" max="11495" width="23.33203125" style="27" bestFit="1" customWidth="1"/>
    <col min="11496" max="11496" width="6.109375" style="27" bestFit="1" customWidth="1"/>
    <col min="11497" max="11497" width="11.44140625" style="27"/>
    <col min="11498" max="11498" width="0.88671875" style="27" customWidth="1"/>
    <col min="11499" max="11499" width="10.6640625" style="27" customWidth="1"/>
    <col min="11500" max="11501" width="15.6640625" style="27" customWidth="1"/>
    <col min="11502" max="11502" width="0.88671875" style="27" customWidth="1"/>
    <col min="11503" max="11503" width="7.44140625" style="27" customWidth="1"/>
    <col min="11504" max="11504" width="7.6640625" style="27" customWidth="1"/>
    <col min="11505" max="11505" width="13.88671875" style="27" bestFit="1" customWidth="1"/>
    <col min="11506" max="11506" width="11.6640625" style="27" bestFit="1" customWidth="1"/>
    <col min="11507" max="11507" width="0.88671875" style="27" customWidth="1"/>
    <col min="11508" max="11508" width="8.6640625" style="27" customWidth="1"/>
    <col min="11509" max="11509" width="20.88671875" style="27" customWidth="1"/>
    <col min="11510" max="11510" width="17.6640625" style="27" customWidth="1"/>
    <col min="11511" max="11749" width="11.44140625" style="27"/>
    <col min="11750" max="11750" width="1.6640625" style="27" customWidth="1"/>
    <col min="11751" max="11751" width="23.33203125" style="27" bestFit="1" customWidth="1"/>
    <col min="11752" max="11752" width="6.109375" style="27" bestFit="1" customWidth="1"/>
    <col min="11753" max="11753" width="11.44140625" style="27"/>
    <col min="11754" max="11754" width="0.88671875" style="27" customWidth="1"/>
    <col min="11755" max="11755" width="10.6640625" style="27" customWidth="1"/>
    <col min="11756" max="11757" width="15.6640625" style="27" customWidth="1"/>
    <col min="11758" max="11758" width="0.88671875" style="27" customWidth="1"/>
    <col min="11759" max="11759" width="7.44140625" style="27" customWidth="1"/>
    <col min="11760" max="11760" width="7.6640625" style="27" customWidth="1"/>
    <col min="11761" max="11761" width="13.88671875" style="27" bestFit="1" customWidth="1"/>
    <col min="11762" max="11762" width="11.6640625" style="27" bestFit="1" customWidth="1"/>
    <col min="11763" max="11763" width="0.88671875" style="27" customWidth="1"/>
    <col min="11764" max="11764" width="8.6640625" style="27" customWidth="1"/>
    <col min="11765" max="11765" width="20.88671875" style="27" customWidth="1"/>
    <col min="11766" max="11766" width="17.6640625" style="27" customWidth="1"/>
    <col min="11767" max="12005" width="11.44140625" style="27"/>
    <col min="12006" max="12006" width="1.6640625" style="27" customWidth="1"/>
    <col min="12007" max="12007" width="23.33203125" style="27" bestFit="1" customWidth="1"/>
    <col min="12008" max="12008" width="6.109375" style="27" bestFit="1" customWidth="1"/>
    <col min="12009" max="12009" width="11.44140625" style="27"/>
    <col min="12010" max="12010" width="0.88671875" style="27" customWidth="1"/>
    <col min="12011" max="12011" width="10.6640625" style="27" customWidth="1"/>
    <col min="12012" max="12013" width="15.6640625" style="27" customWidth="1"/>
    <col min="12014" max="12014" width="0.88671875" style="27" customWidth="1"/>
    <col min="12015" max="12015" width="7.44140625" style="27" customWidth="1"/>
    <col min="12016" max="12016" width="7.6640625" style="27" customWidth="1"/>
    <col min="12017" max="12017" width="13.88671875" style="27" bestFit="1" customWidth="1"/>
    <col min="12018" max="12018" width="11.6640625" style="27" bestFit="1" customWidth="1"/>
    <col min="12019" max="12019" width="0.88671875" style="27" customWidth="1"/>
    <col min="12020" max="12020" width="8.6640625" style="27" customWidth="1"/>
    <col min="12021" max="12021" width="20.88671875" style="27" customWidth="1"/>
    <col min="12022" max="12022" width="17.6640625" style="27" customWidth="1"/>
    <col min="12023" max="12261" width="11.44140625" style="27"/>
    <col min="12262" max="12262" width="1.6640625" style="27" customWidth="1"/>
    <col min="12263" max="12263" width="23.33203125" style="27" bestFit="1" customWidth="1"/>
    <col min="12264" max="12264" width="6.109375" style="27" bestFit="1" customWidth="1"/>
    <col min="12265" max="12265" width="11.44140625" style="27"/>
    <col min="12266" max="12266" width="0.88671875" style="27" customWidth="1"/>
    <col min="12267" max="12267" width="10.6640625" style="27" customWidth="1"/>
    <col min="12268" max="12269" width="15.6640625" style="27" customWidth="1"/>
    <col min="12270" max="12270" width="0.88671875" style="27" customWidth="1"/>
    <col min="12271" max="12271" width="7.44140625" style="27" customWidth="1"/>
    <col min="12272" max="12272" width="7.6640625" style="27" customWidth="1"/>
    <col min="12273" max="12273" width="13.88671875" style="27" bestFit="1" customWidth="1"/>
    <col min="12274" max="12274" width="11.6640625" style="27" bestFit="1" customWidth="1"/>
    <col min="12275" max="12275" width="0.88671875" style="27" customWidth="1"/>
    <col min="12276" max="12276" width="8.6640625" style="27" customWidth="1"/>
    <col min="12277" max="12277" width="20.88671875" style="27" customWidth="1"/>
    <col min="12278" max="12278" width="17.6640625" style="27" customWidth="1"/>
    <col min="12279" max="12517" width="11.44140625" style="27"/>
    <col min="12518" max="12518" width="1.6640625" style="27" customWidth="1"/>
    <col min="12519" max="12519" width="23.33203125" style="27" bestFit="1" customWidth="1"/>
    <col min="12520" max="12520" width="6.109375" style="27" bestFit="1" customWidth="1"/>
    <col min="12521" max="12521" width="11.44140625" style="27"/>
    <col min="12522" max="12522" width="0.88671875" style="27" customWidth="1"/>
    <col min="12523" max="12523" width="10.6640625" style="27" customWidth="1"/>
    <col min="12524" max="12525" width="15.6640625" style="27" customWidth="1"/>
    <col min="12526" max="12526" width="0.88671875" style="27" customWidth="1"/>
    <col min="12527" max="12527" width="7.44140625" style="27" customWidth="1"/>
    <col min="12528" max="12528" width="7.6640625" style="27" customWidth="1"/>
    <col min="12529" max="12529" width="13.88671875" style="27" bestFit="1" customWidth="1"/>
    <col min="12530" max="12530" width="11.6640625" style="27" bestFit="1" customWidth="1"/>
    <col min="12531" max="12531" width="0.88671875" style="27" customWidth="1"/>
    <col min="12532" max="12532" width="8.6640625" style="27" customWidth="1"/>
    <col min="12533" max="12533" width="20.88671875" style="27" customWidth="1"/>
    <col min="12534" max="12534" width="17.6640625" style="27" customWidth="1"/>
    <col min="12535" max="12773" width="11.44140625" style="27"/>
    <col min="12774" max="12774" width="1.6640625" style="27" customWidth="1"/>
    <col min="12775" max="12775" width="23.33203125" style="27" bestFit="1" customWidth="1"/>
    <col min="12776" max="12776" width="6.109375" style="27" bestFit="1" customWidth="1"/>
    <col min="12777" max="12777" width="11.44140625" style="27"/>
    <col min="12778" max="12778" width="0.88671875" style="27" customWidth="1"/>
    <col min="12779" max="12779" width="10.6640625" style="27" customWidth="1"/>
    <col min="12780" max="12781" width="15.6640625" style="27" customWidth="1"/>
    <col min="12782" max="12782" width="0.88671875" style="27" customWidth="1"/>
    <col min="12783" max="12783" width="7.44140625" style="27" customWidth="1"/>
    <col min="12784" max="12784" width="7.6640625" style="27" customWidth="1"/>
    <col min="12785" max="12785" width="13.88671875" style="27" bestFit="1" customWidth="1"/>
    <col min="12786" max="12786" width="11.6640625" style="27" bestFit="1" customWidth="1"/>
    <col min="12787" max="12787" width="0.88671875" style="27" customWidth="1"/>
    <col min="12788" max="12788" width="8.6640625" style="27" customWidth="1"/>
    <col min="12789" max="12789" width="20.88671875" style="27" customWidth="1"/>
    <col min="12790" max="12790" width="17.6640625" style="27" customWidth="1"/>
    <col min="12791" max="13029" width="11.44140625" style="27"/>
    <col min="13030" max="13030" width="1.6640625" style="27" customWidth="1"/>
    <col min="13031" max="13031" width="23.33203125" style="27" bestFit="1" customWidth="1"/>
    <col min="13032" max="13032" width="6.109375" style="27" bestFit="1" customWidth="1"/>
    <col min="13033" max="13033" width="11.44140625" style="27"/>
    <col min="13034" max="13034" width="0.88671875" style="27" customWidth="1"/>
    <col min="13035" max="13035" width="10.6640625" style="27" customWidth="1"/>
    <col min="13036" max="13037" width="15.6640625" style="27" customWidth="1"/>
    <col min="13038" max="13038" width="0.88671875" style="27" customWidth="1"/>
    <col min="13039" max="13039" width="7.44140625" style="27" customWidth="1"/>
    <col min="13040" max="13040" width="7.6640625" style="27" customWidth="1"/>
    <col min="13041" max="13041" width="13.88671875" style="27" bestFit="1" customWidth="1"/>
    <col min="13042" max="13042" width="11.6640625" style="27" bestFit="1" customWidth="1"/>
    <col min="13043" max="13043" width="0.88671875" style="27" customWidth="1"/>
    <col min="13044" max="13044" width="8.6640625" style="27" customWidth="1"/>
    <col min="13045" max="13045" width="20.88671875" style="27" customWidth="1"/>
    <col min="13046" max="13046" width="17.6640625" style="27" customWidth="1"/>
    <col min="13047" max="13285" width="11.44140625" style="27"/>
    <col min="13286" max="13286" width="1.6640625" style="27" customWidth="1"/>
    <col min="13287" max="13287" width="23.33203125" style="27" bestFit="1" customWidth="1"/>
    <col min="13288" max="13288" width="6.109375" style="27" bestFit="1" customWidth="1"/>
    <col min="13289" max="13289" width="11.44140625" style="27"/>
    <col min="13290" max="13290" width="0.88671875" style="27" customWidth="1"/>
    <col min="13291" max="13291" width="10.6640625" style="27" customWidth="1"/>
    <col min="13292" max="13293" width="15.6640625" style="27" customWidth="1"/>
    <col min="13294" max="13294" width="0.88671875" style="27" customWidth="1"/>
    <col min="13295" max="13295" width="7.44140625" style="27" customWidth="1"/>
    <col min="13296" max="13296" width="7.6640625" style="27" customWidth="1"/>
    <col min="13297" max="13297" width="13.88671875" style="27" bestFit="1" customWidth="1"/>
    <col min="13298" max="13298" width="11.6640625" style="27" bestFit="1" customWidth="1"/>
    <col min="13299" max="13299" width="0.88671875" style="27" customWidth="1"/>
    <col min="13300" max="13300" width="8.6640625" style="27" customWidth="1"/>
    <col min="13301" max="13301" width="20.88671875" style="27" customWidth="1"/>
    <col min="13302" max="13302" width="17.6640625" style="27" customWidth="1"/>
    <col min="13303" max="13541" width="11.44140625" style="27"/>
    <col min="13542" max="13542" width="1.6640625" style="27" customWidth="1"/>
    <col min="13543" max="13543" width="23.33203125" style="27" bestFit="1" customWidth="1"/>
    <col min="13544" max="13544" width="6.109375" style="27" bestFit="1" customWidth="1"/>
    <col min="13545" max="13545" width="11.44140625" style="27"/>
    <col min="13546" max="13546" width="0.88671875" style="27" customWidth="1"/>
    <col min="13547" max="13547" width="10.6640625" style="27" customWidth="1"/>
    <col min="13548" max="13549" width="15.6640625" style="27" customWidth="1"/>
    <col min="13550" max="13550" width="0.88671875" style="27" customWidth="1"/>
    <col min="13551" max="13551" width="7.44140625" style="27" customWidth="1"/>
    <col min="13552" max="13552" width="7.6640625" style="27" customWidth="1"/>
    <col min="13553" max="13553" width="13.88671875" style="27" bestFit="1" customWidth="1"/>
    <col min="13554" max="13554" width="11.6640625" style="27" bestFit="1" customWidth="1"/>
    <col min="13555" max="13555" width="0.88671875" style="27" customWidth="1"/>
    <col min="13556" max="13556" width="8.6640625" style="27" customWidth="1"/>
    <col min="13557" max="13557" width="20.88671875" style="27" customWidth="1"/>
    <col min="13558" max="13558" width="17.6640625" style="27" customWidth="1"/>
    <col min="13559" max="13797" width="11.44140625" style="27"/>
    <col min="13798" max="13798" width="1.6640625" style="27" customWidth="1"/>
    <col min="13799" max="13799" width="23.33203125" style="27" bestFit="1" customWidth="1"/>
    <col min="13800" max="13800" width="6.109375" style="27" bestFit="1" customWidth="1"/>
    <col min="13801" max="13801" width="11.44140625" style="27"/>
    <col min="13802" max="13802" width="0.88671875" style="27" customWidth="1"/>
    <col min="13803" max="13803" width="10.6640625" style="27" customWidth="1"/>
    <col min="13804" max="13805" width="15.6640625" style="27" customWidth="1"/>
    <col min="13806" max="13806" width="0.88671875" style="27" customWidth="1"/>
    <col min="13807" max="13807" width="7.44140625" style="27" customWidth="1"/>
    <col min="13808" max="13808" width="7.6640625" style="27" customWidth="1"/>
    <col min="13809" max="13809" width="13.88671875" style="27" bestFit="1" customWidth="1"/>
    <col min="13810" max="13810" width="11.6640625" style="27" bestFit="1" customWidth="1"/>
    <col min="13811" max="13811" width="0.88671875" style="27" customWidth="1"/>
    <col min="13812" max="13812" width="8.6640625" style="27" customWidth="1"/>
    <col min="13813" max="13813" width="20.88671875" style="27" customWidth="1"/>
    <col min="13814" max="13814" width="17.6640625" style="27" customWidth="1"/>
    <col min="13815" max="14053" width="11.44140625" style="27"/>
    <col min="14054" max="14054" width="1.6640625" style="27" customWidth="1"/>
    <col min="14055" max="14055" width="23.33203125" style="27" bestFit="1" customWidth="1"/>
    <col min="14056" max="14056" width="6.109375" style="27" bestFit="1" customWidth="1"/>
    <col min="14057" max="14057" width="11.44140625" style="27"/>
    <col min="14058" max="14058" width="0.88671875" style="27" customWidth="1"/>
    <col min="14059" max="14059" width="10.6640625" style="27" customWidth="1"/>
    <col min="14060" max="14061" width="15.6640625" style="27" customWidth="1"/>
    <col min="14062" max="14062" width="0.88671875" style="27" customWidth="1"/>
    <col min="14063" max="14063" width="7.44140625" style="27" customWidth="1"/>
    <col min="14064" max="14064" width="7.6640625" style="27" customWidth="1"/>
    <col min="14065" max="14065" width="13.88671875" style="27" bestFit="1" customWidth="1"/>
    <col min="14066" max="14066" width="11.6640625" style="27" bestFit="1" customWidth="1"/>
    <col min="14067" max="14067" width="0.88671875" style="27" customWidth="1"/>
    <col min="14068" max="14068" width="8.6640625" style="27" customWidth="1"/>
    <col min="14069" max="14069" width="20.88671875" style="27" customWidth="1"/>
    <col min="14070" max="14070" width="17.6640625" style="27" customWidth="1"/>
    <col min="14071" max="14309" width="11.44140625" style="27"/>
    <col min="14310" max="14310" width="1.6640625" style="27" customWidth="1"/>
    <col min="14311" max="14311" width="23.33203125" style="27" bestFit="1" customWidth="1"/>
    <col min="14312" max="14312" width="6.109375" style="27" bestFit="1" customWidth="1"/>
    <col min="14313" max="14313" width="11.44140625" style="27"/>
    <col min="14314" max="14314" width="0.88671875" style="27" customWidth="1"/>
    <col min="14315" max="14315" width="10.6640625" style="27" customWidth="1"/>
    <col min="14316" max="14317" width="15.6640625" style="27" customWidth="1"/>
    <col min="14318" max="14318" width="0.88671875" style="27" customWidth="1"/>
    <col min="14319" max="14319" width="7.44140625" style="27" customWidth="1"/>
    <col min="14320" max="14320" width="7.6640625" style="27" customWidth="1"/>
    <col min="14321" max="14321" width="13.88671875" style="27" bestFit="1" customWidth="1"/>
    <col min="14322" max="14322" width="11.6640625" style="27" bestFit="1" customWidth="1"/>
    <col min="14323" max="14323" width="0.88671875" style="27" customWidth="1"/>
    <col min="14324" max="14324" width="8.6640625" style="27" customWidth="1"/>
    <col min="14325" max="14325" width="20.88671875" style="27" customWidth="1"/>
    <col min="14326" max="14326" width="17.6640625" style="27" customWidth="1"/>
    <col min="14327" max="14565" width="11.44140625" style="27"/>
    <col min="14566" max="14566" width="1.6640625" style="27" customWidth="1"/>
    <col min="14567" max="14567" width="23.33203125" style="27" bestFit="1" customWidth="1"/>
    <col min="14568" max="14568" width="6.109375" style="27" bestFit="1" customWidth="1"/>
    <col min="14569" max="14569" width="11.44140625" style="27"/>
    <col min="14570" max="14570" width="0.88671875" style="27" customWidth="1"/>
    <col min="14571" max="14571" width="10.6640625" style="27" customWidth="1"/>
    <col min="14572" max="14573" width="15.6640625" style="27" customWidth="1"/>
    <col min="14574" max="14574" width="0.88671875" style="27" customWidth="1"/>
    <col min="14575" max="14575" width="7.44140625" style="27" customWidth="1"/>
    <col min="14576" max="14576" width="7.6640625" style="27" customWidth="1"/>
    <col min="14577" max="14577" width="13.88671875" style="27" bestFit="1" customWidth="1"/>
    <col min="14578" max="14578" width="11.6640625" style="27" bestFit="1" customWidth="1"/>
    <col min="14579" max="14579" width="0.88671875" style="27" customWidth="1"/>
    <col min="14580" max="14580" width="8.6640625" style="27" customWidth="1"/>
    <col min="14581" max="14581" width="20.88671875" style="27" customWidth="1"/>
    <col min="14582" max="14582" width="17.6640625" style="27" customWidth="1"/>
    <col min="14583" max="14821" width="11.44140625" style="27"/>
    <col min="14822" max="14822" width="1.6640625" style="27" customWidth="1"/>
    <col min="14823" max="14823" width="23.33203125" style="27" bestFit="1" customWidth="1"/>
    <col min="14824" max="14824" width="6.109375" style="27" bestFit="1" customWidth="1"/>
    <col min="14825" max="14825" width="11.44140625" style="27"/>
    <col min="14826" max="14826" width="0.88671875" style="27" customWidth="1"/>
    <col min="14827" max="14827" width="10.6640625" style="27" customWidth="1"/>
    <col min="14828" max="14829" width="15.6640625" style="27" customWidth="1"/>
    <col min="14830" max="14830" width="0.88671875" style="27" customWidth="1"/>
    <col min="14831" max="14831" width="7.44140625" style="27" customWidth="1"/>
    <col min="14832" max="14832" width="7.6640625" style="27" customWidth="1"/>
    <col min="14833" max="14833" width="13.88671875" style="27" bestFit="1" customWidth="1"/>
    <col min="14834" max="14834" width="11.6640625" style="27" bestFit="1" customWidth="1"/>
    <col min="14835" max="14835" width="0.88671875" style="27" customWidth="1"/>
    <col min="14836" max="14836" width="8.6640625" style="27" customWidth="1"/>
    <col min="14837" max="14837" width="20.88671875" style="27" customWidth="1"/>
    <col min="14838" max="14838" width="17.6640625" style="27" customWidth="1"/>
    <col min="14839" max="15077" width="11.44140625" style="27"/>
    <col min="15078" max="15078" width="1.6640625" style="27" customWidth="1"/>
    <col min="15079" max="15079" width="23.33203125" style="27" bestFit="1" customWidth="1"/>
    <col min="15080" max="15080" width="6.109375" style="27" bestFit="1" customWidth="1"/>
    <col min="15081" max="15081" width="11.44140625" style="27"/>
    <col min="15082" max="15082" width="0.88671875" style="27" customWidth="1"/>
    <col min="15083" max="15083" width="10.6640625" style="27" customWidth="1"/>
    <col min="15084" max="15085" width="15.6640625" style="27" customWidth="1"/>
    <col min="15086" max="15086" width="0.88671875" style="27" customWidth="1"/>
    <col min="15087" max="15087" width="7.44140625" style="27" customWidth="1"/>
    <col min="15088" max="15088" width="7.6640625" style="27" customWidth="1"/>
    <col min="15089" max="15089" width="13.88671875" style="27" bestFit="1" customWidth="1"/>
    <col min="15090" max="15090" width="11.6640625" style="27" bestFit="1" customWidth="1"/>
    <col min="15091" max="15091" width="0.88671875" style="27" customWidth="1"/>
    <col min="15092" max="15092" width="8.6640625" style="27" customWidth="1"/>
    <col min="15093" max="15093" width="20.88671875" style="27" customWidth="1"/>
    <col min="15094" max="15094" width="17.6640625" style="27" customWidth="1"/>
    <col min="15095" max="15333" width="11.44140625" style="27"/>
    <col min="15334" max="15334" width="1.6640625" style="27" customWidth="1"/>
    <col min="15335" max="15335" width="23.33203125" style="27" bestFit="1" customWidth="1"/>
    <col min="15336" max="15336" width="6.109375" style="27" bestFit="1" customWidth="1"/>
    <col min="15337" max="15337" width="11.44140625" style="27"/>
    <col min="15338" max="15338" width="0.88671875" style="27" customWidth="1"/>
    <col min="15339" max="15339" width="10.6640625" style="27" customWidth="1"/>
    <col min="15340" max="15341" width="15.6640625" style="27" customWidth="1"/>
    <col min="15342" max="15342" width="0.88671875" style="27" customWidth="1"/>
    <col min="15343" max="15343" width="7.44140625" style="27" customWidth="1"/>
    <col min="15344" max="15344" width="7.6640625" style="27" customWidth="1"/>
    <col min="15345" max="15345" width="13.88671875" style="27" bestFit="1" customWidth="1"/>
    <col min="15346" max="15346" width="11.6640625" style="27" bestFit="1" customWidth="1"/>
    <col min="15347" max="15347" width="0.88671875" style="27" customWidth="1"/>
    <col min="15348" max="15348" width="8.6640625" style="27" customWidth="1"/>
    <col min="15349" max="15349" width="20.88671875" style="27" customWidth="1"/>
    <col min="15350" max="15350" width="17.6640625" style="27" customWidth="1"/>
    <col min="15351" max="15589" width="11.44140625" style="27"/>
    <col min="15590" max="15590" width="1.6640625" style="27" customWidth="1"/>
    <col min="15591" max="15591" width="23.33203125" style="27" bestFit="1" customWidth="1"/>
    <col min="15592" max="15592" width="6.109375" style="27" bestFit="1" customWidth="1"/>
    <col min="15593" max="15593" width="11.44140625" style="27"/>
    <col min="15594" max="15594" width="0.88671875" style="27" customWidth="1"/>
    <col min="15595" max="15595" width="10.6640625" style="27" customWidth="1"/>
    <col min="15596" max="15597" width="15.6640625" style="27" customWidth="1"/>
    <col min="15598" max="15598" width="0.88671875" style="27" customWidth="1"/>
    <col min="15599" max="15599" width="7.44140625" style="27" customWidth="1"/>
    <col min="15600" max="15600" width="7.6640625" style="27" customWidth="1"/>
    <col min="15601" max="15601" width="13.88671875" style="27" bestFit="1" customWidth="1"/>
    <col min="15602" max="15602" width="11.6640625" style="27" bestFit="1" customWidth="1"/>
    <col min="15603" max="15603" width="0.88671875" style="27" customWidth="1"/>
    <col min="15604" max="15604" width="8.6640625" style="27" customWidth="1"/>
    <col min="15605" max="15605" width="20.88671875" style="27" customWidth="1"/>
    <col min="15606" max="15606" width="17.6640625" style="27" customWidth="1"/>
    <col min="15607" max="15845" width="11.44140625" style="27"/>
    <col min="15846" max="15846" width="1.6640625" style="27" customWidth="1"/>
    <col min="15847" max="15847" width="23.33203125" style="27" bestFit="1" customWidth="1"/>
    <col min="15848" max="15848" width="6.109375" style="27" bestFit="1" customWidth="1"/>
    <col min="15849" max="15849" width="11.44140625" style="27"/>
    <col min="15850" max="15850" width="0.88671875" style="27" customWidth="1"/>
    <col min="15851" max="15851" width="10.6640625" style="27" customWidth="1"/>
    <col min="15852" max="15853" width="15.6640625" style="27" customWidth="1"/>
    <col min="15854" max="15854" width="0.88671875" style="27" customWidth="1"/>
    <col min="15855" max="15855" width="7.44140625" style="27" customWidth="1"/>
    <col min="15856" max="15856" width="7.6640625" style="27" customWidth="1"/>
    <col min="15857" max="15857" width="13.88671875" style="27" bestFit="1" customWidth="1"/>
    <col min="15858" max="15858" width="11.6640625" style="27" bestFit="1" customWidth="1"/>
    <col min="15859" max="15859" width="0.88671875" style="27" customWidth="1"/>
    <col min="15860" max="15860" width="8.6640625" style="27" customWidth="1"/>
    <col min="15861" max="15861" width="20.88671875" style="27" customWidth="1"/>
    <col min="15862" max="15862" width="17.6640625" style="27" customWidth="1"/>
    <col min="15863" max="16101" width="11.44140625" style="27"/>
    <col min="16102" max="16102" width="1.6640625" style="27" customWidth="1"/>
    <col min="16103" max="16103" width="23.33203125" style="27" bestFit="1" customWidth="1"/>
    <col min="16104" max="16104" width="6.109375" style="27" bestFit="1" customWidth="1"/>
    <col min="16105" max="16105" width="11.44140625" style="27"/>
    <col min="16106" max="16106" width="0.88671875" style="27" customWidth="1"/>
    <col min="16107" max="16107" width="10.6640625" style="27" customWidth="1"/>
    <col min="16108" max="16109" width="15.6640625" style="27" customWidth="1"/>
    <col min="16110" max="16110" width="0.88671875" style="27" customWidth="1"/>
    <col min="16111" max="16111" width="7.44140625" style="27" customWidth="1"/>
    <col min="16112" max="16112" width="7.6640625" style="27" customWidth="1"/>
    <col min="16113" max="16113" width="13.88671875" style="27" bestFit="1" customWidth="1"/>
    <col min="16114" max="16114" width="11.6640625" style="27" bestFit="1" customWidth="1"/>
    <col min="16115" max="16115" width="0.88671875" style="27" customWidth="1"/>
    <col min="16116" max="16116" width="8.6640625" style="27" customWidth="1"/>
    <col min="16117" max="16117" width="20.88671875" style="27" customWidth="1"/>
    <col min="16118" max="16118" width="17.6640625" style="27" customWidth="1"/>
    <col min="16119" max="16384" width="11.44140625" style="27"/>
  </cols>
  <sheetData>
    <row r="1" spans="1:13" ht="13.5" customHeight="1" x14ac:dyDescent="0.3"/>
    <row r="2" spans="1:13" ht="13.5" customHeight="1" x14ac:dyDescent="0.3"/>
    <row r="3" spans="1:13" ht="13.5" customHeight="1" x14ac:dyDescent="0.3">
      <c r="G3" s="28"/>
    </row>
    <row r="4" spans="1:13" ht="13.5" customHeight="1" x14ac:dyDescent="0.3"/>
    <row r="5" spans="1:13" ht="13.5" customHeight="1" x14ac:dyDescent="0.3"/>
    <row r="6" spans="1:13" ht="13.5" customHeight="1" x14ac:dyDescent="0.3"/>
    <row r="7" spans="1:13" ht="13.5" customHeight="1" x14ac:dyDescent="0.3"/>
    <row r="8" spans="1:13" s="30" customFormat="1" ht="27" customHeight="1" x14ac:dyDescent="0.3">
      <c r="A8" s="29" t="s">
        <v>122</v>
      </c>
      <c r="B8" s="29" t="s">
        <v>51</v>
      </c>
      <c r="C8" s="29" t="s">
        <v>123</v>
      </c>
      <c r="D8" s="29" t="s">
        <v>124</v>
      </c>
      <c r="E8" s="29" t="s">
        <v>125</v>
      </c>
      <c r="F8" s="29" t="s">
        <v>126</v>
      </c>
      <c r="G8" s="29" t="s">
        <v>127</v>
      </c>
      <c r="H8" s="29" t="s">
        <v>128</v>
      </c>
      <c r="I8" s="29" t="s">
        <v>129</v>
      </c>
      <c r="J8" s="29" t="s">
        <v>130</v>
      </c>
      <c r="K8" s="27" t="s">
        <v>370</v>
      </c>
      <c r="L8" s="27"/>
      <c r="M8" s="27"/>
    </row>
    <row r="9" spans="1:13" x14ac:dyDescent="0.3">
      <c r="A9" s="31" t="s">
        <v>163</v>
      </c>
      <c r="B9" s="31" t="s">
        <v>131</v>
      </c>
      <c r="C9" s="32">
        <v>42771</v>
      </c>
      <c r="D9" s="31">
        <v>10</v>
      </c>
      <c r="E9" s="31">
        <v>20</v>
      </c>
      <c r="F9" s="31" t="s">
        <v>132</v>
      </c>
      <c r="G9" s="33">
        <v>2000</v>
      </c>
      <c r="H9" s="34" t="s">
        <v>133</v>
      </c>
      <c r="I9" s="31">
        <v>1</v>
      </c>
      <c r="J9" s="33">
        <v>100</v>
      </c>
      <c r="K9" s="80">
        <f>G9+J9</f>
        <v>2100</v>
      </c>
      <c r="L9" s="30"/>
      <c r="M9" s="30"/>
    </row>
    <row r="10" spans="1:13" x14ac:dyDescent="0.3">
      <c r="A10" s="31" t="s">
        <v>164</v>
      </c>
      <c r="B10" s="31" t="s">
        <v>134</v>
      </c>
      <c r="C10" s="32">
        <v>41765</v>
      </c>
      <c r="D10" s="31">
        <v>5</v>
      </c>
      <c r="E10" s="31">
        <v>40</v>
      </c>
      <c r="F10" s="31" t="s">
        <v>132</v>
      </c>
      <c r="G10" s="33">
        <v>3000</v>
      </c>
      <c r="H10" s="34" t="s">
        <v>133</v>
      </c>
      <c r="I10" s="31">
        <v>1</v>
      </c>
      <c r="J10" s="33">
        <v>200</v>
      </c>
      <c r="K10" s="80">
        <f t="shared" ref="K10:K22" si="0">G10+J10</f>
        <v>3200</v>
      </c>
      <c r="L10" s="79"/>
    </row>
    <row r="11" spans="1:13" x14ac:dyDescent="0.3">
      <c r="A11" s="31" t="s">
        <v>165</v>
      </c>
      <c r="B11" s="31" t="s">
        <v>135</v>
      </c>
      <c r="C11" s="32">
        <v>40040</v>
      </c>
      <c r="D11" s="31">
        <v>7</v>
      </c>
      <c r="E11" s="31">
        <v>34</v>
      </c>
      <c r="F11" s="31" t="s">
        <v>136</v>
      </c>
      <c r="G11" s="33">
        <v>2500</v>
      </c>
      <c r="H11" s="34" t="s">
        <v>133</v>
      </c>
      <c r="I11" s="31">
        <v>2</v>
      </c>
      <c r="J11" s="33">
        <v>300</v>
      </c>
      <c r="K11" s="80">
        <f t="shared" si="0"/>
        <v>2800</v>
      </c>
    </row>
    <row r="12" spans="1:13" x14ac:dyDescent="0.3">
      <c r="A12" s="31" t="s">
        <v>166</v>
      </c>
      <c r="B12" s="31" t="s">
        <v>137</v>
      </c>
      <c r="C12" s="32">
        <v>43363</v>
      </c>
      <c r="D12" s="31">
        <v>9</v>
      </c>
      <c r="E12" s="31"/>
      <c r="F12" s="31" t="s">
        <v>138</v>
      </c>
      <c r="G12" s="33">
        <v>1800</v>
      </c>
      <c r="H12" s="34" t="s">
        <v>139</v>
      </c>
      <c r="I12" s="31">
        <v>0</v>
      </c>
      <c r="J12" s="33">
        <v>400</v>
      </c>
      <c r="K12" s="80">
        <f t="shared" si="0"/>
        <v>2200</v>
      </c>
    </row>
    <row r="13" spans="1:13" x14ac:dyDescent="0.3">
      <c r="A13" s="31" t="s">
        <v>167</v>
      </c>
      <c r="B13" s="31" t="s">
        <v>140</v>
      </c>
      <c r="C13" s="32">
        <v>40772</v>
      </c>
      <c r="D13" s="31">
        <v>8</v>
      </c>
      <c r="E13" s="31">
        <v>42</v>
      </c>
      <c r="F13" s="31" t="s">
        <v>132</v>
      </c>
      <c r="G13" s="33">
        <v>1500</v>
      </c>
      <c r="H13" s="34" t="s">
        <v>141</v>
      </c>
      <c r="I13" s="31">
        <v>2</v>
      </c>
      <c r="J13" s="33">
        <v>150</v>
      </c>
      <c r="K13" s="80">
        <f t="shared" si="0"/>
        <v>1650</v>
      </c>
    </row>
    <row r="14" spans="1:13" x14ac:dyDescent="0.3">
      <c r="A14" s="31" t="s">
        <v>168</v>
      </c>
      <c r="B14" s="31" t="s">
        <v>142</v>
      </c>
      <c r="C14" s="32">
        <v>37486</v>
      </c>
      <c r="D14" s="31">
        <v>15</v>
      </c>
      <c r="E14" s="31">
        <v>38</v>
      </c>
      <c r="F14" s="31" t="s">
        <v>136</v>
      </c>
      <c r="G14" s="33">
        <v>2000</v>
      </c>
      <c r="H14" s="34" t="s">
        <v>141</v>
      </c>
      <c r="I14" s="31">
        <v>3</v>
      </c>
      <c r="J14" s="33">
        <v>100</v>
      </c>
      <c r="K14" s="80">
        <f>G14+J14</f>
        <v>2100</v>
      </c>
    </row>
    <row r="15" spans="1:13" x14ac:dyDescent="0.3">
      <c r="A15" s="31" t="s">
        <v>169</v>
      </c>
      <c r="B15" s="31" t="s">
        <v>143</v>
      </c>
      <c r="C15" s="32">
        <v>40044</v>
      </c>
      <c r="D15" s="31">
        <v>5</v>
      </c>
      <c r="E15" s="31">
        <v>50</v>
      </c>
      <c r="F15" s="31" t="s">
        <v>138</v>
      </c>
      <c r="G15" s="33">
        <v>3000</v>
      </c>
      <c r="H15" s="34" t="s">
        <v>141</v>
      </c>
      <c r="I15" s="31">
        <v>0</v>
      </c>
      <c r="J15" s="33">
        <v>200</v>
      </c>
      <c r="K15" s="80">
        <f t="shared" si="0"/>
        <v>3200</v>
      </c>
    </row>
    <row r="16" spans="1:13" x14ac:dyDescent="0.3">
      <c r="A16" s="31" t="s">
        <v>170</v>
      </c>
      <c r="B16" s="31" t="s">
        <v>144</v>
      </c>
      <c r="C16" s="32">
        <v>40045</v>
      </c>
      <c r="D16" s="31">
        <v>6</v>
      </c>
      <c r="E16" s="31">
        <v>28</v>
      </c>
      <c r="F16" s="31" t="s">
        <v>136</v>
      </c>
      <c r="G16" s="33">
        <v>2500</v>
      </c>
      <c r="H16" s="34" t="s">
        <v>139</v>
      </c>
      <c r="I16" s="31">
        <v>4</v>
      </c>
      <c r="J16" s="33">
        <v>300</v>
      </c>
      <c r="K16" s="80">
        <f t="shared" si="0"/>
        <v>2800</v>
      </c>
    </row>
    <row r="17" spans="1:12" x14ac:dyDescent="0.3">
      <c r="A17" s="31" t="s">
        <v>171</v>
      </c>
      <c r="B17" s="31" t="s">
        <v>145</v>
      </c>
      <c r="C17" s="32">
        <v>40046</v>
      </c>
      <c r="D17" s="31">
        <v>9</v>
      </c>
      <c r="E17" s="31"/>
      <c r="F17" s="31" t="s">
        <v>136</v>
      </c>
      <c r="G17" s="33">
        <v>2000</v>
      </c>
      <c r="H17" s="34" t="s">
        <v>139</v>
      </c>
      <c r="I17" s="31">
        <v>2</v>
      </c>
      <c r="J17" s="33">
        <v>400</v>
      </c>
      <c r="K17" s="80">
        <f t="shared" si="0"/>
        <v>2400</v>
      </c>
    </row>
    <row r="18" spans="1:12" x14ac:dyDescent="0.3">
      <c r="A18" s="31" t="s">
        <v>172</v>
      </c>
      <c r="B18" s="31" t="s">
        <v>146</v>
      </c>
      <c r="C18" s="32">
        <v>40047</v>
      </c>
      <c r="D18" s="31">
        <v>10</v>
      </c>
      <c r="E18" s="31">
        <v>20</v>
      </c>
      <c r="F18" s="31" t="s">
        <v>132</v>
      </c>
      <c r="G18" s="33">
        <v>3000</v>
      </c>
      <c r="H18" s="34" t="s">
        <v>139</v>
      </c>
      <c r="I18" s="31">
        <v>0</v>
      </c>
      <c r="J18" s="33">
        <v>100</v>
      </c>
      <c r="K18" s="80">
        <f t="shared" si="0"/>
        <v>3100</v>
      </c>
    </row>
    <row r="19" spans="1:12" x14ac:dyDescent="0.3">
      <c r="A19" s="31" t="s">
        <v>173</v>
      </c>
      <c r="B19" s="31" t="s">
        <v>147</v>
      </c>
      <c r="C19" s="32">
        <v>40048</v>
      </c>
      <c r="D19" s="31">
        <v>5</v>
      </c>
      <c r="E19" s="31">
        <v>38</v>
      </c>
      <c r="F19" s="31" t="s">
        <v>136</v>
      </c>
      <c r="G19" s="33">
        <v>2500</v>
      </c>
      <c r="H19" s="34" t="s">
        <v>133</v>
      </c>
      <c r="I19" s="31">
        <v>2</v>
      </c>
      <c r="J19" s="33">
        <v>200</v>
      </c>
      <c r="K19" s="80">
        <f t="shared" si="0"/>
        <v>2700</v>
      </c>
    </row>
    <row r="20" spans="1:12" x14ac:dyDescent="0.3">
      <c r="A20" s="31" t="s">
        <v>174</v>
      </c>
      <c r="B20" s="31" t="s">
        <v>148</v>
      </c>
      <c r="C20" s="32">
        <v>40049</v>
      </c>
      <c r="D20" s="31">
        <v>11</v>
      </c>
      <c r="E20" s="31">
        <v>45</v>
      </c>
      <c r="F20" s="31" t="s">
        <v>138</v>
      </c>
      <c r="G20" s="33">
        <v>1800</v>
      </c>
      <c r="H20" s="34" t="s">
        <v>139</v>
      </c>
      <c r="I20" s="31">
        <v>3</v>
      </c>
      <c r="J20" s="33">
        <v>300</v>
      </c>
      <c r="K20" s="80">
        <f t="shared" si="0"/>
        <v>2100</v>
      </c>
    </row>
    <row r="21" spans="1:12" x14ac:dyDescent="0.3">
      <c r="A21" s="31" t="s">
        <v>175</v>
      </c>
      <c r="B21" s="31" t="s">
        <v>149</v>
      </c>
      <c r="C21" s="32">
        <v>40050</v>
      </c>
      <c r="D21" s="31">
        <v>9</v>
      </c>
      <c r="E21" s="31"/>
      <c r="F21" s="31" t="s">
        <v>132</v>
      </c>
      <c r="G21" s="33">
        <v>1500</v>
      </c>
      <c r="H21" s="34" t="s">
        <v>141</v>
      </c>
      <c r="I21" s="31">
        <v>0</v>
      </c>
      <c r="J21" s="33">
        <v>400</v>
      </c>
      <c r="K21" s="80">
        <f t="shared" si="0"/>
        <v>1900</v>
      </c>
    </row>
    <row r="22" spans="1:12" x14ac:dyDescent="0.3">
      <c r="A22" s="31" t="s">
        <v>176</v>
      </c>
      <c r="B22" s="31" t="s">
        <v>150</v>
      </c>
      <c r="C22" s="32">
        <v>40051</v>
      </c>
      <c r="D22" s="31">
        <v>8</v>
      </c>
      <c r="E22" s="31">
        <v>32</v>
      </c>
      <c r="F22" s="31" t="s">
        <v>136</v>
      </c>
      <c r="G22" s="33">
        <v>12000</v>
      </c>
      <c r="H22" s="34" t="s">
        <v>139</v>
      </c>
      <c r="I22" s="31">
        <v>1</v>
      </c>
      <c r="J22" s="33">
        <v>150</v>
      </c>
      <c r="K22" s="80">
        <f t="shared" si="0"/>
        <v>12150</v>
      </c>
    </row>
    <row r="23" spans="1:12" x14ac:dyDescent="0.3">
      <c r="A23" s="35"/>
      <c r="C23" s="36"/>
      <c r="G23" s="37"/>
      <c r="H23" s="38"/>
      <c r="J23" s="37"/>
    </row>
    <row r="24" spans="1:12" ht="14.25" customHeight="1" x14ac:dyDescent="0.25">
      <c r="A24" s="35" t="s">
        <v>151</v>
      </c>
      <c r="F24" s="39"/>
    </row>
    <row r="26" spans="1:12" x14ac:dyDescent="0.3">
      <c r="A26" s="40" t="s">
        <v>152</v>
      </c>
      <c r="D26" s="31">
        <f>COUNTA(B9:B22)</f>
        <v>14</v>
      </c>
      <c r="F26" s="41" t="s">
        <v>153</v>
      </c>
      <c r="J26" s="31">
        <f>DSUM(F8:G22,G8,F8:F9)+DSUM(F8:J22,J8,F8:F9)</f>
        <v>11950</v>
      </c>
    </row>
    <row r="27" spans="1:12" x14ac:dyDescent="0.3">
      <c r="A27" s="40" t="s">
        <v>154</v>
      </c>
      <c r="D27" s="31">
        <f>COUNTIF(F9:F22,"MECANICO")</f>
        <v>6</v>
      </c>
      <c r="F27" s="41" t="s">
        <v>156</v>
      </c>
      <c r="J27" s="42">
        <f>MAX(J9:J22)</f>
        <v>400</v>
      </c>
    </row>
    <row r="28" spans="1:12" x14ac:dyDescent="0.3">
      <c r="A28" s="40" t="s">
        <v>155</v>
      </c>
      <c r="D28" s="31">
        <f>COUNTIF(C9:C22, "&gt;20/08/2011")</f>
        <v>3</v>
      </c>
      <c r="F28" s="41" t="s">
        <v>160</v>
      </c>
      <c r="J28" s="42">
        <f>SUM(J9:J22)</f>
        <v>3300</v>
      </c>
    </row>
    <row r="29" spans="1:12" ht="14.25" customHeight="1" x14ac:dyDescent="0.3"/>
    <row r="30" spans="1:12" x14ac:dyDescent="0.3">
      <c r="A30" s="41" t="s">
        <v>157</v>
      </c>
      <c r="D30" s="31">
        <f>COUNTBLANK(E9:E22)</f>
        <v>3</v>
      </c>
      <c r="F30" s="41" t="s">
        <v>158</v>
      </c>
      <c r="K30" s="31">
        <f>AVERAGEIFS(K9:K22,I9:I22,"&gt;=3")</f>
        <v>2333.3333333333335</v>
      </c>
    </row>
    <row r="31" spans="1:12" ht="14.25" customHeight="1" x14ac:dyDescent="0.3">
      <c r="A31" s="41" t="s">
        <v>159</v>
      </c>
      <c r="D31" s="31" t="str">
        <f>INDEX(B9:B22,MATCH(SMALL(K9:K22,3),K9:K22,0))</f>
        <v>DAVID, PEREZ SOSA</v>
      </c>
      <c r="F31" s="41" t="s">
        <v>162</v>
      </c>
      <c r="K31" s="42">
        <f>_xlfn.MINIFS(G9:G22,F9:F22,"SOLDADOR")</f>
        <v>1500</v>
      </c>
      <c r="L31" s="42">
        <f>_xlfn.MINIFS(G9:G22,F9:F22,"MECANICO")</f>
        <v>2000</v>
      </c>
    </row>
    <row r="32" spans="1:12" x14ac:dyDescent="0.3">
      <c r="A32" s="41" t="s">
        <v>161</v>
      </c>
      <c r="D32" s="31">
        <f>COUNTIF(B9:B22,"??M*")</f>
        <v>2</v>
      </c>
      <c r="F32" s="41" t="s">
        <v>177</v>
      </c>
      <c r="K32" s="31">
        <f>SUMIFS(J9:J22,E9:E22,"&lt;40")</f>
        <v>1250</v>
      </c>
    </row>
    <row r="33" ht="13.5" customHeight="1" x14ac:dyDescent="0.3"/>
    <row r="37" ht="13.5" customHeight="1" x14ac:dyDescent="0.3"/>
    <row r="41" ht="13.5" customHeight="1" x14ac:dyDescent="0.3"/>
    <row r="45" ht="13.5" customHeight="1" x14ac:dyDescent="0.3"/>
    <row r="49" ht="13.5" customHeight="1" x14ac:dyDescent="0.3"/>
    <row r="56" ht="15" customHeight="1" x14ac:dyDescent="0.3"/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B2:BJ152"/>
  <sheetViews>
    <sheetView showGridLines="0" topLeftCell="A15" zoomScaleNormal="100" workbookViewId="0">
      <selection activeCell="M31" sqref="M31"/>
    </sheetView>
  </sheetViews>
  <sheetFormatPr baseColWidth="10" defaultColWidth="11.44140625" defaultRowHeight="14.4" x14ac:dyDescent="0.3"/>
  <cols>
    <col min="1" max="1" width="2.44140625" style="8" customWidth="1"/>
    <col min="2" max="2" width="9.33203125" style="1" customWidth="1"/>
    <col min="3" max="3" width="11.44140625" style="8"/>
    <col min="4" max="4" width="3.6640625" style="8" customWidth="1"/>
    <col min="5" max="5" width="16.44140625" style="8" bestFit="1" customWidth="1"/>
    <col min="6" max="6" width="6.33203125" style="8" bestFit="1" customWidth="1"/>
    <col min="7" max="7" width="12.6640625" style="8" bestFit="1" customWidth="1"/>
    <col min="8" max="8" width="13.5546875" style="8" bestFit="1" customWidth="1"/>
    <col min="9" max="9" width="8.5546875" style="8" bestFit="1" customWidth="1"/>
    <col min="10" max="10" width="8.5546875" style="8" customWidth="1"/>
    <col min="11" max="11" width="6.33203125" style="8" customWidth="1"/>
    <col min="12" max="12" width="14" style="8" customWidth="1"/>
    <col min="13" max="13" width="12" style="8" customWidth="1"/>
    <col min="14" max="14" width="17.6640625" style="8" customWidth="1"/>
    <col min="15" max="16384" width="11.44140625" style="8"/>
  </cols>
  <sheetData>
    <row r="2" spans="2:62" s="1" customFormat="1" ht="13.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2:62" s="1" customFormat="1" ht="13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2:62" s="1" customFormat="1" ht="13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2:62" s="1" customFormat="1" ht="13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2:62" s="1" customFormat="1" ht="13.5" customHeight="1" thickBot="1" x14ac:dyDescent="0.35"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2:62" s="7" customFormat="1" ht="16.2" thickTop="1" x14ac:dyDescent="0.3">
      <c r="B7" s="3"/>
    </row>
    <row r="8" spans="2:62" s="7" customFormat="1" ht="15.6" x14ac:dyDescent="0.3">
      <c r="B8" s="3"/>
    </row>
    <row r="9" spans="2:62" s="7" customFormat="1" ht="17.399999999999999" x14ac:dyDescent="0.3">
      <c r="B9" s="3"/>
      <c r="D9" s="77" t="s">
        <v>5</v>
      </c>
      <c r="E9" s="77"/>
      <c r="F9" s="77"/>
      <c r="G9" s="77"/>
      <c r="H9" s="77"/>
      <c r="I9" s="77"/>
      <c r="J9" s="18"/>
      <c r="O9" s="82"/>
      <c r="P9" s="83"/>
      <c r="Q9" s="84"/>
      <c r="R9" s="8"/>
    </row>
    <row r="10" spans="2:62" ht="15.6" x14ac:dyDescent="0.3">
      <c r="B10" s="3"/>
      <c r="D10" s="78" t="s">
        <v>6</v>
      </c>
      <c r="E10" s="78"/>
      <c r="F10" s="78"/>
      <c r="G10" s="78"/>
      <c r="H10" s="78"/>
      <c r="I10" s="78"/>
      <c r="J10"/>
    </row>
    <row r="11" spans="2:62" x14ac:dyDescent="0.3">
      <c r="B11" s="3"/>
      <c r="J11"/>
    </row>
    <row r="12" spans="2:62" s="9" customFormat="1" ht="15.6" x14ac:dyDescent="0.3">
      <c r="B12" s="3"/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  <c r="I12" s="10" t="s">
        <v>0</v>
      </c>
      <c r="J12"/>
      <c r="L12" s="76" t="s">
        <v>7</v>
      </c>
      <c r="M12" s="76"/>
      <c r="N12" s="76"/>
      <c r="O12" s="76"/>
      <c r="P12" s="76"/>
      <c r="Q12" s="76"/>
    </row>
    <row r="13" spans="2:62" ht="26.4" x14ac:dyDescent="0.3">
      <c r="B13" s="3"/>
      <c r="D13" s="11">
        <v>1</v>
      </c>
      <c r="E13" s="12" t="s">
        <v>14</v>
      </c>
      <c r="F13" s="13" t="s">
        <v>2</v>
      </c>
      <c r="G13" s="12" t="s">
        <v>15</v>
      </c>
      <c r="H13" s="12" t="s">
        <v>16</v>
      </c>
      <c r="I13" s="14">
        <v>750</v>
      </c>
      <c r="J13"/>
      <c r="L13" s="5" t="s">
        <v>12</v>
      </c>
      <c r="M13" s="10" t="s">
        <v>0</v>
      </c>
      <c r="N13" s="10" t="s">
        <v>13</v>
      </c>
      <c r="P13" s="73" t="s">
        <v>12</v>
      </c>
      <c r="Q13" s="10" t="s">
        <v>0</v>
      </c>
      <c r="R13" s="10" t="s">
        <v>13</v>
      </c>
    </row>
    <row r="14" spans="2:62" ht="15.6" x14ac:dyDescent="0.3">
      <c r="B14" s="3"/>
      <c r="D14" s="11">
        <v>2</v>
      </c>
      <c r="E14" s="12" t="s">
        <v>17</v>
      </c>
      <c r="F14" s="13" t="s">
        <v>2</v>
      </c>
      <c r="G14" s="12" t="s">
        <v>15</v>
      </c>
      <c r="H14" s="12" t="s">
        <v>16</v>
      </c>
      <c r="I14" s="14">
        <v>750</v>
      </c>
      <c r="J14"/>
      <c r="L14" s="26" t="s">
        <v>16</v>
      </c>
      <c r="M14" s="13" t="s">
        <v>231</v>
      </c>
      <c r="N14" s="61">
        <f>DAVERAGE(D12:I39,I12,L13:M14)</f>
        <v>1070.8333333333333</v>
      </c>
      <c r="O14" s="9"/>
      <c r="P14" s="26" t="s">
        <v>19</v>
      </c>
      <c r="Q14" s="13" t="s">
        <v>232</v>
      </c>
      <c r="R14" s="81">
        <f>DAVERAGE(D12:I39,I12,P13:Q14)</f>
        <v>850</v>
      </c>
    </row>
    <row r="15" spans="2:62" x14ac:dyDescent="0.3">
      <c r="B15" s="3"/>
      <c r="D15" s="11">
        <v>3</v>
      </c>
      <c r="E15" s="12" t="s">
        <v>18</v>
      </c>
      <c r="F15" s="13" t="s">
        <v>2</v>
      </c>
      <c r="G15" s="12" t="s">
        <v>15</v>
      </c>
      <c r="H15" s="12" t="s">
        <v>19</v>
      </c>
      <c r="I15" s="14">
        <v>900</v>
      </c>
      <c r="J15"/>
    </row>
    <row r="16" spans="2:62" x14ac:dyDescent="0.3">
      <c r="B16" s="3"/>
      <c r="D16" s="11">
        <v>4</v>
      </c>
      <c r="E16" s="12" t="s">
        <v>20</v>
      </c>
      <c r="F16" s="13" t="s">
        <v>4</v>
      </c>
      <c r="G16" s="12" t="s">
        <v>15</v>
      </c>
      <c r="H16" s="12" t="s">
        <v>16</v>
      </c>
      <c r="I16" s="14">
        <v>800</v>
      </c>
      <c r="J16" s="20"/>
    </row>
    <row r="17" spans="2:18" x14ac:dyDescent="0.3">
      <c r="B17" s="3"/>
      <c r="D17" s="11">
        <v>5</v>
      </c>
      <c r="E17" s="12" t="s">
        <v>21</v>
      </c>
      <c r="F17" s="13" t="s">
        <v>4</v>
      </c>
      <c r="G17" s="12" t="s">
        <v>15</v>
      </c>
      <c r="H17" s="12" t="s">
        <v>16</v>
      </c>
      <c r="I17" s="14">
        <v>800</v>
      </c>
      <c r="J17" s="20"/>
    </row>
    <row r="18" spans="2:18" ht="15.6" x14ac:dyDescent="0.3">
      <c r="B18" s="3"/>
      <c r="D18" s="11">
        <v>6</v>
      </c>
      <c r="E18" s="12" t="s">
        <v>22</v>
      </c>
      <c r="F18" s="13" t="s">
        <v>4</v>
      </c>
      <c r="G18" s="12" t="s">
        <v>15</v>
      </c>
      <c r="H18" s="12" t="s">
        <v>16</v>
      </c>
      <c r="I18" s="14">
        <v>900</v>
      </c>
      <c r="J18" s="20"/>
      <c r="L18" s="25" t="s">
        <v>23</v>
      </c>
      <c r="M18" s="25"/>
      <c r="N18" s="25"/>
      <c r="O18" s="25"/>
      <c r="P18" s="25"/>
    </row>
    <row r="19" spans="2:18" ht="26.4" x14ac:dyDescent="0.3">
      <c r="B19" s="3"/>
      <c r="D19" s="11">
        <v>7</v>
      </c>
      <c r="E19" s="12" t="s">
        <v>24</v>
      </c>
      <c r="F19" s="13" t="s">
        <v>3</v>
      </c>
      <c r="G19" s="12" t="s">
        <v>15</v>
      </c>
      <c r="H19" s="12" t="s">
        <v>16</v>
      </c>
      <c r="I19" s="14">
        <v>850</v>
      </c>
      <c r="J19" s="20"/>
      <c r="L19" s="15" t="s">
        <v>11</v>
      </c>
      <c r="M19" s="5" t="s">
        <v>0</v>
      </c>
      <c r="N19" s="10" t="s">
        <v>26</v>
      </c>
      <c r="P19" s="15" t="s">
        <v>10</v>
      </c>
      <c r="Q19" s="73" t="s">
        <v>12</v>
      </c>
      <c r="R19" s="10" t="s">
        <v>26</v>
      </c>
    </row>
    <row r="20" spans="2:18" ht="15.6" x14ac:dyDescent="0.3">
      <c r="B20" s="3"/>
      <c r="D20" s="11">
        <v>8</v>
      </c>
      <c r="E20" s="12" t="s">
        <v>25</v>
      </c>
      <c r="F20" s="13" t="s">
        <v>3</v>
      </c>
      <c r="G20" s="12" t="s">
        <v>15</v>
      </c>
      <c r="H20" s="12" t="s">
        <v>19</v>
      </c>
      <c r="I20" s="14">
        <v>1800</v>
      </c>
      <c r="J20" s="20"/>
      <c r="L20" s="26" t="s">
        <v>36</v>
      </c>
      <c r="M20" s="13" t="s">
        <v>233</v>
      </c>
      <c r="N20" s="61">
        <f>DSUM(D12:I39,I12,L19:M20)</f>
        <v>0</v>
      </c>
      <c r="P20" s="26" t="s">
        <v>4</v>
      </c>
      <c r="Q20" s="16" t="s">
        <v>1</v>
      </c>
      <c r="R20" s="61">
        <f>DSUM(D12:I39,I12,P19:Q20)</f>
        <v>4400</v>
      </c>
    </row>
    <row r="21" spans="2:18" x14ac:dyDescent="0.3">
      <c r="B21" s="3"/>
      <c r="D21" s="11">
        <v>9</v>
      </c>
      <c r="E21" s="12" t="s">
        <v>27</v>
      </c>
      <c r="F21" s="13" t="s">
        <v>3</v>
      </c>
      <c r="G21" s="12" t="s">
        <v>15</v>
      </c>
      <c r="H21" s="12" t="s">
        <v>19</v>
      </c>
      <c r="I21" s="14">
        <v>1100</v>
      </c>
      <c r="J21" s="20"/>
    </row>
    <row r="22" spans="2:18" x14ac:dyDescent="0.3">
      <c r="B22" s="3"/>
      <c r="D22" s="11">
        <v>10</v>
      </c>
      <c r="E22" s="12" t="s">
        <v>28</v>
      </c>
      <c r="F22" s="13" t="s">
        <v>3</v>
      </c>
      <c r="G22" s="12" t="s">
        <v>15</v>
      </c>
      <c r="H22" s="12" t="s">
        <v>19</v>
      </c>
      <c r="I22" s="14">
        <v>1300</v>
      </c>
      <c r="J22" s="20"/>
    </row>
    <row r="23" spans="2:18" x14ac:dyDescent="0.3">
      <c r="B23" s="3"/>
      <c r="D23" s="11">
        <v>11</v>
      </c>
      <c r="E23" s="12" t="s">
        <v>29</v>
      </c>
      <c r="F23" s="13" t="s">
        <v>2</v>
      </c>
      <c r="G23" s="12" t="s">
        <v>30</v>
      </c>
      <c r="H23" s="12" t="s">
        <v>16</v>
      </c>
      <c r="I23" s="14">
        <v>800</v>
      </c>
      <c r="J23" s="20"/>
    </row>
    <row r="24" spans="2:18" ht="15.6" x14ac:dyDescent="0.3">
      <c r="B24" s="3"/>
      <c r="D24" s="11">
        <v>12</v>
      </c>
      <c r="E24" s="12" t="s">
        <v>31</v>
      </c>
      <c r="F24" s="13" t="s">
        <v>2</v>
      </c>
      <c r="G24" s="12" t="s">
        <v>30</v>
      </c>
      <c r="H24" s="12" t="s">
        <v>16</v>
      </c>
      <c r="I24" s="14">
        <v>750</v>
      </c>
      <c r="J24" s="20"/>
      <c r="L24" s="25" t="s">
        <v>34</v>
      </c>
      <c r="M24" s="25"/>
      <c r="N24" s="25"/>
      <c r="O24" s="25"/>
      <c r="P24" s="25"/>
      <c r="Q24" s="25"/>
    </row>
    <row r="25" spans="2:18" x14ac:dyDescent="0.3">
      <c r="B25" s="3"/>
      <c r="D25" s="11">
        <v>13</v>
      </c>
      <c r="E25" s="12" t="s">
        <v>32</v>
      </c>
      <c r="F25" s="13" t="s">
        <v>2</v>
      </c>
      <c r="G25" s="12" t="s">
        <v>30</v>
      </c>
      <c r="H25" s="12" t="s">
        <v>19</v>
      </c>
      <c r="I25" s="14">
        <v>800</v>
      </c>
      <c r="J25" s="20"/>
      <c r="L25" s="5" t="s">
        <v>12</v>
      </c>
      <c r="M25" s="5" t="s">
        <v>10</v>
      </c>
      <c r="N25" s="10" t="s">
        <v>38</v>
      </c>
      <c r="P25" s="73" t="s">
        <v>12</v>
      </c>
      <c r="Q25" s="73" t="s">
        <v>10</v>
      </c>
      <c r="R25" s="10" t="s">
        <v>38</v>
      </c>
    </row>
    <row r="26" spans="2:18" ht="15.6" x14ac:dyDescent="0.3">
      <c r="B26" s="3"/>
      <c r="D26" s="11">
        <v>14</v>
      </c>
      <c r="E26" s="12" t="s">
        <v>33</v>
      </c>
      <c r="F26" s="13" t="s">
        <v>2</v>
      </c>
      <c r="G26" s="12" t="s">
        <v>30</v>
      </c>
      <c r="H26" s="12" t="s">
        <v>16</v>
      </c>
      <c r="I26" s="14">
        <v>1300</v>
      </c>
      <c r="J26" s="20"/>
      <c r="L26" s="26" t="s">
        <v>16</v>
      </c>
      <c r="M26" s="13" t="s">
        <v>2</v>
      </c>
      <c r="N26" s="60">
        <f>DCOUNT(D12:I39,D12,L25:M26)</f>
        <v>5</v>
      </c>
      <c r="P26" s="26" t="s">
        <v>19</v>
      </c>
      <c r="Q26" s="13" t="s">
        <v>4</v>
      </c>
      <c r="R26" s="60">
        <f>DCOUNT(D12:I39,D12,P25:Q26)</f>
        <v>4</v>
      </c>
    </row>
    <row r="27" spans="2:18" x14ac:dyDescent="0.3">
      <c r="B27" s="3"/>
      <c r="D27" s="11">
        <v>15</v>
      </c>
      <c r="E27" s="12" t="s">
        <v>35</v>
      </c>
      <c r="F27" s="13" t="s">
        <v>4</v>
      </c>
      <c r="G27" s="12" t="s">
        <v>36</v>
      </c>
      <c r="H27" s="12" t="s">
        <v>16</v>
      </c>
      <c r="I27" s="14">
        <v>1200</v>
      </c>
      <c r="J27" s="20"/>
    </row>
    <row r="28" spans="2:18" x14ac:dyDescent="0.3">
      <c r="B28" s="3"/>
      <c r="D28" s="11">
        <v>16</v>
      </c>
      <c r="E28" s="12" t="s">
        <v>37</v>
      </c>
      <c r="F28" s="13" t="s">
        <v>4</v>
      </c>
      <c r="G28" s="12" t="s">
        <v>36</v>
      </c>
      <c r="H28" s="12" t="s">
        <v>16</v>
      </c>
      <c r="I28" s="14">
        <v>1200</v>
      </c>
      <c r="J28" s="20"/>
      <c r="L28"/>
      <c r="M28"/>
      <c r="N28"/>
    </row>
    <row r="29" spans="2:18" x14ac:dyDescent="0.3">
      <c r="B29" s="3"/>
      <c r="D29" s="11">
        <v>17</v>
      </c>
      <c r="E29" s="12" t="s">
        <v>39</v>
      </c>
      <c r="F29" s="13" t="s">
        <v>4</v>
      </c>
      <c r="G29" s="12" t="s">
        <v>36</v>
      </c>
      <c r="H29" s="12" t="s">
        <v>16</v>
      </c>
      <c r="I29" s="14">
        <v>1200</v>
      </c>
      <c r="J29" s="20"/>
      <c r="L29"/>
      <c r="M29"/>
      <c r="N29"/>
    </row>
    <row r="30" spans="2:18" x14ac:dyDescent="0.3">
      <c r="B30" s="3"/>
      <c r="D30" s="11">
        <v>18</v>
      </c>
      <c r="E30" s="12" t="s">
        <v>40</v>
      </c>
      <c r="F30" s="13" t="s">
        <v>4</v>
      </c>
      <c r="G30" s="12" t="s">
        <v>36</v>
      </c>
      <c r="H30" s="12" t="s">
        <v>16</v>
      </c>
      <c r="I30" s="14">
        <v>1200</v>
      </c>
      <c r="J30" s="20"/>
      <c r="L30"/>
      <c r="M30"/>
      <c r="N30"/>
      <c r="O30" s="17"/>
    </row>
    <row r="31" spans="2:18" x14ac:dyDescent="0.3">
      <c r="B31" s="3"/>
      <c r="D31" s="11">
        <v>19</v>
      </c>
      <c r="E31" s="12" t="s">
        <v>41</v>
      </c>
      <c r="F31" s="13" t="s">
        <v>3</v>
      </c>
      <c r="G31" s="12" t="s">
        <v>36</v>
      </c>
      <c r="H31" s="12" t="s">
        <v>19</v>
      </c>
      <c r="I31" s="14">
        <v>1100</v>
      </c>
      <c r="J31" s="20"/>
    </row>
    <row r="32" spans="2:18" x14ac:dyDescent="0.3">
      <c r="B32" s="3"/>
      <c r="D32" s="11">
        <v>20</v>
      </c>
      <c r="E32" s="12" t="s">
        <v>42</v>
      </c>
      <c r="F32" s="13" t="s">
        <v>3</v>
      </c>
      <c r="G32" s="12" t="s">
        <v>43</v>
      </c>
      <c r="H32" s="12" t="s">
        <v>16</v>
      </c>
      <c r="I32" s="14">
        <v>1200</v>
      </c>
      <c r="J32" s="20"/>
    </row>
    <row r="33" spans="2:10" x14ac:dyDescent="0.3">
      <c r="B33" s="3"/>
      <c r="D33" s="11">
        <v>21</v>
      </c>
      <c r="E33" s="12" t="s">
        <v>44</v>
      </c>
      <c r="F33" s="13" t="s">
        <v>3</v>
      </c>
      <c r="G33" s="12" t="s">
        <v>43</v>
      </c>
      <c r="H33" s="12" t="s">
        <v>16</v>
      </c>
      <c r="I33" s="14">
        <v>1400</v>
      </c>
      <c r="J33" s="20"/>
    </row>
    <row r="34" spans="2:10" x14ac:dyDescent="0.3">
      <c r="B34" s="3"/>
      <c r="D34" s="11">
        <v>22</v>
      </c>
      <c r="E34" s="12" t="s">
        <v>45</v>
      </c>
      <c r="F34" s="13" t="s">
        <v>2</v>
      </c>
      <c r="G34" s="12" t="s">
        <v>30</v>
      </c>
      <c r="H34" s="12" t="s">
        <v>19</v>
      </c>
      <c r="I34" s="14">
        <v>1200</v>
      </c>
      <c r="J34" s="20"/>
    </row>
    <row r="35" spans="2:10" x14ac:dyDescent="0.3">
      <c r="B35" s="3"/>
      <c r="D35" s="11">
        <v>23</v>
      </c>
      <c r="E35" s="12" t="s">
        <v>46</v>
      </c>
      <c r="F35" s="13" t="s">
        <v>2</v>
      </c>
      <c r="G35" s="12" t="s">
        <v>43</v>
      </c>
      <c r="H35" s="12" t="s">
        <v>19</v>
      </c>
      <c r="I35" s="14">
        <v>900</v>
      </c>
      <c r="J35" s="20"/>
    </row>
    <row r="36" spans="2:10" x14ac:dyDescent="0.3">
      <c r="B36" s="3"/>
      <c r="D36" s="11">
        <v>24</v>
      </c>
      <c r="E36" s="12" t="s">
        <v>47</v>
      </c>
      <c r="F36" s="13" t="s">
        <v>4</v>
      </c>
      <c r="G36" s="12" t="s">
        <v>30</v>
      </c>
      <c r="H36" s="12" t="s">
        <v>19</v>
      </c>
      <c r="I36" s="14">
        <v>1000</v>
      </c>
      <c r="J36" s="20"/>
    </row>
    <row r="37" spans="2:10" x14ac:dyDescent="0.3">
      <c r="B37" s="3"/>
      <c r="D37" s="11">
        <v>25</v>
      </c>
      <c r="E37" s="12" t="s">
        <v>48</v>
      </c>
      <c r="F37" s="13" t="s">
        <v>4</v>
      </c>
      <c r="G37" s="12" t="s">
        <v>30</v>
      </c>
      <c r="H37" s="12" t="s">
        <v>19</v>
      </c>
      <c r="I37" s="14">
        <v>1600</v>
      </c>
      <c r="J37" s="20"/>
    </row>
    <row r="38" spans="2:10" x14ac:dyDescent="0.3">
      <c r="B38" s="3"/>
      <c r="D38" s="11">
        <v>26</v>
      </c>
      <c r="E38" s="12" t="s">
        <v>49</v>
      </c>
      <c r="F38" s="13" t="s">
        <v>4</v>
      </c>
      <c r="G38" s="12" t="s">
        <v>43</v>
      </c>
      <c r="H38" s="12" t="s">
        <v>19</v>
      </c>
      <c r="I38" s="14">
        <v>1000</v>
      </c>
      <c r="J38" s="20"/>
    </row>
    <row r="39" spans="2:10" x14ac:dyDescent="0.3">
      <c r="B39" s="3"/>
      <c r="D39" s="11">
        <v>27</v>
      </c>
      <c r="E39" s="12" t="s">
        <v>50</v>
      </c>
      <c r="F39" s="13" t="s">
        <v>4</v>
      </c>
      <c r="G39" s="12" t="s">
        <v>30</v>
      </c>
      <c r="H39" s="12" t="s">
        <v>19</v>
      </c>
      <c r="I39" s="14">
        <v>800</v>
      </c>
      <c r="J39" s="20"/>
    </row>
    <row r="40" spans="2:10" x14ac:dyDescent="0.3">
      <c r="B40" s="3"/>
    </row>
    <row r="41" spans="2:10" x14ac:dyDescent="0.3">
      <c r="B41" s="3"/>
    </row>
    <row r="42" spans="2:10" x14ac:dyDescent="0.3">
      <c r="B42" s="3"/>
    </row>
    <row r="43" spans="2:10" x14ac:dyDescent="0.3">
      <c r="B43" s="3"/>
    </row>
    <row r="44" spans="2:10" x14ac:dyDescent="0.3">
      <c r="B44" s="3"/>
    </row>
    <row r="45" spans="2:10" x14ac:dyDescent="0.3">
      <c r="B45" s="3"/>
    </row>
    <row r="46" spans="2:10" x14ac:dyDescent="0.3">
      <c r="B46" s="3"/>
    </row>
    <row r="47" spans="2:10" x14ac:dyDescent="0.3">
      <c r="B47" s="3"/>
    </row>
    <row r="48" spans="2:10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</sheetData>
  <mergeCells count="3">
    <mergeCell ref="L12:Q12"/>
    <mergeCell ref="D9:I9"/>
    <mergeCell ref="D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showGridLines="0" topLeftCell="A4" zoomScale="85" zoomScaleNormal="85" workbookViewId="0">
      <selection activeCell="C16" sqref="C16"/>
    </sheetView>
  </sheetViews>
  <sheetFormatPr baseColWidth="10" defaultRowHeight="13.2" x14ac:dyDescent="0.25"/>
  <cols>
    <col min="1" max="1" width="30.109375" style="43" customWidth="1"/>
    <col min="2" max="2" width="21.44140625" style="43" customWidth="1"/>
    <col min="3" max="3" width="18" style="43" customWidth="1"/>
    <col min="4" max="4" width="16.44140625" style="43" bestFit="1" customWidth="1"/>
    <col min="5" max="5" width="17.88671875" style="43" customWidth="1"/>
    <col min="6" max="6" width="10.44140625" style="43" customWidth="1"/>
    <col min="7" max="7" width="13.88671875" style="43" customWidth="1"/>
    <col min="8" max="8" width="13" style="43" bestFit="1" customWidth="1"/>
    <col min="9" max="9" width="12.44140625" style="43" bestFit="1" customWidth="1"/>
    <col min="10" max="10" width="11.44140625" style="43"/>
    <col min="11" max="11" width="16.33203125" style="43" bestFit="1" customWidth="1"/>
    <col min="12" max="256" width="11.44140625" style="43"/>
    <col min="257" max="257" width="30.109375" style="43" customWidth="1"/>
    <col min="258" max="258" width="21.44140625" style="43" customWidth="1"/>
    <col min="259" max="259" width="18" style="43" customWidth="1"/>
    <col min="260" max="260" width="16.44140625" style="43" bestFit="1" customWidth="1"/>
    <col min="261" max="261" width="17.88671875" style="43" customWidth="1"/>
    <col min="262" max="262" width="10.44140625" style="43" customWidth="1"/>
    <col min="263" max="263" width="13.88671875" style="43" customWidth="1"/>
    <col min="264" max="264" width="13" style="43" bestFit="1" customWidth="1"/>
    <col min="265" max="265" width="12.44140625" style="43" bestFit="1" customWidth="1"/>
    <col min="266" max="266" width="11.44140625" style="43"/>
    <col min="267" max="267" width="16.33203125" style="43" bestFit="1" customWidth="1"/>
    <col min="268" max="512" width="11.44140625" style="43"/>
    <col min="513" max="513" width="30.109375" style="43" customWidth="1"/>
    <col min="514" max="514" width="21.44140625" style="43" customWidth="1"/>
    <col min="515" max="515" width="18" style="43" customWidth="1"/>
    <col min="516" max="516" width="16.44140625" style="43" bestFit="1" customWidth="1"/>
    <col min="517" max="517" width="17.88671875" style="43" customWidth="1"/>
    <col min="518" max="518" width="10.44140625" style="43" customWidth="1"/>
    <col min="519" max="519" width="13.88671875" style="43" customWidth="1"/>
    <col min="520" max="520" width="13" style="43" bestFit="1" customWidth="1"/>
    <col min="521" max="521" width="12.44140625" style="43" bestFit="1" customWidth="1"/>
    <col min="522" max="522" width="11.44140625" style="43"/>
    <col min="523" max="523" width="16.33203125" style="43" bestFit="1" customWidth="1"/>
    <col min="524" max="768" width="11.44140625" style="43"/>
    <col min="769" max="769" width="30.109375" style="43" customWidth="1"/>
    <col min="770" max="770" width="21.44140625" style="43" customWidth="1"/>
    <col min="771" max="771" width="18" style="43" customWidth="1"/>
    <col min="772" max="772" width="16.44140625" style="43" bestFit="1" customWidth="1"/>
    <col min="773" max="773" width="17.88671875" style="43" customWidth="1"/>
    <col min="774" max="774" width="10.44140625" style="43" customWidth="1"/>
    <col min="775" max="775" width="13.88671875" style="43" customWidth="1"/>
    <col min="776" max="776" width="13" style="43" bestFit="1" customWidth="1"/>
    <col min="777" max="777" width="12.44140625" style="43" bestFit="1" customWidth="1"/>
    <col min="778" max="778" width="11.44140625" style="43"/>
    <col min="779" max="779" width="16.33203125" style="43" bestFit="1" customWidth="1"/>
    <col min="780" max="1024" width="11.44140625" style="43"/>
    <col min="1025" max="1025" width="30.109375" style="43" customWidth="1"/>
    <col min="1026" max="1026" width="21.44140625" style="43" customWidth="1"/>
    <col min="1027" max="1027" width="18" style="43" customWidth="1"/>
    <col min="1028" max="1028" width="16.44140625" style="43" bestFit="1" customWidth="1"/>
    <col min="1029" max="1029" width="17.88671875" style="43" customWidth="1"/>
    <col min="1030" max="1030" width="10.44140625" style="43" customWidth="1"/>
    <col min="1031" max="1031" width="13.88671875" style="43" customWidth="1"/>
    <col min="1032" max="1032" width="13" style="43" bestFit="1" customWidth="1"/>
    <col min="1033" max="1033" width="12.44140625" style="43" bestFit="1" customWidth="1"/>
    <col min="1034" max="1034" width="11.44140625" style="43"/>
    <col min="1035" max="1035" width="16.33203125" style="43" bestFit="1" customWidth="1"/>
    <col min="1036" max="1280" width="11.44140625" style="43"/>
    <col min="1281" max="1281" width="30.109375" style="43" customWidth="1"/>
    <col min="1282" max="1282" width="21.44140625" style="43" customWidth="1"/>
    <col min="1283" max="1283" width="18" style="43" customWidth="1"/>
    <col min="1284" max="1284" width="16.44140625" style="43" bestFit="1" customWidth="1"/>
    <col min="1285" max="1285" width="17.88671875" style="43" customWidth="1"/>
    <col min="1286" max="1286" width="10.44140625" style="43" customWidth="1"/>
    <col min="1287" max="1287" width="13.88671875" style="43" customWidth="1"/>
    <col min="1288" max="1288" width="13" style="43" bestFit="1" customWidth="1"/>
    <col min="1289" max="1289" width="12.44140625" style="43" bestFit="1" customWidth="1"/>
    <col min="1290" max="1290" width="11.44140625" style="43"/>
    <col min="1291" max="1291" width="16.33203125" style="43" bestFit="1" customWidth="1"/>
    <col min="1292" max="1536" width="11.44140625" style="43"/>
    <col min="1537" max="1537" width="30.109375" style="43" customWidth="1"/>
    <col min="1538" max="1538" width="21.44140625" style="43" customWidth="1"/>
    <col min="1539" max="1539" width="18" style="43" customWidth="1"/>
    <col min="1540" max="1540" width="16.44140625" style="43" bestFit="1" customWidth="1"/>
    <col min="1541" max="1541" width="17.88671875" style="43" customWidth="1"/>
    <col min="1542" max="1542" width="10.44140625" style="43" customWidth="1"/>
    <col min="1543" max="1543" width="13.88671875" style="43" customWidth="1"/>
    <col min="1544" max="1544" width="13" style="43" bestFit="1" customWidth="1"/>
    <col min="1545" max="1545" width="12.44140625" style="43" bestFit="1" customWidth="1"/>
    <col min="1546" max="1546" width="11.44140625" style="43"/>
    <col min="1547" max="1547" width="16.33203125" style="43" bestFit="1" customWidth="1"/>
    <col min="1548" max="1792" width="11.44140625" style="43"/>
    <col min="1793" max="1793" width="30.109375" style="43" customWidth="1"/>
    <col min="1794" max="1794" width="21.44140625" style="43" customWidth="1"/>
    <col min="1795" max="1795" width="18" style="43" customWidth="1"/>
    <col min="1796" max="1796" width="16.44140625" style="43" bestFit="1" customWidth="1"/>
    <col min="1797" max="1797" width="17.88671875" style="43" customWidth="1"/>
    <col min="1798" max="1798" width="10.44140625" style="43" customWidth="1"/>
    <col min="1799" max="1799" width="13.88671875" style="43" customWidth="1"/>
    <col min="1800" max="1800" width="13" style="43" bestFit="1" customWidth="1"/>
    <col min="1801" max="1801" width="12.44140625" style="43" bestFit="1" customWidth="1"/>
    <col min="1802" max="1802" width="11.44140625" style="43"/>
    <col min="1803" max="1803" width="16.33203125" style="43" bestFit="1" customWidth="1"/>
    <col min="1804" max="2048" width="11.44140625" style="43"/>
    <col min="2049" max="2049" width="30.109375" style="43" customWidth="1"/>
    <col min="2050" max="2050" width="21.44140625" style="43" customWidth="1"/>
    <col min="2051" max="2051" width="18" style="43" customWidth="1"/>
    <col min="2052" max="2052" width="16.44140625" style="43" bestFit="1" customWidth="1"/>
    <col min="2053" max="2053" width="17.88671875" style="43" customWidth="1"/>
    <col min="2054" max="2054" width="10.44140625" style="43" customWidth="1"/>
    <col min="2055" max="2055" width="13.88671875" style="43" customWidth="1"/>
    <col min="2056" max="2056" width="13" style="43" bestFit="1" customWidth="1"/>
    <col min="2057" max="2057" width="12.44140625" style="43" bestFit="1" customWidth="1"/>
    <col min="2058" max="2058" width="11.44140625" style="43"/>
    <col min="2059" max="2059" width="16.33203125" style="43" bestFit="1" customWidth="1"/>
    <col min="2060" max="2304" width="11.44140625" style="43"/>
    <col min="2305" max="2305" width="30.109375" style="43" customWidth="1"/>
    <col min="2306" max="2306" width="21.44140625" style="43" customWidth="1"/>
    <col min="2307" max="2307" width="18" style="43" customWidth="1"/>
    <col min="2308" max="2308" width="16.44140625" style="43" bestFit="1" customWidth="1"/>
    <col min="2309" max="2309" width="17.88671875" style="43" customWidth="1"/>
    <col min="2310" max="2310" width="10.44140625" style="43" customWidth="1"/>
    <col min="2311" max="2311" width="13.88671875" style="43" customWidth="1"/>
    <col min="2312" max="2312" width="13" style="43" bestFit="1" customWidth="1"/>
    <col min="2313" max="2313" width="12.44140625" style="43" bestFit="1" customWidth="1"/>
    <col min="2314" max="2314" width="11.44140625" style="43"/>
    <col min="2315" max="2315" width="16.33203125" style="43" bestFit="1" customWidth="1"/>
    <col min="2316" max="2560" width="11.44140625" style="43"/>
    <col min="2561" max="2561" width="30.109375" style="43" customWidth="1"/>
    <col min="2562" max="2562" width="21.44140625" style="43" customWidth="1"/>
    <col min="2563" max="2563" width="18" style="43" customWidth="1"/>
    <col min="2564" max="2564" width="16.44140625" style="43" bestFit="1" customWidth="1"/>
    <col min="2565" max="2565" width="17.88671875" style="43" customWidth="1"/>
    <col min="2566" max="2566" width="10.44140625" style="43" customWidth="1"/>
    <col min="2567" max="2567" width="13.88671875" style="43" customWidth="1"/>
    <col min="2568" max="2568" width="13" style="43" bestFit="1" customWidth="1"/>
    <col min="2569" max="2569" width="12.44140625" style="43" bestFit="1" customWidth="1"/>
    <col min="2570" max="2570" width="11.44140625" style="43"/>
    <col min="2571" max="2571" width="16.33203125" style="43" bestFit="1" customWidth="1"/>
    <col min="2572" max="2816" width="11.44140625" style="43"/>
    <col min="2817" max="2817" width="30.109375" style="43" customWidth="1"/>
    <col min="2818" max="2818" width="21.44140625" style="43" customWidth="1"/>
    <col min="2819" max="2819" width="18" style="43" customWidth="1"/>
    <col min="2820" max="2820" width="16.44140625" style="43" bestFit="1" customWidth="1"/>
    <col min="2821" max="2821" width="17.88671875" style="43" customWidth="1"/>
    <col min="2822" max="2822" width="10.44140625" style="43" customWidth="1"/>
    <col min="2823" max="2823" width="13.88671875" style="43" customWidth="1"/>
    <col min="2824" max="2824" width="13" style="43" bestFit="1" customWidth="1"/>
    <col min="2825" max="2825" width="12.44140625" style="43" bestFit="1" customWidth="1"/>
    <col min="2826" max="2826" width="11.44140625" style="43"/>
    <col min="2827" max="2827" width="16.33203125" style="43" bestFit="1" customWidth="1"/>
    <col min="2828" max="3072" width="11.44140625" style="43"/>
    <col min="3073" max="3073" width="30.109375" style="43" customWidth="1"/>
    <col min="3074" max="3074" width="21.44140625" style="43" customWidth="1"/>
    <col min="3075" max="3075" width="18" style="43" customWidth="1"/>
    <col min="3076" max="3076" width="16.44140625" style="43" bestFit="1" customWidth="1"/>
    <col min="3077" max="3077" width="17.88671875" style="43" customWidth="1"/>
    <col min="3078" max="3078" width="10.44140625" style="43" customWidth="1"/>
    <col min="3079" max="3079" width="13.88671875" style="43" customWidth="1"/>
    <col min="3080" max="3080" width="13" style="43" bestFit="1" customWidth="1"/>
    <col min="3081" max="3081" width="12.44140625" style="43" bestFit="1" customWidth="1"/>
    <col min="3082" max="3082" width="11.44140625" style="43"/>
    <col min="3083" max="3083" width="16.33203125" style="43" bestFit="1" customWidth="1"/>
    <col min="3084" max="3328" width="11.44140625" style="43"/>
    <col min="3329" max="3329" width="30.109375" style="43" customWidth="1"/>
    <col min="3330" max="3330" width="21.44140625" style="43" customWidth="1"/>
    <col min="3331" max="3331" width="18" style="43" customWidth="1"/>
    <col min="3332" max="3332" width="16.44140625" style="43" bestFit="1" customWidth="1"/>
    <col min="3333" max="3333" width="17.88671875" style="43" customWidth="1"/>
    <col min="3334" max="3334" width="10.44140625" style="43" customWidth="1"/>
    <col min="3335" max="3335" width="13.88671875" style="43" customWidth="1"/>
    <col min="3336" max="3336" width="13" style="43" bestFit="1" customWidth="1"/>
    <col min="3337" max="3337" width="12.44140625" style="43" bestFit="1" customWidth="1"/>
    <col min="3338" max="3338" width="11.44140625" style="43"/>
    <col min="3339" max="3339" width="16.33203125" style="43" bestFit="1" customWidth="1"/>
    <col min="3340" max="3584" width="11.44140625" style="43"/>
    <col min="3585" max="3585" width="30.109375" style="43" customWidth="1"/>
    <col min="3586" max="3586" width="21.44140625" style="43" customWidth="1"/>
    <col min="3587" max="3587" width="18" style="43" customWidth="1"/>
    <col min="3588" max="3588" width="16.44140625" style="43" bestFit="1" customWidth="1"/>
    <col min="3589" max="3589" width="17.88671875" style="43" customWidth="1"/>
    <col min="3590" max="3590" width="10.44140625" style="43" customWidth="1"/>
    <col min="3591" max="3591" width="13.88671875" style="43" customWidth="1"/>
    <col min="3592" max="3592" width="13" style="43" bestFit="1" customWidth="1"/>
    <col min="3593" max="3593" width="12.44140625" style="43" bestFit="1" customWidth="1"/>
    <col min="3594" max="3594" width="11.44140625" style="43"/>
    <col min="3595" max="3595" width="16.33203125" style="43" bestFit="1" customWidth="1"/>
    <col min="3596" max="3840" width="11.44140625" style="43"/>
    <col min="3841" max="3841" width="30.109375" style="43" customWidth="1"/>
    <col min="3842" max="3842" width="21.44140625" style="43" customWidth="1"/>
    <col min="3843" max="3843" width="18" style="43" customWidth="1"/>
    <col min="3844" max="3844" width="16.44140625" style="43" bestFit="1" customWidth="1"/>
    <col min="3845" max="3845" width="17.88671875" style="43" customWidth="1"/>
    <col min="3846" max="3846" width="10.44140625" style="43" customWidth="1"/>
    <col min="3847" max="3847" width="13.88671875" style="43" customWidth="1"/>
    <col min="3848" max="3848" width="13" style="43" bestFit="1" customWidth="1"/>
    <col min="3849" max="3849" width="12.44140625" style="43" bestFit="1" customWidth="1"/>
    <col min="3850" max="3850" width="11.44140625" style="43"/>
    <col min="3851" max="3851" width="16.33203125" style="43" bestFit="1" customWidth="1"/>
    <col min="3852" max="4096" width="11.44140625" style="43"/>
    <col min="4097" max="4097" width="30.109375" style="43" customWidth="1"/>
    <col min="4098" max="4098" width="21.44140625" style="43" customWidth="1"/>
    <col min="4099" max="4099" width="18" style="43" customWidth="1"/>
    <col min="4100" max="4100" width="16.44140625" style="43" bestFit="1" customWidth="1"/>
    <col min="4101" max="4101" width="17.88671875" style="43" customWidth="1"/>
    <col min="4102" max="4102" width="10.44140625" style="43" customWidth="1"/>
    <col min="4103" max="4103" width="13.88671875" style="43" customWidth="1"/>
    <col min="4104" max="4104" width="13" style="43" bestFit="1" customWidth="1"/>
    <col min="4105" max="4105" width="12.44140625" style="43" bestFit="1" customWidth="1"/>
    <col min="4106" max="4106" width="11.44140625" style="43"/>
    <col min="4107" max="4107" width="16.33203125" style="43" bestFit="1" customWidth="1"/>
    <col min="4108" max="4352" width="11.44140625" style="43"/>
    <col min="4353" max="4353" width="30.109375" style="43" customWidth="1"/>
    <col min="4354" max="4354" width="21.44140625" style="43" customWidth="1"/>
    <col min="4355" max="4355" width="18" style="43" customWidth="1"/>
    <col min="4356" max="4356" width="16.44140625" style="43" bestFit="1" customWidth="1"/>
    <col min="4357" max="4357" width="17.88671875" style="43" customWidth="1"/>
    <col min="4358" max="4358" width="10.44140625" style="43" customWidth="1"/>
    <col min="4359" max="4359" width="13.88671875" style="43" customWidth="1"/>
    <col min="4360" max="4360" width="13" style="43" bestFit="1" customWidth="1"/>
    <col min="4361" max="4361" width="12.44140625" style="43" bestFit="1" customWidth="1"/>
    <col min="4362" max="4362" width="11.44140625" style="43"/>
    <col min="4363" max="4363" width="16.33203125" style="43" bestFit="1" customWidth="1"/>
    <col min="4364" max="4608" width="11.44140625" style="43"/>
    <col min="4609" max="4609" width="30.109375" style="43" customWidth="1"/>
    <col min="4610" max="4610" width="21.44140625" style="43" customWidth="1"/>
    <col min="4611" max="4611" width="18" style="43" customWidth="1"/>
    <col min="4612" max="4612" width="16.44140625" style="43" bestFit="1" customWidth="1"/>
    <col min="4613" max="4613" width="17.88671875" style="43" customWidth="1"/>
    <col min="4614" max="4614" width="10.44140625" style="43" customWidth="1"/>
    <col min="4615" max="4615" width="13.88671875" style="43" customWidth="1"/>
    <col min="4616" max="4616" width="13" style="43" bestFit="1" customWidth="1"/>
    <col min="4617" max="4617" width="12.44140625" style="43" bestFit="1" customWidth="1"/>
    <col min="4618" max="4618" width="11.44140625" style="43"/>
    <col min="4619" max="4619" width="16.33203125" style="43" bestFit="1" customWidth="1"/>
    <col min="4620" max="4864" width="11.44140625" style="43"/>
    <col min="4865" max="4865" width="30.109375" style="43" customWidth="1"/>
    <col min="4866" max="4866" width="21.44140625" style="43" customWidth="1"/>
    <col min="4867" max="4867" width="18" style="43" customWidth="1"/>
    <col min="4868" max="4868" width="16.44140625" style="43" bestFit="1" customWidth="1"/>
    <col min="4869" max="4869" width="17.88671875" style="43" customWidth="1"/>
    <col min="4870" max="4870" width="10.44140625" style="43" customWidth="1"/>
    <col min="4871" max="4871" width="13.88671875" style="43" customWidth="1"/>
    <col min="4872" max="4872" width="13" style="43" bestFit="1" customWidth="1"/>
    <col min="4873" max="4873" width="12.44140625" style="43" bestFit="1" customWidth="1"/>
    <col min="4874" max="4874" width="11.44140625" style="43"/>
    <col min="4875" max="4875" width="16.33203125" style="43" bestFit="1" customWidth="1"/>
    <col min="4876" max="5120" width="11.44140625" style="43"/>
    <col min="5121" max="5121" width="30.109375" style="43" customWidth="1"/>
    <col min="5122" max="5122" width="21.44140625" style="43" customWidth="1"/>
    <col min="5123" max="5123" width="18" style="43" customWidth="1"/>
    <col min="5124" max="5124" width="16.44140625" style="43" bestFit="1" customWidth="1"/>
    <col min="5125" max="5125" width="17.88671875" style="43" customWidth="1"/>
    <col min="5126" max="5126" width="10.44140625" style="43" customWidth="1"/>
    <col min="5127" max="5127" width="13.88671875" style="43" customWidth="1"/>
    <col min="5128" max="5128" width="13" style="43" bestFit="1" customWidth="1"/>
    <col min="5129" max="5129" width="12.44140625" style="43" bestFit="1" customWidth="1"/>
    <col min="5130" max="5130" width="11.44140625" style="43"/>
    <col min="5131" max="5131" width="16.33203125" style="43" bestFit="1" customWidth="1"/>
    <col min="5132" max="5376" width="11.44140625" style="43"/>
    <col min="5377" max="5377" width="30.109375" style="43" customWidth="1"/>
    <col min="5378" max="5378" width="21.44140625" style="43" customWidth="1"/>
    <col min="5379" max="5379" width="18" style="43" customWidth="1"/>
    <col min="5380" max="5380" width="16.44140625" style="43" bestFit="1" customWidth="1"/>
    <col min="5381" max="5381" width="17.88671875" style="43" customWidth="1"/>
    <col min="5382" max="5382" width="10.44140625" style="43" customWidth="1"/>
    <col min="5383" max="5383" width="13.88671875" style="43" customWidth="1"/>
    <col min="5384" max="5384" width="13" style="43" bestFit="1" customWidth="1"/>
    <col min="5385" max="5385" width="12.44140625" style="43" bestFit="1" customWidth="1"/>
    <col min="5386" max="5386" width="11.44140625" style="43"/>
    <col min="5387" max="5387" width="16.33203125" style="43" bestFit="1" customWidth="1"/>
    <col min="5388" max="5632" width="11.44140625" style="43"/>
    <col min="5633" max="5633" width="30.109375" style="43" customWidth="1"/>
    <col min="5634" max="5634" width="21.44140625" style="43" customWidth="1"/>
    <col min="5635" max="5635" width="18" style="43" customWidth="1"/>
    <col min="5636" max="5636" width="16.44140625" style="43" bestFit="1" customWidth="1"/>
    <col min="5637" max="5637" width="17.88671875" style="43" customWidth="1"/>
    <col min="5638" max="5638" width="10.44140625" style="43" customWidth="1"/>
    <col min="5639" max="5639" width="13.88671875" style="43" customWidth="1"/>
    <col min="5640" max="5640" width="13" style="43" bestFit="1" customWidth="1"/>
    <col min="5641" max="5641" width="12.44140625" style="43" bestFit="1" customWidth="1"/>
    <col min="5642" max="5642" width="11.44140625" style="43"/>
    <col min="5643" max="5643" width="16.33203125" style="43" bestFit="1" customWidth="1"/>
    <col min="5644" max="5888" width="11.44140625" style="43"/>
    <col min="5889" max="5889" width="30.109375" style="43" customWidth="1"/>
    <col min="5890" max="5890" width="21.44140625" style="43" customWidth="1"/>
    <col min="5891" max="5891" width="18" style="43" customWidth="1"/>
    <col min="5892" max="5892" width="16.44140625" style="43" bestFit="1" customWidth="1"/>
    <col min="5893" max="5893" width="17.88671875" style="43" customWidth="1"/>
    <col min="5894" max="5894" width="10.44140625" style="43" customWidth="1"/>
    <col min="5895" max="5895" width="13.88671875" style="43" customWidth="1"/>
    <col min="5896" max="5896" width="13" style="43" bestFit="1" customWidth="1"/>
    <col min="5897" max="5897" width="12.44140625" style="43" bestFit="1" customWidth="1"/>
    <col min="5898" max="5898" width="11.44140625" style="43"/>
    <col min="5899" max="5899" width="16.33203125" style="43" bestFit="1" customWidth="1"/>
    <col min="5900" max="6144" width="11.44140625" style="43"/>
    <col min="6145" max="6145" width="30.109375" style="43" customWidth="1"/>
    <col min="6146" max="6146" width="21.44140625" style="43" customWidth="1"/>
    <col min="6147" max="6147" width="18" style="43" customWidth="1"/>
    <col min="6148" max="6148" width="16.44140625" style="43" bestFit="1" customWidth="1"/>
    <col min="6149" max="6149" width="17.88671875" style="43" customWidth="1"/>
    <col min="6150" max="6150" width="10.44140625" style="43" customWidth="1"/>
    <col min="6151" max="6151" width="13.88671875" style="43" customWidth="1"/>
    <col min="6152" max="6152" width="13" style="43" bestFit="1" customWidth="1"/>
    <col min="6153" max="6153" width="12.44140625" style="43" bestFit="1" customWidth="1"/>
    <col min="6154" max="6154" width="11.44140625" style="43"/>
    <col min="6155" max="6155" width="16.33203125" style="43" bestFit="1" customWidth="1"/>
    <col min="6156" max="6400" width="11.44140625" style="43"/>
    <col min="6401" max="6401" width="30.109375" style="43" customWidth="1"/>
    <col min="6402" max="6402" width="21.44140625" style="43" customWidth="1"/>
    <col min="6403" max="6403" width="18" style="43" customWidth="1"/>
    <col min="6404" max="6404" width="16.44140625" style="43" bestFit="1" customWidth="1"/>
    <col min="6405" max="6405" width="17.88671875" style="43" customWidth="1"/>
    <col min="6406" max="6406" width="10.44140625" style="43" customWidth="1"/>
    <col min="6407" max="6407" width="13.88671875" style="43" customWidth="1"/>
    <col min="6408" max="6408" width="13" style="43" bestFit="1" customWidth="1"/>
    <col min="6409" max="6409" width="12.44140625" style="43" bestFit="1" customWidth="1"/>
    <col min="6410" max="6410" width="11.44140625" style="43"/>
    <col min="6411" max="6411" width="16.33203125" style="43" bestFit="1" customWidth="1"/>
    <col min="6412" max="6656" width="11.44140625" style="43"/>
    <col min="6657" max="6657" width="30.109375" style="43" customWidth="1"/>
    <col min="6658" max="6658" width="21.44140625" style="43" customWidth="1"/>
    <col min="6659" max="6659" width="18" style="43" customWidth="1"/>
    <col min="6660" max="6660" width="16.44140625" style="43" bestFit="1" customWidth="1"/>
    <col min="6661" max="6661" width="17.88671875" style="43" customWidth="1"/>
    <col min="6662" max="6662" width="10.44140625" style="43" customWidth="1"/>
    <col min="6663" max="6663" width="13.88671875" style="43" customWidth="1"/>
    <col min="6664" max="6664" width="13" style="43" bestFit="1" customWidth="1"/>
    <col min="6665" max="6665" width="12.44140625" style="43" bestFit="1" customWidth="1"/>
    <col min="6666" max="6666" width="11.44140625" style="43"/>
    <col min="6667" max="6667" width="16.33203125" style="43" bestFit="1" customWidth="1"/>
    <col min="6668" max="6912" width="11.44140625" style="43"/>
    <col min="6913" max="6913" width="30.109375" style="43" customWidth="1"/>
    <col min="6914" max="6914" width="21.44140625" style="43" customWidth="1"/>
    <col min="6915" max="6915" width="18" style="43" customWidth="1"/>
    <col min="6916" max="6916" width="16.44140625" style="43" bestFit="1" customWidth="1"/>
    <col min="6917" max="6917" width="17.88671875" style="43" customWidth="1"/>
    <col min="6918" max="6918" width="10.44140625" style="43" customWidth="1"/>
    <col min="6919" max="6919" width="13.88671875" style="43" customWidth="1"/>
    <col min="6920" max="6920" width="13" style="43" bestFit="1" customWidth="1"/>
    <col min="6921" max="6921" width="12.44140625" style="43" bestFit="1" customWidth="1"/>
    <col min="6922" max="6922" width="11.44140625" style="43"/>
    <col min="6923" max="6923" width="16.33203125" style="43" bestFit="1" customWidth="1"/>
    <col min="6924" max="7168" width="11.44140625" style="43"/>
    <col min="7169" max="7169" width="30.109375" style="43" customWidth="1"/>
    <col min="7170" max="7170" width="21.44140625" style="43" customWidth="1"/>
    <col min="7171" max="7171" width="18" style="43" customWidth="1"/>
    <col min="7172" max="7172" width="16.44140625" style="43" bestFit="1" customWidth="1"/>
    <col min="7173" max="7173" width="17.88671875" style="43" customWidth="1"/>
    <col min="7174" max="7174" width="10.44140625" style="43" customWidth="1"/>
    <col min="7175" max="7175" width="13.88671875" style="43" customWidth="1"/>
    <col min="7176" max="7176" width="13" style="43" bestFit="1" customWidth="1"/>
    <col min="7177" max="7177" width="12.44140625" style="43" bestFit="1" customWidth="1"/>
    <col min="7178" max="7178" width="11.44140625" style="43"/>
    <col min="7179" max="7179" width="16.33203125" style="43" bestFit="1" customWidth="1"/>
    <col min="7180" max="7424" width="11.44140625" style="43"/>
    <col min="7425" max="7425" width="30.109375" style="43" customWidth="1"/>
    <col min="7426" max="7426" width="21.44140625" style="43" customWidth="1"/>
    <col min="7427" max="7427" width="18" style="43" customWidth="1"/>
    <col min="7428" max="7428" width="16.44140625" style="43" bestFit="1" customWidth="1"/>
    <col min="7429" max="7429" width="17.88671875" style="43" customWidth="1"/>
    <col min="7430" max="7430" width="10.44140625" style="43" customWidth="1"/>
    <col min="7431" max="7431" width="13.88671875" style="43" customWidth="1"/>
    <col min="7432" max="7432" width="13" style="43" bestFit="1" customWidth="1"/>
    <col min="7433" max="7433" width="12.44140625" style="43" bestFit="1" customWidth="1"/>
    <col min="7434" max="7434" width="11.44140625" style="43"/>
    <col min="7435" max="7435" width="16.33203125" style="43" bestFit="1" customWidth="1"/>
    <col min="7436" max="7680" width="11.44140625" style="43"/>
    <col min="7681" max="7681" width="30.109375" style="43" customWidth="1"/>
    <col min="7682" max="7682" width="21.44140625" style="43" customWidth="1"/>
    <col min="7683" max="7683" width="18" style="43" customWidth="1"/>
    <col min="7684" max="7684" width="16.44140625" style="43" bestFit="1" customWidth="1"/>
    <col min="7685" max="7685" width="17.88671875" style="43" customWidth="1"/>
    <col min="7686" max="7686" width="10.44140625" style="43" customWidth="1"/>
    <col min="7687" max="7687" width="13.88671875" style="43" customWidth="1"/>
    <col min="7688" max="7688" width="13" style="43" bestFit="1" customWidth="1"/>
    <col min="7689" max="7689" width="12.44140625" style="43" bestFit="1" customWidth="1"/>
    <col min="7690" max="7690" width="11.44140625" style="43"/>
    <col min="7691" max="7691" width="16.33203125" style="43" bestFit="1" customWidth="1"/>
    <col min="7692" max="7936" width="11.44140625" style="43"/>
    <col min="7937" max="7937" width="30.109375" style="43" customWidth="1"/>
    <col min="7938" max="7938" width="21.44140625" style="43" customWidth="1"/>
    <col min="7939" max="7939" width="18" style="43" customWidth="1"/>
    <col min="7940" max="7940" width="16.44140625" style="43" bestFit="1" customWidth="1"/>
    <col min="7941" max="7941" width="17.88671875" style="43" customWidth="1"/>
    <col min="7942" max="7942" width="10.44140625" style="43" customWidth="1"/>
    <col min="7943" max="7943" width="13.88671875" style="43" customWidth="1"/>
    <col min="7944" max="7944" width="13" style="43" bestFit="1" customWidth="1"/>
    <col min="7945" max="7945" width="12.44140625" style="43" bestFit="1" customWidth="1"/>
    <col min="7946" max="7946" width="11.44140625" style="43"/>
    <col min="7947" max="7947" width="16.33203125" style="43" bestFit="1" customWidth="1"/>
    <col min="7948" max="8192" width="11.44140625" style="43"/>
    <col min="8193" max="8193" width="30.109375" style="43" customWidth="1"/>
    <col min="8194" max="8194" width="21.44140625" style="43" customWidth="1"/>
    <col min="8195" max="8195" width="18" style="43" customWidth="1"/>
    <col min="8196" max="8196" width="16.44140625" style="43" bestFit="1" customWidth="1"/>
    <col min="8197" max="8197" width="17.88671875" style="43" customWidth="1"/>
    <col min="8198" max="8198" width="10.44140625" style="43" customWidth="1"/>
    <col min="8199" max="8199" width="13.88671875" style="43" customWidth="1"/>
    <col min="8200" max="8200" width="13" style="43" bestFit="1" customWidth="1"/>
    <col min="8201" max="8201" width="12.44140625" style="43" bestFit="1" customWidth="1"/>
    <col min="8202" max="8202" width="11.44140625" style="43"/>
    <col min="8203" max="8203" width="16.33203125" style="43" bestFit="1" customWidth="1"/>
    <col min="8204" max="8448" width="11.44140625" style="43"/>
    <col min="8449" max="8449" width="30.109375" style="43" customWidth="1"/>
    <col min="8450" max="8450" width="21.44140625" style="43" customWidth="1"/>
    <col min="8451" max="8451" width="18" style="43" customWidth="1"/>
    <col min="8452" max="8452" width="16.44140625" style="43" bestFit="1" customWidth="1"/>
    <col min="8453" max="8453" width="17.88671875" style="43" customWidth="1"/>
    <col min="8454" max="8454" width="10.44140625" style="43" customWidth="1"/>
    <col min="8455" max="8455" width="13.88671875" style="43" customWidth="1"/>
    <col min="8456" max="8456" width="13" style="43" bestFit="1" customWidth="1"/>
    <col min="8457" max="8457" width="12.44140625" style="43" bestFit="1" customWidth="1"/>
    <col min="8458" max="8458" width="11.44140625" style="43"/>
    <col min="8459" max="8459" width="16.33203125" style="43" bestFit="1" customWidth="1"/>
    <col min="8460" max="8704" width="11.44140625" style="43"/>
    <col min="8705" max="8705" width="30.109375" style="43" customWidth="1"/>
    <col min="8706" max="8706" width="21.44140625" style="43" customWidth="1"/>
    <col min="8707" max="8707" width="18" style="43" customWidth="1"/>
    <col min="8708" max="8708" width="16.44140625" style="43" bestFit="1" customWidth="1"/>
    <col min="8709" max="8709" width="17.88671875" style="43" customWidth="1"/>
    <col min="8710" max="8710" width="10.44140625" style="43" customWidth="1"/>
    <col min="8711" max="8711" width="13.88671875" style="43" customWidth="1"/>
    <col min="8712" max="8712" width="13" style="43" bestFit="1" customWidth="1"/>
    <col min="8713" max="8713" width="12.44140625" style="43" bestFit="1" customWidth="1"/>
    <col min="8714" max="8714" width="11.44140625" style="43"/>
    <col min="8715" max="8715" width="16.33203125" style="43" bestFit="1" customWidth="1"/>
    <col min="8716" max="8960" width="11.44140625" style="43"/>
    <col min="8961" max="8961" width="30.109375" style="43" customWidth="1"/>
    <col min="8962" max="8962" width="21.44140625" style="43" customWidth="1"/>
    <col min="8963" max="8963" width="18" style="43" customWidth="1"/>
    <col min="8964" max="8964" width="16.44140625" style="43" bestFit="1" customWidth="1"/>
    <col min="8965" max="8965" width="17.88671875" style="43" customWidth="1"/>
    <col min="8966" max="8966" width="10.44140625" style="43" customWidth="1"/>
    <col min="8967" max="8967" width="13.88671875" style="43" customWidth="1"/>
    <col min="8968" max="8968" width="13" style="43" bestFit="1" customWidth="1"/>
    <col min="8969" max="8969" width="12.44140625" style="43" bestFit="1" customWidth="1"/>
    <col min="8970" max="8970" width="11.44140625" style="43"/>
    <col min="8971" max="8971" width="16.33203125" style="43" bestFit="1" customWidth="1"/>
    <col min="8972" max="9216" width="11.44140625" style="43"/>
    <col min="9217" max="9217" width="30.109375" style="43" customWidth="1"/>
    <col min="9218" max="9218" width="21.44140625" style="43" customWidth="1"/>
    <col min="9219" max="9219" width="18" style="43" customWidth="1"/>
    <col min="9220" max="9220" width="16.44140625" style="43" bestFit="1" customWidth="1"/>
    <col min="9221" max="9221" width="17.88671875" style="43" customWidth="1"/>
    <col min="9222" max="9222" width="10.44140625" style="43" customWidth="1"/>
    <col min="9223" max="9223" width="13.88671875" style="43" customWidth="1"/>
    <col min="9224" max="9224" width="13" style="43" bestFit="1" customWidth="1"/>
    <col min="9225" max="9225" width="12.44140625" style="43" bestFit="1" customWidth="1"/>
    <col min="9226" max="9226" width="11.44140625" style="43"/>
    <col min="9227" max="9227" width="16.33203125" style="43" bestFit="1" customWidth="1"/>
    <col min="9228" max="9472" width="11.44140625" style="43"/>
    <col min="9473" max="9473" width="30.109375" style="43" customWidth="1"/>
    <col min="9474" max="9474" width="21.44140625" style="43" customWidth="1"/>
    <col min="9475" max="9475" width="18" style="43" customWidth="1"/>
    <col min="9476" max="9476" width="16.44140625" style="43" bestFit="1" customWidth="1"/>
    <col min="9477" max="9477" width="17.88671875" style="43" customWidth="1"/>
    <col min="9478" max="9478" width="10.44140625" style="43" customWidth="1"/>
    <col min="9479" max="9479" width="13.88671875" style="43" customWidth="1"/>
    <col min="9480" max="9480" width="13" style="43" bestFit="1" customWidth="1"/>
    <col min="9481" max="9481" width="12.44140625" style="43" bestFit="1" customWidth="1"/>
    <col min="9482" max="9482" width="11.44140625" style="43"/>
    <col min="9483" max="9483" width="16.33203125" style="43" bestFit="1" customWidth="1"/>
    <col min="9484" max="9728" width="11.44140625" style="43"/>
    <col min="9729" max="9729" width="30.109375" style="43" customWidth="1"/>
    <col min="9730" max="9730" width="21.44140625" style="43" customWidth="1"/>
    <col min="9731" max="9731" width="18" style="43" customWidth="1"/>
    <col min="9732" max="9732" width="16.44140625" style="43" bestFit="1" customWidth="1"/>
    <col min="9733" max="9733" width="17.88671875" style="43" customWidth="1"/>
    <col min="9734" max="9734" width="10.44140625" style="43" customWidth="1"/>
    <col min="9735" max="9735" width="13.88671875" style="43" customWidth="1"/>
    <col min="9736" max="9736" width="13" style="43" bestFit="1" customWidth="1"/>
    <col min="9737" max="9737" width="12.44140625" style="43" bestFit="1" customWidth="1"/>
    <col min="9738" max="9738" width="11.44140625" style="43"/>
    <col min="9739" max="9739" width="16.33203125" style="43" bestFit="1" customWidth="1"/>
    <col min="9740" max="9984" width="11.44140625" style="43"/>
    <col min="9985" max="9985" width="30.109375" style="43" customWidth="1"/>
    <col min="9986" max="9986" width="21.44140625" style="43" customWidth="1"/>
    <col min="9987" max="9987" width="18" style="43" customWidth="1"/>
    <col min="9988" max="9988" width="16.44140625" style="43" bestFit="1" customWidth="1"/>
    <col min="9989" max="9989" width="17.88671875" style="43" customWidth="1"/>
    <col min="9990" max="9990" width="10.44140625" style="43" customWidth="1"/>
    <col min="9991" max="9991" width="13.88671875" style="43" customWidth="1"/>
    <col min="9992" max="9992" width="13" style="43" bestFit="1" customWidth="1"/>
    <col min="9993" max="9993" width="12.44140625" style="43" bestFit="1" customWidth="1"/>
    <col min="9994" max="9994" width="11.44140625" style="43"/>
    <col min="9995" max="9995" width="16.33203125" style="43" bestFit="1" customWidth="1"/>
    <col min="9996" max="10240" width="11.44140625" style="43"/>
    <col min="10241" max="10241" width="30.109375" style="43" customWidth="1"/>
    <col min="10242" max="10242" width="21.44140625" style="43" customWidth="1"/>
    <col min="10243" max="10243" width="18" style="43" customWidth="1"/>
    <col min="10244" max="10244" width="16.44140625" style="43" bestFit="1" customWidth="1"/>
    <col min="10245" max="10245" width="17.88671875" style="43" customWidth="1"/>
    <col min="10246" max="10246" width="10.44140625" style="43" customWidth="1"/>
    <col min="10247" max="10247" width="13.88671875" style="43" customWidth="1"/>
    <col min="10248" max="10248" width="13" style="43" bestFit="1" customWidth="1"/>
    <col min="10249" max="10249" width="12.44140625" style="43" bestFit="1" customWidth="1"/>
    <col min="10250" max="10250" width="11.44140625" style="43"/>
    <col min="10251" max="10251" width="16.33203125" style="43" bestFit="1" customWidth="1"/>
    <col min="10252" max="10496" width="11.44140625" style="43"/>
    <col min="10497" max="10497" width="30.109375" style="43" customWidth="1"/>
    <col min="10498" max="10498" width="21.44140625" style="43" customWidth="1"/>
    <col min="10499" max="10499" width="18" style="43" customWidth="1"/>
    <col min="10500" max="10500" width="16.44140625" style="43" bestFit="1" customWidth="1"/>
    <col min="10501" max="10501" width="17.88671875" style="43" customWidth="1"/>
    <col min="10502" max="10502" width="10.44140625" style="43" customWidth="1"/>
    <col min="10503" max="10503" width="13.88671875" style="43" customWidth="1"/>
    <col min="10504" max="10504" width="13" style="43" bestFit="1" customWidth="1"/>
    <col min="10505" max="10505" width="12.44140625" style="43" bestFit="1" customWidth="1"/>
    <col min="10506" max="10506" width="11.44140625" style="43"/>
    <col min="10507" max="10507" width="16.33203125" style="43" bestFit="1" customWidth="1"/>
    <col min="10508" max="10752" width="11.44140625" style="43"/>
    <col min="10753" max="10753" width="30.109375" style="43" customWidth="1"/>
    <col min="10754" max="10754" width="21.44140625" style="43" customWidth="1"/>
    <col min="10755" max="10755" width="18" style="43" customWidth="1"/>
    <col min="10756" max="10756" width="16.44140625" style="43" bestFit="1" customWidth="1"/>
    <col min="10757" max="10757" width="17.88671875" style="43" customWidth="1"/>
    <col min="10758" max="10758" width="10.44140625" style="43" customWidth="1"/>
    <col min="10759" max="10759" width="13.88671875" style="43" customWidth="1"/>
    <col min="10760" max="10760" width="13" style="43" bestFit="1" customWidth="1"/>
    <col min="10761" max="10761" width="12.44140625" style="43" bestFit="1" customWidth="1"/>
    <col min="10762" max="10762" width="11.44140625" style="43"/>
    <col min="10763" max="10763" width="16.33203125" style="43" bestFit="1" customWidth="1"/>
    <col min="10764" max="11008" width="11.44140625" style="43"/>
    <col min="11009" max="11009" width="30.109375" style="43" customWidth="1"/>
    <col min="11010" max="11010" width="21.44140625" style="43" customWidth="1"/>
    <col min="11011" max="11011" width="18" style="43" customWidth="1"/>
    <col min="11012" max="11012" width="16.44140625" style="43" bestFit="1" customWidth="1"/>
    <col min="11013" max="11013" width="17.88671875" style="43" customWidth="1"/>
    <col min="11014" max="11014" width="10.44140625" style="43" customWidth="1"/>
    <col min="11015" max="11015" width="13.88671875" style="43" customWidth="1"/>
    <col min="11016" max="11016" width="13" style="43" bestFit="1" customWidth="1"/>
    <col min="11017" max="11017" width="12.44140625" style="43" bestFit="1" customWidth="1"/>
    <col min="11018" max="11018" width="11.44140625" style="43"/>
    <col min="11019" max="11019" width="16.33203125" style="43" bestFit="1" customWidth="1"/>
    <col min="11020" max="11264" width="11.44140625" style="43"/>
    <col min="11265" max="11265" width="30.109375" style="43" customWidth="1"/>
    <col min="11266" max="11266" width="21.44140625" style="43" customWidth="1"/>
    <col min="11267" max="11267" width="18" style="43" customWidth="1"/>
    <col min="11268" max="11268" width="16.44140625" style="43" bestFit="1" customWidth="1"/>
    <col min="11269" max="11269" width="17.88671875" style="43" customWidth="1"/>
    <col min="11270" max="11270" width="10.44140625" style="43" customWidth="1"/>
    <col min="11271" max="11271" width="13.88671875" style="43" customWidth="1"/>
    <col min="11272" max="11272" width="13" style="43" bestFit="1" customWidth="1"/>
    <col min="11273" max="11273" width="12.44140625" style="43" bestFit="1" customWidth="1"/>
    <col min="11274" max="11274" width="11.44140625" style="43"/>
    <col min="11275" max="11275" width="16.33203125" style="43" bestFit="1" customWidth="1"/>
    <col min="11276" max="11520" width="11.44140625" style="43"/>
    <col min="11521" max="11521" width="30.109375" style="43" customWidth="1"/>
    <col min="11522" max="11522" width="21.44140625" style="43" customWidth="1"/>
    <col min="11523" max="11523" width="18" style="43" customWidth="1"/>
    <col min="11524" max="11524" width="16.44140625" style="43" bestFit="1" customWidth="1"/>
    <col min="11525" max="11525" width="17.88671875" style="43" customWidth="1"/>
    <col min="11526" max="11526" width="10.44140625" style="43" customWidth="1"/>
    <col min="11527" max="11527" width="13.88671875" style="43" customWidth="1"/>
    <col min="11528" max="11528" width="13" style="43" bestFit="1" customWidth="1"/>
    <col min="11529" max="11529" width="12.44140625" style="43" bestFit="1" customWidth="1"/>
    <col min="11530" max="11530" width="11.44140625" style="43"/>
    <col min="11531" max="11531" width="16.33203125" style="43" bestFit="1" customWidth="1"/>
    <col min="11532" max="11776" width="11.44140625" style="43"/>
    <col min="11777" max="11777" width="30.109375" style="43" customWidth="1"/>
    <col min="11778" max="11778" width="21.44140625" style="43" customWidth="1"/>
    <col min="11779" max="11779" width="18" style="43" customWidth="1"/>
    <col min="11780" max="11780" width="16.44140625" style="43" bestFit="1" customWidth="1"/>
    <col min="11781" max="11781" width="17.88671875" style="43" customWidth="1"/>
    <col min="11782" max="11782" width="10.44140625" style="43" customWidth="1"/>
    <col min="11783" max="11783" width="13.88671875" style="43" customWidth="1"/>
    <col min="11784" max="11784" width="13" style="43" bestFit="1" customWidth="1"/>
    <col min="11785" max="11785" width="12.44140625" style="43" bestFit="1" customWidth="1"/>
    <col min="11786" max="11786" width="11.44140625" style="43"/>
    <col min="11787" max="11787" width="16.33203125" style="43" bestFit="1" customWidth="1"/>
    <col min="11788" max="12032" width="11.44140625" style="43"/>
    <col min="12033" max="12033" width="30.109375" style="43" customWidth="1"/>
    <col min="12034" max="12034" width="21.44140625" style="43" customWidth="1"/>
    <col min="12035" max="12035" width="18" style="43" customWidth="1"/>
    <col min="12036" max="12036" width="16.44140625" style="43" bestFit="1" customWidth="1"/>
    <col min="12037" max="12037" width="17.88671875" style="43" customWidth="1"/>
    <col min="12038" max="12038" width="10.44140625" style="43" customWidth="1"/>
    <col min="12039" max="12039" width="13.88671875" style="43" customWidth="1"/>
    <col min="12040" max="12040" width="13" style="43" bestFit="1" customWidth="1"/>
    <col min="12041" max="12041" width="12.44140625" style="43" bestFit="1" customWidth="1"/>
    <col min="12042" max="12042" width="11.44140625" style="43"/>
    <col min="12043" max="12043" width="16.33203125" style="43" bestFit="1" customWidth="1"/>
    <col min="12044" max="12288" width="11.44140625" style="43"/>
    <col min="12289" max="12289" width="30.109375" style="43" customWidth="1"/>
    <col min="12290" max="12290" width="21.44140625" style="43" customWidth="1"/>
    <col min="12291" max="12291" width="18" style="43" customWidth="1"/>
    <col min="12292" max="12292" width="16.44140625" style="43" bestFit="1" customWidth="1"/>
    <col min="12293" max="12293" width="17.88671875" style="43" customWidth="1"/>
    <col min="12294" max="12294" width="10.44140625" style="43" customWidth="1"/>
    <col min="12295" max="12295" width="13.88671875" style="43" customWidth="1"/>
    <col min="12296" max="12296" width="13" style="43" bestFit="1" customWidth="1"/>
    <col min="12297" max="12297" width="12.44140625" style="43" bestFit="1" customWidth="1"/>
    <col min="12298" max="12298" width="11.44140625" style="43"/>
    <col min="12299" max="12299" width="16.33203125" style="43" bestFit="1" customWidth="1"/>
    <col min="12300" max="12544" width="11.44140625" style="43"/>
    <col min="12545" max="12545" width="30.109375" style="43" customWidth="1"/>
    <col min="12546" max="12546" width="21.44140625" style="43" customWidth="1"/>
    <col min="12547" max="12547" width="18" style="43" customWidth="1"/>
    <col min="12548" max="12548" width="16.44140625" style="43" bestFit="1" customWidth="1"/>
    <col min="12549" max="12549" width="17.88671875" style="43" customWidth="1"/>
    <col min="12550" max="12550" width="10.44140625" style="43" customWidth="1"/>
    <col min="12551" max="12551" width="13.88671875" style="43" customWidth="1"/>
    <col min="12552" max="12552" width="13" style="43" bestFit="1" customWidth="1"/>
    <col min="12553" max="12553" width="12.44140625" style="43" bestFit="1" customWidth="1"/>
    <col min="12554" max="12554" width="11.44140625" style="43"/>
    <col min="12555" max="12555" width="16.33203125" style="43" bestFit="1" customWidth="1"/>
    <col min="12556" max="12800" width="11.44140625" style="43"/>
    <col min="12801" max="12801" width="30.109375" style="43" customWidth="1"/>
    <col min="12802" max="12802" width="21.44140625" style="43" customWidth="1"/>
    <col min="12803" max="12803" width="18" style="43" customWidth="1"/>
    <col min="12804" max="12804" width="16.44140625" style="43" bestFit="1" customWidth="1"/>
    <col min="12805" max="12805" width="17.88671875" style="43" customWidth="1"/>
    <col min="12806" max="12806" width="10.44140625" style="43" customWidth="1"/>
    <col min="12807" max="12807" width="13.88671875" style="43" customWidth="1"/>
    <col min="12808" max="12808" width="13" style="43" bestFit="1" customWidth="1"/>
    <col min="12809" max="12809" width="12.44140625" style="43" bestFit="1" customWidth="1"/>
    <col min="12810" max="12810" width="11.44140625" style="43"/>
    <col min="12811" max="12811" width="16.33203125" style="43" bestFit="1" customWidth="1"/>
    <col min="12812" max="13056" width="11.44140625" style="43"/>
    <col min="13057" max="13057" width="30.109375" style="43" customWidth="1"/>
    <col min="13058" max="13058" width="21.44140625" style="43" customWidth="1"/>
    <col min="13059" max="13059" width="18" style="43" customWidth="1"/>
    <col min="13060" max="13060" width="16.44140625" style="43" bestFit="1" customWidth="1"/>
    <col min="13061" max="13061" width="17.88671875" style="43" customWidth="1"/>
    <col min="13062" max="13062" width="10.44140625" style="43" customWidth="1"/>
    <col min="13063" max="13063" width="13.88671875" style="43" customWidth="1"/>
    <col min="13064" max="13064" width="13" style="43" bestFit="1" customWidth="1"/>
    <col min="13065" max="13065" width="12.44140625" style="43" bestFit="1" customWidth="1"/>
    <col min="13066" max="13066" width="11.44140625" style="43"/>
    <col min="13067" max="13067" width="16.33203125" style="43" bestFit="1" customWidth="1"/>
    <col min="13068" max="13312" width="11.44140625" style="43"/>
    <col min="13313" max="13313" width="30.109375" style="43" customWidth="1"/>
    <col min="13314" max="13314" width="21.44140625" style="43" customWidth="1"/>
    <col min="13315" max="13315" width="18" style="43" customWidth="1"/>
    <col min="13316" max="13316" width="16.44140625" style="43" bestFit="1" customWidth="1"/>
    <col min="13317" max="13317" width="17.88671875" style="43" customWidth="1"/>
    <col min="13318" max="13318" width="10.44140625" style="43" customWidth="1"/>
    <col min="13319" max="13319" width="13.88671875" style="43" customWidth="1"/>
    <col min="13320" max="13320" width="13" style="43" bestFit="1" customWidth="1"/>
    <col min="13321" max="13321" width="12.44140625" style="43" bestFit="1" customWidth="1"/>
    <col min="13322" max="13322" width="11.44140625" style="43"/>
    <col min="13323" max="13323" width="16.33203125" style="43" bestFit="1" customWidth="1"/>
    <col min="13324" max="13568" width="11.44140625" style="43"/>
    <col min="13569" max="13569" width="30.109375" style="43" customWidth="1"/>
    <col min="13570" max="13570" width="21.44140625" style="43" customWidth="1"/>
    <col min="13571" max="13571" width="18" style="43" customWidth="1"/>
    <col min="13572" max="13572" width="16.44140625" style="43" bestFit="1" customWidth="1"/>
    <col min="13573" max="13573" width="17.88671875" style="43" customWidth="1"/>
    <col min="13574" max="13574" width="10.44140625" style="43" customWidth="1"/>
    <col min="13575" max="13575" width="13.88671875" style="43" customWidth="1"/>
    <col min="13576" max="13576" width="13" style="43" bestFit="1" customWidth="1"/>
    <col min="13577" max="13577" width="12.44140625" style="43" bestFit="1" customWidth="1"/>
    <col min="13578" max="13578" width="11.44140625" style="43"/>
    <col min="13579" max="13579" width="16.33203125" style="43" bestFit="1" customWidth="1"/>
    <col min="13580" max="13824" width="11.44140625" style="43"/>
    <col min="13825" max="13825" width="30.109375" style="43" customWidth="1"/>
    <col min="13826" max="13826" width="21.44140625" style="43" customWidth="1"/>
    <col min="13827" max="13827" width="18" style="43" customWidth="1"/>
    <col min="13828" max="13828" width="16.44140625" style="43" bestFit="1" customWidth="1"/>
    <col min="13829" max="13829" width="17.88671875" style="43" customWidth="1"/>
    <col min="13830" max="13830" width="10.44140625" style="43" customWidth="1"/>
    <col min="13831" max="13831" width="13.88671875" style="43" customWidth="1"/>
    <col min="13832" max="13832" width="13" style="43" bestFit="1" customWidth="1"/>
    <col min="13833" max="13833" width="12.44140625" style="43" bestFit="1" customWidth="1"/>
    <col min="13834" max="13834" width="11.44140625" style="43"/>
    <col min="13835" max="13835" width="16.33203125" style="43" bestFit="1" customWidth="1"/>
    <col min="13836" max="14080" width="11.44140625" style="43"/>
    <col min="14081" max="14081" width="30.109375" style="43" customWidth="1"/>
    <col min="14082" max="14082" width="21.44140625" style="43" customWidth="1"/>
    <col min="14083" max="14083" width="18" style="43" customWidth="1"/>
    <col min="14084" max="14084" width="16.44140625" style="43" bestFit="1" customWidth="1"/>
    <col min="14085" max="14085" width="17.88671875" style="43" customWidth="1"/>
    <col min="14086" max="14086" width="10.44140625" style="43" customWidth="1"/>
    <col min="14087" max="14087" width="13.88671875" style="43" customWidth="1"/>
    <col min="14088" max="14088" width="13" style="43" bestFit="1" customWidth="1"/>
    <col min="14089" max="14089" width="12.44140625" style="43" bestFit="1" customWidth="1"/>
    <col min="14090" max="14090" width="11.44140625" style="43"/>
    <col min="14091" max="14091" width="16.33203125" style="43" bestFit="1" customWidth="1"/>
    <col min="14092" max="14336" width="11.44140625" style="43"/>
    <col min="14337" max="14337" width="30.109375" style="43" customWidth="1"/>
    <col min="14338" max="14338" width="21.44140625" style="43" customWidth="1"/>
    <col min="14339" max="14339" width="18" style="43" customWidth="1"/>
    <col min="14340" max="14340" width="16.44140625" style="43" bestFit="1" customWidth="1"/>
    <col min="14341" max="14341" width="17.88671875" style="43" customWidth="1"/>
    <col min="14342" max="14342" width="10.44140625" style="43" customWidth="1"/>
    <col min="14343" max="14343" width="13.88671875" style="43" customWidth="1"/>
    <col min="14344" max="14344" width="13" style="43" bestFit="1" customWidth="1"/>
    <col min="14345" max="14345" width="12.44140625" style="43" bestFit="1" customWidth="1"/>
    <col min="14346" max="14346" width="11.44140625" style="43"/>
    <col min="14347" max="14347" width="16.33203125" style="43" bestFit="1" customWidth="1"/>
    <col min="14348" max="14592" width="11.44140625" style="43"/>
    <col min="14593" max="14593" width="30.109375" style="43" customWidth="1"/>
    <col min="14594" max="14594" width="21.44140625" style="43" customWidth="1"/>
    <col min="14595" max="14595" width="18" style="43" customWidth="1"/>
    <col min="14596" max="14596" width="16.44140625" style="43" bestFit="1" customWidth="1"/>
    <col min="14597" max="14597" width="17.88671875" style="43" customWidth="1"/>
    <col min="14598" max="14598" width="10.44140625" style="43" customWidth="1"/>
    <col min="14599" max="14599" width="13.88671875" style="43" customWidth="1"/>
    <col min="14600" max="14600" width="13" style="43" bestFit="1" customWidth="1"/>
    <col min="14601" max="14601" width="12.44140625" style="43" bestFit="1" customWidth="1"/>
    <col min="14602" max="14602" width="11.44140625" style="43"/>
    <col min="14603" max="14603" width="16.33203125" style="43" bestFit="1" customWidth="1"/>
    <col min="14604" max="14848" width="11.44140625" style="43"/>
    <col min="14849" max="14849" width="30.109375" style="43" customWidth="1"/>
    <col min="14850" max="14850" width="21.44140625" style="43" customWidth="1"/>
    <col min="14851" max="14851" width="18" style="43" customWidth="1"/>
    <col min="14852" max="14852" width="16.44140625" style="43" bestFit="1" customWidth="1"/>
    <col min="14853" max="14853" width="17.88671875" style="43" customWidth="1"/>
    <col min="14854" max="14854" width="10.44140625" style="43" customWidth="1"/>
    <col min="14855" max="14855" width="13.88671875" style="43" customWidth="1"/>
    <col min="14856" max="14856" width="13" style="43" bestFit="1" customWidth="1"/>
    <col min="14857" max="14857" width="12.44140625" style="43" bestFit="1" customWidth="1"/>
    <col min="14858" max="14858" width="11.44140625" style="43"/>
    <col min="14859" max="14859" width="16.33203125" style="43" bestFit="1" customWidth="1"/>
    <col min="14860" max="15104" width="11.44140625" style="43"/>
    <col min="15105" max="15105" width="30.109375" style="43" customWidth="1"/>
    <col min="15106" max="15106" width="21.44140625" style="43" customWidth="1"/>
    <col min="15107" max="15107" width="18" style="43" customWidth="1"/>
    <col min="15108" max="15108" width="16.44140625" style="43" bestFit="1" customWidth="1"/>
    <col min="15109" max="15109" width="17.88671875" style="43" customWidth="1"/>
    <col min="15110" max="15110" width="10.44140625" style="43" customWidth="1"/>
    <col min="15111" max="15111" width="13.88671875" style="43" customWidth="1"/>
    <col min="15112" max="15112" width="13" style="43" bestFit="1" customWidth="1"/>
    <col min="15113" max="15113" width="12.44140625" style="43" bestFit="1" customWidth="1"/>
    <col min="15114" max="15114" width="11.44140625" style="43"/>
    <col min="15115" max="15115" width="16.33203125" style="43" bestFit="1" customWidth="1"/>
    <col min="15116" max="15360" width="11.44140625" style="43"/>
    <col min="15361" max="15361" width="30.109375" style="43" customWidth="1"/>
    <col min="15362" max="15362" width="21.44140625" style="43" customWidth="1"/>
    <col min="15363" max="15363" width="18" style="43" customWidth="1"/>
    <col min="15364" max="15364" width="16.44140625" style="43" bestFit="1" customWidth="1"/>
    <col min="15365" max="15365" width="17.88671875" style="43" customWidth="1"/>
    <col min="15366" max="15366" width="10.44140625" style="43" customWidth="1"/>
    <col min="15367" max="15367" width="13.88671875" style="43" customWidth="1"/>
    <col min="15368" max="15368" width="13" style="43" bestFit="1" customWidth="1"/>
    <col min="15369" max="15369" width="12.44140625" style="43" bestFit="1" customWidth="1"/>
    <col min="15370" max="15370" width="11.44140625" style="43"/>
    <col min="15371" max="15371" width="16.33203125" style="43" bestFit="1" customWidth="1"/>
    <col min="15372" max="15616" width="11.44140625" style="43"/>
    <col min="15617" max="15617" width="30.109375" style="43" customWidth="1"/>
    <col min="15618" max="15618" width="21.44140625" style="43" customWidth="1"/>
    <col min="15619" max="15619" width="18" style="43" customWidth="1"/>
    <col min="15620" max="15620" width="16.44140625" style="43" bestFit="1" customWidth="1"/>
    <col min="15621" max="15621" width="17.88671875" style="43" customWidth="1"/>
    <col min="15622" max="15622" width="10.44140625" style="43" customWidth="1"/>
    <col min="15623" max="15623" width="13.88671875" style="43" customWidth="1"/>
    <col min="15624" max="15624" width="13" style="43" bestFit="1" customWidth="1"/>
    <col min="15625" max="15625" width="12.44140625" style="43" bestFit="1" customWidth="1"/>
    <col min="15626" max="15626" width="11.44140625" style="43"/>
    <col min="15627" max="15627" width="16.33203125" style="43" bestFit="1" customWidth="1"/>
    <col min="15628" max="15872" width="11.44140625" style="43"/>
    <col min="15873" max="15873" width="30.109375" style="43" customWidth="1"/>
    <col min="15874" max="15874" width="21.44140625" style="43" customWidth="1"/>
    <col min="15875" max="15875" width="18" style="43" customWidth="1"/>
    <col min="15876" max="15876" width="16.44140625" style="43" bestFit="1" customWidth="1"/>
    <col min="15877" max="15877" width="17.88671875" style="43" customWidth="1"/>
    <col min="15878" max="15878" width="10.44140625" style="43" customWidth="1"/>
    <col min="15879" max="15879" width="13.88671875" style="43" customWidth="1"/>
    <col min="15880" max="15880" width="13" style="43" bestFit="1" customWidth="1"/>
    <col min="15881" max="15881" width="12.44140625" style="43" bestFit="1" customWidth="1"/>
    <col min="15882" max="15882" width="11.44140625" style="43"/>
    <col min="15883" max="15883" width="16.33203125" style="43" bestFit="1" customWidth="1"/>
    <col min="15884" max="16128" width="11.44140625" style="43"/>
    <col min="16129" max="16129" width="30.109375" style="43" customWidth="1"/>
    <col min="16130" max="16130" width="21.44140625" style="43" customWidth="1"/>
    <col min="16131" max="16131" width="18" style="43" customWidth="1"/>
    <col min="16132" max="16132" width="16.44140625" style="43" bestFit="1" customWidth="1"/>
    <col min="16133" max="16133" width="17.88671875" style="43" customWidth="1"/>
    <col min="16134" max="16134" width="10.44140625" style="43" customWidth="1"/>
    <col min="16135" max="16135" width="13.88671875" style="43" customWidth="1"/>
    <col min="16136" max="16136" width="13" style="43" bestFit="1" customWidth="1"/>
    <col min="16137" max="16137" width="12.44140625" style="43" bestFit="1" customWidth="1"/>
    <col min="16138" max="16138" width="11.44140625" style="43"/>
    <col min="16139" max="16139" width="16.33203125" style="43" bestFit="1" customWidth="1"/>
    <col min="16140" max="16384" width="11.44140625" style="43"/>
  </cols>
  <sheetData>
    <row r="1" spans="1:7" ht="14.4" x14ac:dyDescent="0.3">
      <c r="A1"/>
    </row>
    <row r="2" spans="1:7" ht="14.4" x14ac:dyDescent="0.3">
      <c r="A2"/>
      <c r="B2" s="44">
        <v>2</v>
      </c>
      <c r="C2" s="44"/>
    </row>
    <row r="3" spans="1:7" ht="14.4" x14ac:dyDescent="0.3">
      <c r="A3"/>
      <c r="B3" s="44">
        <v>2</v>
      </c>
    </row>
    <row r="4" spans="1:7" ht="14.4" x14ac:dyDescent="0.3">
      <c r="A4"/>
    </row>
    <row r="5" spans="1:7" ht="14.4" x14ac:dyDescent="0.3">
      <c r="A5"/>
    </row>
    <row r="11" spans="1:7" ht="13.8" x14ac:dyDescent="0.25">
      <c r="A11" s="45" t="s">
        <v>178</v>
      </c>
      <c r="B11" s="45" t="s">
        <v>179</v>
      </c>
      <c r="C11" s="45" t="s">
        <v>180</v>
      </c>
      <c r="D11" s="45" t="s">
        <v>181</v>
      </c>
      <c r="E11" s="45" t="s">
        <v>182</v>
      </c>
      <c r="F11" s="45" t="s">
        <v>183</v>
      </c>
      <c r="G11" s="45" t="s">
        <v>184</v>
      </c>
    </row>
    <row r="12" spans="1:7" s="49" customFormat="1" ht="13.8" x14ac:dyDescent="0.3">
      <c r="A12" s="85" t="s">
        <v>185</v>
      </c>
      <c r="B12" s="47">
        <v>25</v>
      </c>
      <c r="C12" s="47" t="s">
        <v>186</v>
      </c>
      <c r="D12" s="47" t="s">
        <v>2</v>
      </c>
      <c r="E12" s="47" t="s">
        <v>187</v>
      </c>
      <c r="F12" s="47">
        <v>1</v>
      </c>
      <c r="G12" s="48">
        <v>250000</v>
      </c>
    </row>
    <row r="13" spans="1:7" s="49" customFormat="1" ht="13.8" x14ac:dyDescent="0.3">
      <c r="A13" s="85" t="s">
        <v>188</v>
      </c>
      <c r="B13" s="47">
        <v>30</v>
      </c>
      <c r="C13" s="47" t="s">
        <v>189</v>
      </c>
      <c r="D13" s="47" t="s">
        <v>4</v>
      </c>
      <c r="E13" s="47" t="s">
        <v>190</v>
      </c>
      <c r="F13" s="47">
        <v>2</v>
      </c>
      <c r="G13" s="48">
        <v>180000</v>
      </c>
    </row>
    <row r="14" spans="1:7" s="49" customFormat="1" ht="13.8" x14ac:dyDescent="0.3">
      <c r="A14" s="85" t="s">
        <v>191</v>
      </c>
      <c r="B14" s="47">
        <v>42</v>
      </c>
      <c r="C14" s="47" t="s">
        <v>192</v>
      </c>
      <c r="D14" s="47" t="s">
        <v>4</v>
      </c>
      <c r="E14" s="47" t="s">
        <v>190</v>
      </c>
      <c r="F14" s="47">
        <v>3</v>
      </c>
      <c r="G14" s="48">
        <v>180000</v>
      </c>
    </row>
    <row r="15" spans="1:7" s="49" customFormat="1" ht="13.8" x14ac:dyDescent="0.3">
      <c r="A15" s="85" t="s">
        <v>193</v>
      </c>
      <c r="B15" s="47">
        <v>35</v>
      </c>
      <c r="C15" s="47" t="s">
        <v>194</v>
      </c>
      <c r="D15" s="47" t="s">
        <v>195</v>
      </c>
      <c r="E15" s="47" t="s">
        <v>187</v>
      </c>
      <c r="F15" s="47">
        <v>1</v>
      </c>
      <c r="G15" s="48">
        <v>350000</v>
      </c>
    </row>
    <row r="16" spans="1:7" s="49" customFormat="1" ht="13.8" x14ac:dyDescent="0.3">
      <c r="A16" s="85" t="s">
        <v>196</v>
      </c>
      <c r="B16" s="47">
        <v>23</v>
      </c>
      <c r="C16" s="47" t="s">
        <v>189</v>
      </c>
      <c r="D16" s="47" t="s">
        <v>2</v>
      </c>
      <c r="E16" s="47" t="s">
        <v>187</v>
      </c>
      <c r="F16" s="47">
        <v>1</v>
      </c>
      <c r="G16" s="48">
        <v>250000</v>
      </c>
    </row>
    <row r="17" spans="1:8" s="49" customFormat="1" ht="13.8" x14ac:dyDescent="0.3">
      <c r="A17" s="85" t="s">
        <v>197</v>
      </c>
      <c r="B17" s="47">
        <v>20</v>
      </c>
      <c r="C17" s="47" t="s">
        <v>198</v>
      </c>
      <c r="D17" s="47" t="s">
        <v>4</v>
      </c>
      <c r="E17" s="47" t="s">
        <v>190</v>
      </c>
      <c r="F17" s="47">
        <v>1</v>
      </c>
      <c r="G17" s="48">
        <v>180000</v>
      </c>
    </row>
    <row r="18" spans="1:8" s="49" customFormat="1" ht="13.8" x14ac:dyDescent="0.3">
      <c r="A18" s="85" t="s">
        <v>199</v>
      </c>
      <c r="B18" s="47">
        <v>36</v>
      </c>
      <c r="C18" s="47" t="s">
        <v>186</v>
      </c>
      <c r="D18" s="47" t="s">
        <v>2</v>
      </c>
      <c r="E18" s="47" t="s">
        <v>187</v>
      </c>
      <c r="F18" s="47">
        <v>1</v>
      </c>
      <c r="G18" s="48">
        <v>250000</v>
      </c>
    </row>
    <row r="19" spans="1:8" s="49" customFormat="1" ht="13.8" x14ac:dyDescent="0.3">
      <c r="A19" s="85" t="s">
        <v>200</v>
      </c>
      <c r="B19" s="47">
        <v>40</v>
      </c>
      <c r="C19" s="47" t="s">
        <v>189</v>
      </c>
      <c r="D19" s="47" t="s">
        <v>4</v>
      </c>
      <c r="E19" s="47" t="s">
        <v>187</v>
      </c>
      <c r="F19" s="47">
        <v>1</v>
      </c>
      <c r="G19" s="48">
        <v>180000</v>
      </c>
    </row>
    <row r="20" spans="1:8" s="49" customFormat="1" ht="13.8" x14ac:dyDescent="0.3">
      <c r="A20" s="85" t="s">
        <v>201</v>
      </c>
      <c r="B20" s="47">
        <v>45</v>
      </c>
      <c r="C20" s="47" t="s">
        <v>194</v>
      </c>
      <c r="D20" s="47" t="s">
        <v>195</v>
      </c>
      <c r="E20" s="47" t="s">
        <v>190</v>
      </c>
      <c r="F20" s="47">
        <v>3</v>
      </c>
      <c r="G20" s="48">
        <v>350000</v>
      </c>
    </row>
    <row r="21" spans="1:8" s="49" customFormat="1" ht="13.8" x14ac:dyDescent="0.3">
      <c r="A21" s="85" t="s">
        <v>202</v>
      </c>
      <c r="B21" s="47">
        <v>28</v>
      </c>
      <c r="C21" s="47" t="s">
        <v>192</v>
      </c>
      <c r="D21" s="47" t="s">
        <v>2</v>
      </c>
      <c r="E21" s="47" t="s">
        <v>190</v>
      </c>
      <c r="F21" s="47">
        <v>3</v>
      </c>
      <c r="G21" s="48">
        <v>250000</v>
      </c>
    </row>
    <row r="22" spans="1:8" s="49" customFormat="1" ht="13.8" x14ac:dyDescent="0.3">
      <c r="A22" s="85" t="s">
        <v>203</v>
      </c>
      <c r="B22" s="47">
        <v>37</v>
      </c>
      <c r="C22" s="47" t="s">
        <v>198</v>
      </c>
      <c r="D22" s="47" t="s">
        <v>4</v>
      </c>
      <c r="E22" s="47" t="s">
        <v>187</v>
      </c>
      <c r="F22" s="47">
        <v>1</v>
      </c>
      <c r="G22" s="48">
        <v>180000</v>
      </c>
    </row>
    <row r="23" spans="1:8" s="49" customFormat="1" ht="13.8" x14ac:dyDescent="0.3">
      <c r="A23" s="85" t="s">
        <v>204</v>
      </c>
      <c r="B23" s="47">
        <v>50</v>
      </c>
      <c r="C23" s="47" t="s">
        <v>192</v>
      </c>
      <c r="D23" s="47" t="s">
        <v>4</v>
      </c>
      <c r="E23" s="47" t="s">
        <v>187</v>
      </c>
      <c r="F23" s="47">
        <v>1</v>
      </c>
      <c r="G23" s="48">
        <v>180000</v>
      </c>
    </row>
    <row r="24" spans="1:8" s="49" customFormat="1" ht="13.8" x14ac:dyDescent="0.3">
      <c r="A24" s="85" t="s">
        <v>205</v>
      </c>
      <c r="B24" s="47">
        <v>46</v>
      </c>
      <c r="C24" s="47" t="s">
        <v>186</v>
      </c>
      <c r="D24" s="47" t="s">
        <v>4</v>
      </c>
      <c r="E24" s="47" t="s">
        <v>190</v>
      </c>
      <c r="F24" s="47">
        <v>2</v>
      </c>
      <c r="G24" s="48">
        <v>180000</v>
      </c>
    </row>
    <row r="25" spans="1:8" s="49" customFormat="1" ht="13.8" x14ac:dyDescent="0.3">
      <c r="A25" s="85" t="s">
        <v>206</v>
      </c>
      <c r="B25" s="47">
        <v>22</v>
      </c>
      <c r="C25" s="47" t="s">
        <v>194</v>
      </c>
      <c r="D25" s="47" t="s">
        <v>2</v>
      </c>
      <c r="E25" s="47" t="s">
        <v>187</v>
      </c>
      <c r="F25" s="47">
        <v>1</v>
      </c>
      <c r="G25" s="48">
        <v>250000</v>
      </c>
    </row>
    <row r="26" spans="1:8" s="49" customFormat="1" ht="13.8" x14ac:dyDescent="0.3">
      <c r="A26" s="85" t="s">
        <v>207</v>
      </c>
      <c r="B26" s="47">
        <v>36</v>
      </c>
      <c r="C26" s="47" t="s">
        <v>189</v>
      </c>
      <c r="D26" s="47" t="s">
        <v>4</v>
      </c>
      <c r="E26" s="47" t="s">
        <v>190</v>
      </c>
      <c r="F26" s="47">
        <v>3</v>
      </c>
      <c r="G26" s="48">
        <v>180000</v>
      </c>
    </row>
    <row r="27" spans="1:8" s="49" customFormat="1" ht="13.8" x14ac:dyDescent="0.3">
      <c r="A27" s="85" t="s">
        <v>208</v>
      </c>
      <c r="B27" s="47">
        <v>45</v>
      </c>
      <c r="C27" s="47" t="s">
        <v>186</v>
      </c>
      <c r="D27" s="47" t="s">
        <v>4</v>
      </c>
      <c r="E27" s="47" t="s">
        <v>190</v>
      </c>
      <c r="F27" s="47">
        <v>2</v>
      </c>
      <c r="G27" s="48">
        <v>180000</v>
      </c>
    </row>
    <row r="28" spans="1:8" s="49" customFormat="1" ht="13.8" x14ac:dyDescent="0.3">
      <c r="A28" s="85" t="s">
        <v>209</v>
      </c>
      <c r="B28" s="47">
        <v>33</v>
      </c>
      <c r="C28" s="47" t="s">
        <v>194</v>
      </c>
      <c r="D28" s="47" t="s">
        <v>195</v>
      </c>
      <c r="E28" s="47" t="s">
        <v>187</v>
      </c>
      <c r="F28" s="47">
        <v>1</v>
      </c>
      <c r="G28" s="48">
        <v>350000</v>
      </c>
    </row>
    <row r="29" spans="1:8" s="49" customFormat="1" ht="13.8" x14ac:dyDescent="0.3">
      <c r="A29" s="85" t="s">
        <v>210</v>
      </c>
      <c r="B29" s="47">
        <v>21</v>
      </c>
      <c r="C29" s="47" t="s">
        <v>198</v>
      </c>
      <c r="D29" s="47" t="s">
        <v>2</v>
      </c>
      <c r="E29" s="47" t="s">
        <v>187</v>
      </c>
      <c r="F29" s="47">
        <v>1</v>
      </c>
      <c r="G29" s="48">
        <v>250000</v>
      </c>
    </row>
    <row r="30" spans="1:8" s="49" customFormat="1" ht="13.8" x14ac:dyDescent="0.3">
      <c r="A30" s="85" t="s">
        <v>211</v>
      </c>
      <c r="B30" s="47">
        <v>52</v>
      </c>
      <c r="C30" s="47" t="s">
        <v>186</v>
      </c>
      <c r="D30" s="47" t="s">
        <v>4</v>
      </c>
      <c r="E30" s="47" t="s">
        <v>190</v>
      </c>
      <c r="F30" s="47">
        <v>3</v>
      </c>
      <c r="G30" s="48">
        <v>180000</v>
      </c>
    </row>
    <row r="31" spans="1:8" s="49" customFormat="1" ht="13.8" x14ac:dyDescent="0.3">
      <c r="A31" s="85" t="s">
        <v>212</v>
      </c>
      <c r="B31" s="47">
        <v>38</v>
      </c>
      <c r="C31" s="47" t="s">
        <v>192</v>
      </c>
      <c r="D31" s="47" t="s">
        <v>195</v>
      </c>
      <c r="E31" s="47" t="s">
        <v>187</v>
      </c>
      <c r="F31" s="47">
        <v>1</v>
      </c>
      <c r="G31" s="48">
        <v>350000</v>
      </c>
    </row>
    <row r="32" spans="1:8" s="49" customFormat="1" x14ac:dyDescent="0.25">
      <c r="B32" s="50"/>
      <c r="C32" s="51"/>
      <c r="D32" s="50"/>
      <c r="E32" s="51"/>
      <c r="F32" s="50"/>
      <c r="G32" s="51"/>
      <c r="H32" s="50"/>
    </row>
    <row r="33" spans="2:8" s="49" customFormat="1" x14ac:dyDescent="0.25">
      <c r="B33" s="50"/>
      <c r="C33" s="51"/>
      <c r="D33" s="50"/>
      <c r="E33" s="51"/>
      <c r="F33" s="50"/>
      <c r="G33" s="51"/>
      <c r="H33" s="50"/>
    </row>
    <row r="34" spans="2:8" s="49" customFormat="1" x14ac:dyDescent="0.25"/>
    <row r="35" spans="2:8" s="49" customFormat="1" x14ac:dyDescent="0.25"/>
  </sheetData>
  <conditionalFormatting sqref="A12:G31">
    <cfRule type="expression" dxfId="2" priority="3">
      <formula>$C12="SANTIAGO"</formula>
    </cfRule>
  </conditionalFormatting>
  <conditionalFormatting sqref="A12:G31">
    <cfRule type="expression" dxfId="1" priority="2">
      <formula>$F11&gt;1</formula>
    </cfRule>
  </conditionalFormatting>
  <conditionalFormatting sqref="A12:G31">
    <cfRule type="expression" dxfId="0" priority="1">
      <formula>IF(AND($D12="B",$E12="CONTADO"),1,0)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 tint="-0.249977111117893"/>
  </sheetPr>
  <dimension ref="B1:BM149"/>
  <sheetViews>
    <sheetView showGridLines="0" topLeftCell="A7" workbookViewId="0">
      <selection activeCell="G70" sqref="G70"/>
    </sheetView>
  </sheetViews>
  <sheetFormatPr baseColWidth="10" defaultRowHeight="14.4" x14ac:dyDescent="0.3"/>
  <cols>
    <col min="1" max="1" width="4.33203125" customWidth="1"/>
    <col min="2" max="2" width="11.44140625" style="1" customWidth="1"/>
    <col min="4" max="4" width="26.5546875" customWidth="1"/>
    <col min="5" max="5" width="5.5546875" bestFit="1" customWidth="1"/>
    <col min="6" max="6" width="22.5546875" bestFit="1" customWidth="1"/>
    <col min="7" max="7" width="19.33203125" bestFit="1" customWidth="1"/>
    <col min="8" max="8" width="11.33203125" customWidth="1"/>
    <col min="9" max="9" width="12.33203125" bestFit="1" customWidth="1"/>
    <col min="10" max="10" width="17.5546875" customWidth="1"/>
    <col min="11" max="11" width="12.109375" bestFit="1" customWidth="1"/>
  </cols>
  <sheetData>
    <row r="1" spans="2:65" ht="20.25" customHeight="1" x14ac:dyDescent="0.3"/>
    <row r="2" spans="2:65" s="1" customFormat="1" ht="14.2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2:65" s="1" customFormat="1" ht="14.2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2:65" s="1" customFormat="1" ht="14.2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2:65" s="1" customFormat="1" ht="14.2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2:65" s="1" customFormat="1" ht="14.25" customHeight="1" thickBot="1" x14ac:dyDescent="0.35"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2:65" ht="15" thickTop="1" x14ac:dyDescent="0.3">
      <c r="B7" s="3"/>
    </row>
    <row r="8" spans="2:65" x14ac:dyDescent="0.3">
      <c r="B8" s="3"/>
    </row>
    <row r="9" spans="2:65" ht="17.399999999999999" x14ac:dyDescent="0.3">
      <c r="B9" s="3"/>
      <c r="D9" s="77" t="s">
        <v>119</v>
      </c>
      <c r="E9" s="77"/>
      <c r="F9" s="77"/>
      <c r="G9" s="77"/>
      <c r="H9" s="77"/>
      <c r="I9" s="77"/>
      <c r="J9" s="77"/>
      <c r="K9" s="77"/>
    </row>
    <row r="10" spans="2:65" ht="15.6" x14ac:dyDescent="0.3">
      <c r="B10" s="3"/>
      <c r="D10" s="78" t="s">
        <v>6</v>
      </c>
      <c r="E10" s="78"/>
      <c r="F10" s="78"/>
      <c r="G10" s="78"/>
      <c r="H10" s="78"/>
      <c r="I10" s="78"/>
      <c r="J10" s="78"/>
      <c r="K10" s="78"/>
    </row>
    <row r="11" spans="2:65" ht="15.6" x14ac:dyDescent="0.3">
      <c r="B11" s="3"/>
      <c r="D11" s="19"/>
      <c r="E11" s="19"/>
      <c r="F11" s="19"/>
      <c r="G11" s="19"/>
      <c r="H11" s="19"/>
      <c r="I11" s="19"/>
      <c r="J11" s="19"/>
      <c r="K11" s="19"/>
    </row>
    <row r="12" spans="2:65" ht="15.6" x14ac:dyDescent="0.3">
      <c r="B12" s="3"/>
      <c r="D12" s="25" t="s">
        <v>120</v>
      </c>
      <c r="E12" s="19"/>
      <c r="F12" s="19"/>
      <c r="G12" s="19"/>
      <c r="H12" s="19"/>
      <c r="I12" s="19"/>
      <c r="J12" s="19"/>
      <c r="K12" s="19"/>
    </row>
    <row r="13" spans="2:65" x14ac:dyDescent="0.3">
      <c r="B13" s="3"/>
    </row>
    <row r="14" spans="2:65" x14ac:dyDescent="0.3">
      <c r="B14" s="3"/>
      <c r="D14" s="5" t="s">
        <v>51</v>
      </c>
      <c r="E14" s="5" t="s">
        <v>52</v>
      </c>
      <c r="F14" s="5" t="s">
        <v>53</v>
      </c>
      <c r="G14" s="5" t="s">
        <v>54</v>
      </c>
      <c r="H14" s="5" t="s">
        <v>55</v>
      </c>
      <c r="I14" s="5" t="s">
        <v>56</v>
      </c>
      <c r="J14" s="5" t="s">
        <v>57</v>
      </c>
      <c r="K14" s="5" t="s">
        <v>58</v>
      </c>
    </row>
    <row r="15" spans="2:65" hidden="1" x14ac:dyDescent="0.3">
      <c r="B15" s="3"/>
      <c r="D15" s="21" t="s">
        <v>59</v>
      </c>
      <c r="E15" s="22" t="s">
        <v>60</v>
      </c>
      <c r="F15" s="23">
        <v>29386</v>
      </c>
      <c r="G15" s="23">
        <v>36656</v>
      </c>
      <c r="H15" s="24">
        <v>1400</v>
      </c>
      <c r="I15" s="22" t="s">
        <v>61</v>
      </c>
      <c r="J15" s="22" t="s">
        <v>62</v>
      </c>
      <c r="K15" s="22">
        <v>3</v>
      </c>
    </row>
    <row r="16" spans="2:65" x14ac:dyDescent="0.3">
      <c r="B16" s="3"/>
      <c r="D16" s="21" t="s">
        <v>63</v>
      </c>
      <c r="E16" s="22" t="s">
        <v>64</v>
      </c>
      <c r="F16" s="23">
        <v>29510</v>
      </c>
      <c r="G16" s="23">
        <v>36449</v>
      </c>
      <c r="H16" s="24">
        <v>750</v>
      </c>
      <c r="I16" s="22" t="s">
        <v>65</v>
      </c>
      <c r="J16" s="22" t="s">
        <v>66</v>
      </c>
      <c r="K16" s="22">
        <v>2</v>
      </c>
    </row>
    <row r="17" spans="2:11" hidden="1" x14ac:dyDescent="0.3">
      <c r="B17" s="3"/>
      <c r="D17" s="21" t="s">
        <v>67</v>
      </c>
      <c r="E17" s="22" t="s">
        <v>60</v>
      </c>
      <c r="F17" s="23">
        <v>28901</v>
      </c>
      <c r="G17" s="23">
        <v>36239</v>
      </c>
      <c r="H17" s="24">
        <v>1620</v>
      </c>
      <c r="I17" s="22" t="s">
        <v>68</v>
      </c>
      <c r="J17" s="22" t="s">
        <v>62</v>
      </c>
      <c r="K17" s="22">
        <v>8</v>
      </c>
    </row>
    <row r="18" spans="2:11" hidden="1" x14ac:dyDescent="0.3">
      <c r="B18" s="3"/>
      <c r="D18" s="21" t="s">
        <v>69</v>
      </c>
      <c r="E18" s="22" t="s">
        <v>64</v>
      </c>
      <c r="F18" s="23">
        <v>27135</v>
      </c>
      <c r="G18" s="23">
        <v>34973</v>
      </c>
      <c r="H18" s="24">
        <v>560</v>
      </c>
      <c r="I18" s="22" t="s">
        <v>70</v>
      </c>
      <c r="J18" s="22" t="s">
        <v>71</v>
      </c>
      <c r="K18" s="22">
        <v>2</v>
      </c>
    </row>
    <row r="19" spans="2:11" hidden="1" x14ac:dyDescent="0.3">
      <c r="B19" s="3"/>
      <c r="D19" s="21" t="s">
        <v>72</v>
      </c>
      <c r="E19" s="22" t="s">
        <v>64</v>
      </c>
      <c r="F19" s="23">
        <v>27946</v>
      </c>
      <c r="G19" s="23">
        <v>36043</v>
      </c>
      <c r="H19" s="24">
        <v>840</v>
      </c>
      <c r="I19" s="22" t="s">
        <v>61</v>
      </c>
      <c r="J19" s="22" t="s">
        <v>62</v>
      </c>
      <c r="K19" s="22">
        <v>2</v>
      </c>
    </row>
    <row r="20" spans="2:11" hidden="1" x14ac:dyDescent="0.3">
      <c r="B20" s="3"/>
      <c r="D20" s="21" t="s">
        <v>73</v>
      </c>
      <c r="E20" s="22" t="s">
        <v>64</v>
      </c>
      <c r="F20" s="23">
        <v>27370</v>
      </c>
      <c r="G20" s="23">
        <v>35266</v>
      </c>
      <c r="H20" s="24">
        <v>1200</v>
      </c>
      <c r="I20" s="22" t="s">
        <v>74</v>
      </c>
      <c r="J20" s="22" t="s">
        <v>66</v>
      </c>
      <c r="K20" s="22">
        <v>3</v>
      </c>
    </row>
    <row r="21" spans="2:11" hidden="1" x14ac:dyDescent="0.3">
      <c r="B21" s="3"/>
      <c r="D21" s="21" t="s">
        <v>75</v>
      </c>
      <c r="E21" s="22" t="s">
        <v>64</v>
      </c>
      <c r="F21" s="23">
        <v>28491</v>
      </c>
      <c r="G21" s="23">
        <v>36161</v>
      </c>
      <c r="H21" s="24">
        <v>1100</v>
      </c>
      <c r="I21" s="22" t="s">
        <v>76</v>
      </c>
      <c r="J21" s="22" t="s">
        <v>77</v>
      </c>
      <c r="K21" s="22">
        <v>2</v>
      </c>
    </row>
    <row r="22" spans="2:11" hidden="1" x14ac:dyDescent="0.3">
      <c r="B22" s="3"/>
      <c r="D22" s="21" t="s">
        <v>78</v>
      </c>
      <c r="E22" s="22" t="s">
        <v>60</v>
      </c>
      <c r="F22" s="23">
        <v>27933</v>
      </c>
      <c r="G22" s="23">
        <v>35634</v>
      </c>
      <c r="H22" s="24">
        <v>1100</v>
      </c>
      <c r="I22" s="22" t="s">
        <v>79</v>
      </c>
      <c r="J22" s="22" t="s">
        <v>80</v>
      </c>
      <c r="K22" s="22">
        <v>4</v>
      </c>
    </row>
    <row r="23" spans="2:11" hidden="1" x14ac:dyDescent="0.3">
      <c r="B23" s="3"/>
      <c r="D23" s="21" t="s">
        <v>81</v>
      </c>
      <c r="E23" s="22" t="s">
        <v>64</v>
      </c>
      <c r="F23" s="23">
        <v>29052</v>
      </c>
      <c r="G23" s="23">
        <v>36877</v>
      </c>
      <c r="H23" s="24">
        <v>750</v>
      </c>
      <c r="I23" s="22" t="s">
        <v>79</v>
      </c>
      <c r="J23" s="22" t="s">
        <v>62</v>
      </c>
      <c r="K23" s="22">
        <v>3</v>
      </c>
    </row>
    <row r="24" spans="2:11" hidden="1" x14ac:dyDescent="0.3">
      <c r="B24" s="3"/>
      <c r="D24" s="21" t="s">
        <v>82</v>
      </c>
      <c r="E24" s="22" t="s">
        <v>60</v>
      </c>
      <c r="F24" s="23">
        <v>26772</v>
      </c>
      <c r="G24" s="23">
        <v>35358</v>
      </c>
      <c r="H24" s="24">
        <v>900</v>
      </c>
      <c r="I24" s="22" t="s">
        <v>83</v>
      </c>
      <c r="J24" s="22" t="s">
        <v>77</v>
      </c>
      <c r="K24" s="22">
        <v>5</v>
      </c>
    </row>
    <row r="25" spans="2:11" hidden="1" x14ac:dyDescent="0.3">
      <c r="B25" s="3"/>
      <c r="D25" s="21" t="s">
        <v>84</v>
      </c>
      <c r="E25" s="22" t="s">
        <v>60</v>
      </c>
      <c r="F25" s="23">
        <v>27827</v>
      </c>
      <c r="G25" s="23">
        <v>35583</v>
      </c>
      <c r="H25" s="24">
        <v>1100</v>
      </c>
      <c r="I25" s="22" t="s">
        <v>85</v>
      </c>
      <c r="J25" s="22" t="s">
        <v>71</v>
      </c>
      <c r="K25" s="22">
        <v>4</v>
      </c>
    </row>
    <row r="26" spans="2:11" hidden="1" x14ac:dyDescent="0.3">
      <c r="B26" s="3"/>
      <c r="D26" s="21" t="s">
        <v>86</v>
      </c>
      <c r="E26" s="22" t="s">
        <v>64</v>
      </c>
      <c r="F26" s="23">
        <v>25880</v>
      </c>
      <c r="G26" s="23">
        <v>26581</v>
      </c>
      <c r="H26" s="24">
        <v>1200</v>
      </c>
      <c r="I26" s="22" t="s">
        <v>61</v>
      </c>
      <c r="J26" s="22" t="s">
        <v>77</v>
      </c>
      <c r="K26" s="22">
        <v>3</v>
      </c>
    </row>
    <row r="27" spans="2:11" hidden="1" x14ac:dyDescent="0.3">
      <c r="B27" s="3"/>
      <c r="D27" s="21" t="s">
        <v>87</v>
      </c>
      <c r="E27" s="22" t="s">
        <v>64</v>
      </c>
      <c r="F27" s="23">
        <v>26458</v>
      </c>
      <c r="G27" s="23">
        <v>36202</v>
      </c>
      <c r="H27" s="24">
        <v>1200</v>
      </c>
      <c r="I27" s="22" t="s">
        <v>83</v>
      </c>
      <c r="J27" s="22" t="s">
        <v>77</v>
      </c>
      <c r="K27" s="22">
        <v>6</v>
      </c>
    </row>
    <row r="28" spans="2:11" hidden="1" x14ac:dyDescent="0.3">
      <c r="B28" s="3"/>
      <c r="D28" s="21" t="s">
        <v>88</v>
      </c>
      <c r="E28" s="22" t="s">
        <v>64</v>
      </c>
      <c r="F28" s="23">
        <v>26527</v>
      </c>
      <c r="G28" s="23">
        <v>34353</v>
      </c>
      <c r="H28" s="24">
        <v>950</v>
      </c>
      <c r="I28" s="22" t="s">
        <v>61</v>
      </c>
      <c r="J28" s="22" t="s">
        <v>80</v>
      </c>
      <c r="K28" s="22">
        <v>5</v>
      </c>
    </row>
    <row r="29" spans="2:11" hidden="1" x14ac:dyDescent="0.3">
      <c r="B29" s="3"/>
      <c r="D29" s="21" t="s">
        <v>89</v>
      </c>
      <c r="E29" s="22" t="s">
        <v>64</v>
      </c>
      <c r="F29" s="23">
        <v>29471</v>
      </c>
      <c r="G29" s="23">
        <v>36495</v>
      </c>
      <c r="H29" s="24">
        <v>950</v>
      </c>
      <c r="I29" s="22" t="s">
        <v>68</v>
      </c>
      <c r="J29" s="22" t="s">
        <v>71</v>
      </c>
      <c r="K29" s="22">
        <v>2</v>
      </c>
    </row>
    <row r="30" spans="2:11" hidden="1" x14ac:dyDescent="0.3">
      <c r="B30" s="3"/>
      <c r="D30" s="21" t="s">
        <v>90</v>
      </c>
      <c r="E30" s="22" t="s">
        <v>64</v>
      </c>
      <c r="F30" s="23">
        <v>28968</v>
      </c>
      <c r="G30" s="23">
        <v>36032</v>
      </c>
      <c r="H30" s="24">
        <v>1200</v>
      </c>
      <c r="I30" s="22" t="s">
        <v>76</v>
      </c>
      <c r="J30" s="22" t="s">
        <v>62</v>
      </c>
      <c r="K30" s="22">
        <v>2</v>
      </c>
    </row>
    <row r="31" spans="2:11" hidden="1" x14ac:dyDescent="0.3">
      <c r="B31" s="3"/>
      <c r="D31" s="21" t="s">
        <v>91</v>
      </c>
      <c r="E31" s="22" t="s">
        <v>64</v>
      </c>
      <c r="F31" s="23">
        <v>26141</v>
      </c>
      <c r="G31" s="23">
        <v>34191</v>
      </c>
      <c r="H31" s="24">
        <v>850</v>
      </c>
      <c r="I31" s="22" t="s">
        <v>76</v>
      </c>
      <c r="J31" s="22" t="s">
        <v>80</v>
      </c>
      <c r="K31" s="22">
        <v>3</v>
      </c>
    </row>
    <row r="32" spans="2:11" x14ac:dyDescent="0.3">
      <c r="B32" s="3"/>
      <c r="D32" s="21" t="s">
        <v>92</v>
      </c>
      <c r="E32" s="22" t="s">
        <v>64</v>
      </c>
      <c r="F32" s="23">
        <v>27197</v>
      </c>
      <c r="G32" s="23">
        <v>35846</v>
      </c>
      <c r="H32" s="24">
        <v>960</v>
      </c>
      <c r="I32" s="22" t="s">
        <v>65</v>
      </c>
      <c r="J32" s="22" t="s">
        <v>62</v>
      </c>
      <c r="K32" s="22">
        <v>3</v>
      </c>
    </row>
    <row r="33" spans="2:11" hidden="1" x14ac:dyDescent="0.3">
      <c r="B33" s="3"/>
      <c r="D33" s="21" t="s">
        <v>93</v>
      </c>
      <c r="E33" s="22" t="s">
        <v>64</v>
      </c>
      <c r="F33" s="23">
        <v>26563</v>
      </c>
      <c r="G33" s="23">
        <v>35002</v>
      </c>
      <c r="H33" s="24">
        <v>1100</v>
      </c>
      <c r="I33" s="22" t="s">
        <v>74</v>
      </c>
      <c r="J33" s="22" t="s">
        <v>77</v>
      </c>
      <c r="K33" s="22">
        <v>6</v>
      </c>
    </row>
    <row r="34" spans="2:11" hidden="1" x14ac:dyDescent="0.3">
      <c r="B34" s="3"/>
      <c r="D34" s="21" t="s">
        <v>94</v>
      </c>
      <c r="E34" s="22" t="s">
        <v>64</v>
      </c>
      <c r="F34" s="23">
        <v>27318</v>
      </c>
      <c r="G34" s="23">
        <v>34658</v>
      </c>
      <c r="H34" s="24">
        <v>1200</v>
      </c>
      <c r="I34" s="22" t="s">
        <v>65</v>
      </c>
      <c r="J34" s="22" t="s">
        <v>62</v>
      </c>
      <c r="K34" s="22">
        <v>3</v>
      </c>
    </row>
    <row r="35" spans="2:11" hidden="1" x14ac:dyDescent="0.3">
      <c r="B35" s="3"/>
      <c r="D35" s="21" t="s">
        <v>95</v>
      </c>
      <c r="E35" s="22" t="s">
        <v>64</v>
      </c>
      <c r="F35" s="23">
        <v>28326</v>
      </c>
      <c r="G35" s="23">
        <v>35847</v>
      </c>
      <c r="H35" s="24">
        <v>900</v>
      </c>
      <c r="I35" s="22" t="s">
        <v>79</v>
      </c>
      <c r="J35" s="22" t="s">
        <v>62</v>
      </c>
      <c r="K35" s="22">
        <v>2</v>
      </c>
    </row>
    <row r="36" spans="2:11" hidden="1" x14ac:dyDescent="0.3">
      <c r="B36" s="3"/>
      <c r="D36" s="21" t="s">
        <v>96</v>
      </c>
      <c r="E36" s="22" t="s">
        <v>60</v>
      </c>
      <c r="F36" s="23">
        <v>26350</v>
      </c>
      <c r="G36" s="23">
        <v>33656</v>
      </c>
      <c r="H36" s="24">
        <v>600</v>
      </c>
      <c r="I36" s="22" t="s">
        <v>97</v>
      </c>
      <c r="J36" s="22" t="s">
        <v>62</v>
      </c>
      <c r="K36" s="22">
        <v>4</v>
      </c>
    </row>
    <row r="37" spans="2:11" hidden="1" x14ac:dyDescent="0.3">
      <c r="B37" s="3"/>
      <c r="D37" s="21" t="s">
        <v>98</v>
      </c>
      <c r="E37" s="22" t="s">
        <v>60</v>
      </c>
      <c r="F37" s="23">
        <v>26772</v>
      </c>
      <c r="G37" s="23">
        <v>34808</v>
      </c>
      <c r="H37" s="24">
        <v>980</v>
      </c>
      <c r="I37" s="22" t="s">
        <v>99</v>
      </c>
      <c r="J37" s="22" t="s">
        <v>80</v>
      </c>
      <c r="K37" s="22">
        <v>2</v>
      </c>
    </row>
    <row r="38" spans="2:11" hidden="1" x14ac:dyDescent="0.3">
      <c r="B38" s="3"/>
      <c r="D38" s="21" t="s">
        <v>100</v>
      </c>
      <c r="E38" s="22" t="s">
        <v>60</v>
      </c>
      <c r="F38" s="23">
        <v>26577</v>
      </c>
      <c r="G38" s="23">
        <v>34650</v>
      </c>
      <c r="H38" s="24">
        <v>758</v>
      </c>
      <c r="I38" s="22" t="s">
        <v>74</v>
      </c>
      <c r="J38" s="22" t="s">
        <v>71</v>
      </c>
      <c r="K38" s="22">
        <v>5</v>
      </c>
    </row>
    <row r="39" spans="2:11" hidden="1" x14ac:dyDescent="0.3">
      <c r="B39" s="3"/>
      <c r="D39" s="21" t="s">
        <v>101</v>
      </c>
      <c r="E39" s="22" t="s">
        <v>60</v>
      </c>
      <c r="F39" s="23">
        <v>28207</v>
      </c>
      <c r="G39" s="23">
        <v>36871</v>
      </c>
      <c r="H39" s="24">
        <v>1300</v>
      </c>
      <c r="I39" s="22" t="s">
        <v>76</v>
      </c>
      <c r="J39" s="22" t="s">
        <v>66</v>
      </c>
      <c r="K39" s="22">
        <v>5</v>
      </c>
    </row>
    <row r="40" spans="2:11" hidden="1" x14ac:dyDescent="0.3">
      <c r="B40" s="3"/>
      <c r="D40" s="21" t="s">
        <v>102</v>
      </c>
      <c r="E40" s="22" t="s">
        <v>60</v>
      </c>
      <c r="F40" s="23">
        <v>28361</v>
      </c>
      <c r="G40" s="23">
        <v>35584</v>
      </c>
      <c r="H40" s="24">
        <v>900</v>
      </c>
      <c r="I40" s="22" t="s">
        <v>68</v>
      </c>
      <c r="J40" s="22" t="s">
        <v>62</v>
      </c>
      <c r="K40" s="22">
        <v>2</v>
      </c>
    </row>
    <row r="41" spans="2:11" hidden="1" x14ac:dyDescent="0.3">
      <c r="B41" s="3"/>
      <c r="D41" s="21" t="s">
        <v>103</v>
      </c>
      <c r="E41" s="22" t="s">
        <v>60</v>
      </c>
      <c r="F41" s="23">
        <v>28398</v>
      </c>
      <c r="G41" s="23">
        <v>36006</v>
      </c>
      <c r="H41" s="24">
        <v>950</v>
      </c>
      <c r="I41" s="22" t="s">
        <v>85</v>
      </c>
      <c r="J41" s="22" t="s">
        <v>66</v>
      </c>
      <c r="K41" s="22">
        <v>6</v>
      </c>
    </row>
    <row r="42" spans="2:11" hidden="1" x14ac:dyDescent="0.3">
      <c r="B42" s="3"/>
      <c r="D42" s="21" t="s">
        <v>104</v>
      </c>
      <c r="E42" s="22" t="s">
        <v>60</v>
      </c>
      <c r="F42" s="23">
        <v>27042</v>
      </c>
      <c r="G42" s="23">
        <v>35846</v>
      </c>
      <c r="H42" s="24">
        <v>1320</v>
      </c>
      <c r="I42" s="22" t="s">
        <v>65</v>
      </c>
      <c r="J42" s="22" t="s">
        <v>62</v>
      </c>
      <c r="K42" s="22">
        <v>5</v>
      </c>
    </row>
    <row r="43" spans="2:11" hidden="1" x14ac:dyDescent="0.3">
      <c r="B43" s="3"/>
      <c r="D43" s="21" t="s">
        <v>105</v>
      </c>
      <c r="E43" s="22" t="s">
        <v>60</v>
      </c>
      <c r="F43" s="23">
        <v>27929</v>
      </c>
      <c r="G43" s="23">
        <v>35509</v>
      </c>
      <c r="H43" s="24">
        <v>980</v>
      </c>
      <c r="I43" s="22" t="s">
        <v>65</v>
      </c>
      <c r="J43" s="22" t="s">
        <v>77</v>
      </c>
      <c r="K43" s="22">
        <v>4</v>
      </c>
    </row>
    <row r="44" spans="2:11" hidden="1" x14ac:dyDescent="0.3">
      <c r="B44" s="3"/>
      <c r="D44" s="21" t="s">
        <v>106</v>
      </c>
      <c r="E44" s="22" t="s">
        <v>64</v>
      </c>
      <c r="F44" s="23">
        <v>25585</v>
      </c>
      <c r="G44" s="23">
        <v>33255</v>
      </c>
      <c r="H44" s="24">
        <v>1100</v>
      </c>
      <c r="I44" s="22" t="s">
        <v>61</v>
      </c>
      <c r="J44" s="22" t="s">
        <v>80</v>
      </c>
      <c r="K44" s="22">
        <v>5</v>
      </c>
    </row>
    <row r="45" spans="2:11" hidden="1" x14ac:dyDescent="0.3">
      <c r="B45" s="3"/>
      <c r="D45" s="21" t="s">
        <v>107</v>
      </c>
      <c r="E45" s="22" t="s">
        <v>60</v>
      </c>
      <c r="F45" s="23">
        <v>28048</v>
      </c>
      <c r="G45" s="23">
        <v>35404</v>
      </c>
      <c r="H45" s="24">
        <v>1100</v>
      </c>
      <c r="I45" s="22" t="s">
        <v>65</v>
      </c>
      <c r="J45" s="22" t="s">
        <v>62</v>
      </c>
      <c r="K45" s="22">
        <v>5</v>
      </c>
    </row>
    <row r="46" spans="2:11" x14ac:dyDescent="0.3">
      <c r="B46" s="3"/>
      <c r="D46" s="21" t="s">
        <v>108</v>
      </c>
      <c r="E46" s="22" t="s">
        <v>64</v>
      </c>
      <c r="F46" s="23">
        <v>29510</v>
      </c>
      <c r="G46" s="23">
        <v>36524</v>
      </c>
      <c r="H46" s="24">
        <v>850</v>
      </c>
      <c r="I46" s="22" t="s">
        <v>65</v>
      </c>
      <c r="J46" s="22" t="s">
        <v>80</v>
      </c>
      <c r="K46" s="22">
        <v>1</v>
      </c>
    </row>
    <row r="47" spans="2:11" hidden="1" x14ac:dyDescent="0.3">
      <c r="B47" s="3"/>
      <c r="D47" s="21" t="s">
        <v>109</v>
      </c>
      <c r="E47" s="22" t="s">
        <v>60</v>
      </c>
      <c r="F47" s="23">
        <v>28428</v>
      </c>
      <c r="G47" s="23">
        <v>36509</v>
      </c>
      <c r="H47" s="24">
        <v>1100</v>
      </c>
      <c r="I47" s="22" t="s">
        <v>76</v>
      </c>
      <c r="J47" s="22" t="s">
        <v>71</v>
      </c>
      <c r="K47" s="22">
        <v>4</v>
      </c>
    </row>
    <row r="48" spans="2:11" hidden="1" x14ac:dyDescent="0.3">
      <c r="B48" s="3"/>
      <c r="D48" s="21" t="s">
        <v>110</v>
      </c>
      <c r="E48" s="22" t="s">
        <v>60</v>
      </c>
      <c r="F48" s="23">
        <v>27198</v>
      </c>
      <c r="G48" s="23">
        <v>35266</v>
      </c>
      <c r="H48" s="24">
        <v>650</v>
      </c>
      <c r="I48" s="22" t="s">
        <v>79</v>
      </c>
      <c r="J48" s="22" t="s">
        <v>71</v>
      </c>
      <c r="K48" s="22">
        <v>4</v>
      </c>
    </row>
    <row r="49" spans="2:11" hidden="1" x14ac:dyDescent="0.3">
      <c r="B49" s="3"/>
      <c r="D49" s="21" t="s">
        <v>111</v>
      </c>
      <c r="E49" s="22" t="s">
        <v>60</v>
      </c>
      <c r="F49" s="23">
        <v>28096</v>
      </c>
      <c r="G49" s="23">
        <v>36109</v>
      </c>
      <c r="H49" s="24">
        <v>1000</v>
      </c>
      <c r="I49" s="22" t="s">
        <v>85</v>
      </c>
      <c r="J49" s="22" t="s">
        <v>66</v>
      </c>
      <c r="K49" s="22">
        <v>5</v>
      </c>
    </row>
    <row r="50" spans="2:11" hidden="1" x14ac:dyDescent="0.3">
      <c r="B50" s="3"/>
      <c r="D50" s="21" t="s">
        <v>112</v>
      </c>
      <c r="E50" s="22" t="s">
        <v>60</v>
      </c>
      <c r="F50" s="23">
        <v>29332</v>
      </c>
      <c r="G50" s="23">
        <v>36310</v>
      </c>
      <c r="H50" s="24">
        <v>1250</v>
      </c>
      <c r="I50" s="22" t="s">
        <v>61</v>
      </c>
      <c r="J50" s="22" t="s">
        <v>80</v>
      </c>
      <c r="K50" s="22">
        <v>6</v>
      </c>
    </row>
    <row r="51" spans="2:11" hidden="1" x14ac:dyDescent="0.3">
      <c r="B51" s="3"/>
      <c r="D51" s="21" t="s">
        <v>113</v>
      </c>
      <c r="E51" s="22" t="s">
        <v>60</v>
      </c>
      <c r="F51" s="23">
        <v>28122</v>
      </c>
      <c r="G51" s="23">
        <v>35460</v>
      </c>
      <c r="H51" s="24">
        <v>980</v>
      </c>
      <c r="I51" s="22" t="s">
        <v>114</v>
      </c>
      <c r="J51" s="22" t="s">
        <v>77</v>
      </c>
      <c r="K51" s="22">
        <v>2</v>
      </c>
    </row>
    <row r="52" spans="2:11" hidden="1" x14ac:dyDescent="0.3">
      <c r="B52" s="3"/>
      <c r="D52" s="21" t="s">
        <v>115</v>
      </c>
      <c r="E52" s="22" t="s">
        <v>64</v>
      </c>
      <c r="F52" s="23">
        <v>28332</v>
      </c>
      <c r="G52" s="23">
        <v>36013</v>
      </c>
      <c r="H52" s="24">
        <v>1450</v>
      </c>
      <c r="I52" s="22" t="s">
        <v>83</v>
      </c>
      <c r="J52" s="22" t="s">
        <v>77</v>
      </c>
      <c r="K52" s="22">
        <v>2</v>
      </c>
    </row>
    <row r="53" spans="2:11" hidden="1" x14ac:dyDescent="0.3">
      <c r="B53" s="3"/>
      <c r="D53" s="21" t="s">
        <v>116</v>
      </c>
      <c r="E53" s="22" t="s">
        <v>64</v>
      </c>
      <c r="F53" s="23">
        <v>27962</v>
      </c>
      <c r="G53" s="23">
        <v>35419</v>
      </c>
      <c r="H53" s="24">
        <v>940</v>
      </c>
      <c r="I53" s="22" t="s">
        <v>117</v>
      </c>
      <c r="J53" s="22" t="s">
        <v>71</v>
      </c>
      <c r="K53" s="22">
        <v>2</v>
      </c>
    </row>
    <row r="54" spans="2:11" hidden="1" x14ac:dyDescent="0.3">
      <c r="B54" s="3"/>
      <c r="D54" s="21" t="s">
        <v>118</v>
      </c>
      <c r="E54" s="22" t="s">
        <v>64</v>
      </c>
      <c r="F54" s="23">
        <v>25611</v>
      </c>
      <c r="G54" s="23">
        <v>36161</v>
      </c>
      <c r="H54" s="24">
        <v>850</v>
      </c>
      <c r="I54" s="22" t="s">
        <v>83</v>
      </c>
      <c r="J54" s="22" t="s">
        <v>66</v>
      </c>
      <c r="K54" s="22">
        <v>3</v>
      </c>
    </row>
    <row r="55" spans="2:11" x14ac:dyDescent="0.3">
      <c r="B55" s="3"/>
    </row>
    <row r="56" spans="2:11" x14ac:dyDescent="0.3">
      <c r="B56" s="3"/>
    </row>
    <row r="57" spans="2:11" x14ac:dyDescent="0.3">
      <c r="B57" s="3"/>
    </row>
    <row r="58" spans="2:11" x14ac:dyDescent="0.3">
      <c r="B58" s="3"/>
    </row>
    <row r="59" spans="2:11" x14ac:dyDescent="0.3">
      <c r="B59" s="3"/>
    </row>
    <row r="60" spans="2:11" x14ac:dyDescent="0.3">
      <c r="B60" s="3"/>
    </row>
    <row r="61" spans="2:11" x14ac:dyDescent="0.3">
      <c r="B61" s="3"/>
    </row>
    <row r="62" spans="2:11" x14ac:dyDescent="0.3">
      <c r="B62" s="3"/>
    </row>
    <row r="63" spans="2:11" x14ac:dyDescent="0.3">
      <c r="B63" s="3"/>
    </row>
    <row r="64" spans="2:11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</sheetData>
  <autoFilter ref="D14:K54" xr:uid="{00000000-0001-0000-0400-000000000000}">
    <filterColumn colId="1">
      <filters>
        <filter val="M"/>
      </filters>
    </filterColumn>
    <filterColumn colId="4">
      <customFilters>
        <customFilter operator="lessThan" val="1000"/>
      </customFilters>
    </filterColumn>
    <filterColumn colId="5">
      <filters>
        <filter val="LIMA"/>
      </filters>
    </filterColumn>
  </autoFilter>
  <mergeCells count="2">
    <mergeCell ref="D9:K9"/>
    <mergeCell ref="D10:K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2:I18"/>
  <sheetViews>
    <sheetView workbookViewId="0">
      <selection activeCell="H18" sqref="H18"/>
    </sheetView>
  </sheetViews>
  <sheetFormatPr baseColWidth="10" defaultColWidth="11.44140625" defaultRowHeight="13.2" x14ac:dyDescent="0.25"/>
  <cols>
    <col min="1" max="1" width="11.44140625" style="43"/>
    <col min="2" max="8" width="14.6640625" style="43" customWidth="1"/>
    <col min="9" max="9" width="20.6640625" style="43" customWidth="1"/>
    <col min="10" max="10" width="11.44140625" style="43"/>
    <col min="11" max="11" width="21.33203125" style="43" customWidth="1"/>
    <col min="12" max="16384" width="11.44140625" style="43"/>
  </cols>
  <sheetData>
    <row r="2" spans="1:9" ht="15.6" x14ac:dyDescent="0.3">
      <c r="A2" s="63"/>
      <c r="B2" s="64" t="s">
        <v>339</v>
      </c>
    </row>
    <row r="4" spans="1:9" ht="15.6" x14ac:dyDescent="0.3">
      <c r="B4" s="65" t="s">
        <v>340</v>
      </c>
      <c r="C4" s="65" t="s">
        <v>341</v>
      </c>
      <c r="D4" s="65" t="s">
        <v>342</v>
      </c>
      <c r="E4" s="65" t="s">
        <v>343</v>
      </c>
      <c r="F4" s="65" t="s">
        <v>344</v>
      </c>
      <c r="G4" s="65" t="s">
        <v>38</v>
      </c>
      <c r="H4" s="65" t="s">
        <v>345</v>
      </c>
      <c r="I4" s="65" t="s">
        <v>346</v>
      </c>
    </row>
    <row r="5" spans="1:9" ht="15" hidden="1" x14ac:dyDescent="0.25">
      <c r="B5" s="66" t="s">
        <v>347</v>
      </c>
      <c r="C5" s="66" t="s">
        <v>348</v>
      </c>
      <c r="D5" s="66" t="s">
        <v>349</v>
      </c>
      <c r="E5" s="66" t="s">
        <v>350</v>
      </c>
      <c r="F5" s="66" t="s">
        <v>351</v>
      </c>
      <c r="G5" s="66">
        <v>22</v>
      </c>
      <c r="H5" s="67">
        <v>6.2</v>
      </c>
      <c r="I5" s="67">
        <f>G5*H5</f>
        <v>136.4</v>
      </c>
    </row>
    <row r="6" spans="1:9" ht="15.75" customHeight="1" x14ac:dyDescent="0.25">
      <c r="B6" s="66" t="s">
        <v>352</v>
      </c>
      <c r="C6" s="66" t="s">
        <v>353</v>
      </c>
      <c r="D6" s="66" t="s">
        <v>354</v>
      </c>
      <c r="E6" s="66" t="s">
        <v>355</v>
      </c>
      <c r="F6" s="66" t="s">
        <v>356</v>
      </c>
      <c r="G6" s="66">
        <v>13</v>
      </c>
      <c r="H6" s="68">
        <v>7</v>
      </c>
      <c r="I6" s="67">
        <f t="shared" ref="I6:I15" si="0">G6*H6</f>
        <v>91</v>
      </c>
    </row>
    <row r="7" spans="1:9" ht="15.75" hidden="1" customHeight="1" x14ac:dyDescent="0.25">
      <c r="B7" s="66" t="s">
        <v>357</v>
      </c>
      <c r="C7" s="66" t="s">
        <v>348</v>
      </c>
      <c r="D7" s="66" t="s">
        <v>358</v>
      </c>
      <c r="E7" s="66" t="s">
        <v>359</v>
      </c>
      <c r="F7" s="66" t="s">
        <v>360</v>
      </c>
      <c r="G7" s="66">
        <v>32</v>
      </c>
      <c r="H7" s="68">
        <v>5.6</v>
      </c>
      <c r="I7" s="67">
        <f t="shared" si="0"/>
        <v>179.2</v>
      </c>
    </row>
    <row r="8" spans="1:9" ht="15.75" customHeight="1" x14ac:dyDescent="0.25">
      <c r="B8" s="66" t="s">
        <v>361</v>
      </c>
      <c r="C8" s="66" t="s">
        <v>348</v>
      </c>
      <c r="D8" s="66" t="s">
        <v>349</v>
      </c>
      <c r="E8" s="66" t="s">
        <v>355</v>
      </c>
      <c r="F8" s="66" t="s">
        <v>356</v>
      </c>
      <c r="G8" s="66">
        <v>15</v>
      </c>
      <c r="H8" s="68">
        <v>7</v>
      </c>
      <c r="I8" s="67">
        <f t="shared" si="0"/>
        <v>105</v>
      </c>
    </row>
    <row r="9" spans="1:9" ht="15.75" hidden="1" customHeight="1" x14ac:dyDescent="0.25">
      <c r="B9" s="66" t="s">
        <v>357</v>
      </c>
      <c r="C9" s="66" t="s">
        <v>353</v>
      </c>
      <c r="D9" s="66" t="s">
        <v>349</v>
      </c>
      <c r="E9" s="66" t="s">
        <v>350</v>
      </c>
      <c r="F9" s="66" t="s">
        <v>351</v>
      </c>
      <c r="G9" s="66">
        <v>9</v>
      </c>
      <c r="H9" s="68">
        <v>6.2</v>
      </c>
      <c r="I9" s="67">
        <f t="shared" si="0"/>
        <v>55.800000000000004</v>
      </c>
    </row>
    <row r="10" spans="1:9" ht="15.75" hidden="1" customHeight="1" x14ac:dyDescent="0.25">
      <c r="B10" s="66" t="s">
        <v>362</v>
      </c>
      <c r="C10" s="66" t="s">
        <v>363</v>
      </c>
      <c r="D10" s="66" t="s">
        <v>364</v>
      </c>
      <c r="E10" s="66" t="s">
        <v>350</v>
      </c>
      <c r="F10" s="66" t="s">
        <v>351</v>
      </c>
      <c r="G10" s="66">
        <v>18</v>
      </c>
      <c r="H10" s="68">
        <v>6.2</v>
      </c>
      <c r="I10" s="67">
        <f t="shared" si="0"/>
        <v>111.60000000000001</v>
      </c>
    </row>
    <row r="11" spans="1:9" ht="15.75" hidden="1" customHeight="1" x14ac:dyDescent="0.25">
      <c r="B11" s="66" t="s">
        <v>361</v>
      </c>
      <c r="C11" s="66" t="s">
        <v>363</v>
      </c>
      <c r="D11" s="66" t="s">
        <v>354</v>
      </c>
      <c r="E11" s="66" t="s">
        <v>350</v>
      </c>
      <c r="F11" s="66" t="s">
        <v>351</v>
      </c>
      <c r="G11" s="66">
        <v>32</v>
      </c>
      <c r="H11" s="68">
        <v>6.2</v>
      </c>
      <c r="I11" s="67">
        <f t="shared" si="0"/>
        <v>198.4</v>
      </c>
    </row>
    <row r="12" spans="1:9" ht="15.75" hidden="1" customHeight="1" x14ac:dyDescent="0.25">
      <c r="B12" s="66" t="s">
        <v>347</v>
      </c>
      <c r="C12" s="66" t="s">
        <v>353</v>
      </c>
      <c r="D12" s="66" t="s">
        <v>349</v>
      </c>
      <c r="E12" s="66" t="s">
        <v>359</v>
      </c>
      <c r="F12" s="66" t="s">
        <v>360</v>
      </c>
      <c r="G12" s="66">
        <v>45</v>
      </c>
      <c r="H12" s="68">
        <v>5.6</v>
      </c>
      <c r="I12" s="67">
        <f t="shared" si="0"/>
        <v>251.99999999999997</v>
      </c>
    </row>
    <row r="13" spans="1:9" ht="15.75" hidden="1" customHeight="1" x14ac:dyDescent="0.25">
      <c r="B13" s="66" t="s">
        <v>357</v>
      </c>
      <c r="C13" s="66" t="s">
        <v>353</v>
      </c>
      <c r="D13" s="66" t="s">
        <v>365</v>
      </c>
      <c r="E13" s="66" t="s">
        <v>359</v>
      </c>
      <c r="F13" s="66" t="s">
        <v>360</v>
      </c>
      <c r="G13" s="66">
        <v>69</v>
      </c>
      <c r="H13" s="68">
        <v>5.6</v>
      </c>
      <c r="I13" s="67">
        <f t="shared" si="0"/>
        <v>386.4</v>
      </c>
    </row>
    <row r="14" spans="1:9" ht="15.75" customHeight="1" x14ac:dyDescent="0.25">
      <c r="B14" s="66" t="s">
        <v>347</v>
      </c>
      <c r="C14" s="66" t="s">
        <v>348</v>
      </c>
      <c r="D14" s="66" t="s">
        <v>354</v>
      </c>
      <c r="E14" s="66" t="s">
        <v>355</v>
      </c>
      <c r="F14" s="66" t="s">
        <v>356</v>
      </c>
      <c r="G14" s="66">
        <v>18</v>
      </c>
      <c r="H14" s="68">
        <v>7</v>
      </c>
      <c r="I14" s="67">
        <f t="shared" si="0"/>
        <v>126</v>
      </c>
    </row>
    <row r="15" spans="1:9" ht="15.75" hidden="1" customHeight="1" x14ac:dyDescent="0.25">
      <c r="B15" s="66" t="s">
        <v>347</v>
      </c>
      <c r="C15" s="66" t="s">
        <v>363</v>
      </c>
      <c r="D15" s="66" t="s">
        <v>358</v>
      </c>
      <c r="E15" s="66" t="s">
        <v>355</v>
      </c>
      <c r="F15" s="66" t="s">
        <v>356</v>
      </c>
      <c r="G15" s="66">
        <v>27</v>
      </c>
      <c r="H15" s="68">
        <v>7</v>
      </c>
      <c r="I15" s="67">
        <f t="shared" si="0"/>
        <v>189</v>
      </c>
    </row>
    <row r="18" spans="2:2" ht="15" x14ac:dyDescent="0.25">
      <c r="B18" s="69"/>
    </row>
  </sheetData>
  <autoFilter ref="B4:I15" xr:uid="{00000000-0001-0000-0500-000000000000}">
    <filterColumn colId="4">
      <filters>
        <filter val="Manjar"/>
      </filters>
    </filterColumn>
    <filterColumn colId="7">
      <customFilters>
        <customFilter operator="lessThan" val="150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workbookViewId="0">
      <selection activeCell="J16" sqref="J16"/>
    </sheetView>
  </sheetViews>
  <sheetFormatPr baseColWidth="10" defaultRowHeight="14.4" x14ac:dyDescent="0.3"/>
  <cols>
    <col min="1" max="2" width="25.6640625" bestFit="1" customWidth="1"/>
    <col min="3" max="4" width="14.109375" bestFit="1" customWidth="1"/>
    <col min="10" max="10" width="11.44140625" bestFit="1" customWidth="1"/>
    <col min="257" max="258" width="25.6640625" bestFit="1" customWidth="1"/>
    <col min="259" max="260" width="14.109375" bestFit="1" customWidth="1"/>
    <col min="513" max="514" width="25.6640625" bestFit="1" customWidth="1"/>
    <col min="515" max="516" width="14.109375" bestFit="1" customWidth="1"/>
    <col min="769" max="770" width="25.6640625" bestFit="1" customWidth="1"/>
    <col min="771" max="772" width="14.109375" bestFit="1" customWidth="1"/>
    <col min="1025" max="1026" width="25.6640625" bestFit="1" customWidth="1"/>
    <col min="1027" max="1028" width="14.109375" bestFit="1" customWidth="1"/>
    <col min="1281" max="1282" width="25.6640625" bestFit="1" customWidth="1"/>
    <col min="1283" max="1284" width="14.109375" bestFit="1" customWidth="1"/>
    <col min="1537" max="1538" width="25.6640625" bestFit="1" customWidth="1"/>
    <col min="1539" max="1540" width="14.109375" bestFit="1" customWidth="1"/>
    <col min="1793" max="1794" width="25.6640625" bestFit="1" customWidth="1"/>
    <col min="1795" max="1796" width="14.109375" bestFit="1" customWidth="1"/>
    <col min="2049" max="2050" width="25.6640625" bestFit="1" customWidth="1"/>
    <col min="2051" max="2052" width="14.109375" bestFit="1" customWidth="1"/>
    <col min="2305" max="2306" width="25.6640625" bestFit="1" customWidth="1"/>
    <col min="2307" max="2308" width="14.109375" bestFit="1" customWidth="1"/>
    <col min="2561" max="2562" width="25.6640625" bestFit="1" customWidth="1"/>
    <col min="2563" max="2564" width="14.109375" bestFit="1" customWidth="1"/>
    <col min="2817" max="2818" width="25.6640625" bestFit="1" customWidth="1"/>
    <col min="2819" max="2820" width="14.109375" bestFit="1" customWidth="1"/>
    <col min="3073" max="3074" width="25.6640625" bestFit="1" customWidth="1"/>
    <col min="3075" max="3076" width="14.109375" bestFit="1" customWidth="1"/>
    <col min="3329" max="3330" width="25.6640625" bestFit="1" customWidth="1"/>
    <col min="3331" max="3332" width="14.109375" bestFit="1" customWidth="1"/>
    <col min="3585" max="3586" width="25.6640625" bestFit="1" customWidth="1"/>
    <col min="3587" max="3588" width="14.109375" bestFit="1" customWidth="1"/>
    <col min="3841" max="3842" width="25.6640625" bestFit="1" customWidth="1"/>
    <col min="3843" max="3844" width="14.109375" bestFit="1" customWidth="1"/>
    <col min="4097" max="4098" width="25.6640625" bestFit="1" customWidth="1"/>
    <col min="4099" max="4100" width="14.109375" bestFit="1" customWidth="1"/>
    <col min="4353" max="4354" width="25.6640625" bestFit="1" customWidth="1"/>
    <col min="4355" max="4356" width="14.109375" bestFit="1" customWidth="1"/>
    <col min="4609" max="4610" width="25.6640625" bestFit="1" customWidth="1"/>
    <col min="4611" max="4612" width="14.109375" bestFit="1" customWidth="1"/>
    <col min="4865" max="4866" width="25.6640625" bestFit="1" customWidth="1"/>
    <col min="4867" max="4868" width="14.109375" bestFit="1" customWidth="1"/>
    <col min="5121" max="5122" width="25.6640625" bestFit="1" customWidth="1"/>
    <col min="5123" max="5124" width="14.109375" bestFit="1" customWidth="1"/>
    <col min="5377" max="5378" width="25.6640625" bestFit="1" customWidth="1"/>
    <col min="5379" max="5380" width="14.109375" bestFit="1" customWidth="1"/>
    <col min="5633" max="5634" width="25.6640625" bestFit="1" customWidth="1"/>
    <col min="5635" max="5636" width="14.109375" bestFit="1" customWidth="1"/>
    <col min="5889" max="5890" width="25.6640625" bestFit="1" customWidth="1"/>
    <col min="5891" max="5892" width="14.109375" bestFit="1" customWidth="1"/>
    <col min="6145" max="6146" width="25.6640625" bestFit="1" customWidth="1"/>
    <col min="6147" max="6148" width="14.109375" bestFit="1" customWidth="1"/>
    <col min="6401" max="6402" width="25.6640625" bestFit="1" customWidth="1"/>
    <col min="6403" max="6404" width="14.109375" bestFit="1" customWidth="1"/>
    <col min="6657" max="6658" width="25.6640625" bestFit="1" customWidth="1"/>
    <col min="6659" max="6660" width="14.109375" bestFit="1" customWidth="1"/>
    <col min="6913" max="6914" width="25.6640625" bestFit="1" customWidth="1"/>
    <col min="6915" max="6916" width="14.109375" bestFit="1" customWidth="1"/>
    <col min="7169" max="7170" width="25.6640625" bestFit="1" customWidth="1"/>
    <col min="7171" max="7172" width="14.109375" bestFit="1" customWidth="1"/>
    <col min="7425" max="7426" width="25.6640625" bestFit="1" customWidth="1"/>
    <col min="7427" max="7428" width="14.109375" bestFit="1" customWidth="1"/>
    <col min="7681" max="7682" width="25.6640625" bestFit="1" customWidth="1"/>
    <col min="7683" max="7684" width="14.109375" bestFit="1" customWidth="1"/>
    <col min="7937" max="7938" width="25.6640625" bestFit="1" customWidth="1"/>
    <col min="7939" max="7940" width="14.109375" bestFit="1" customWidth="1"/>
    <col min="8193" max="8194" width="25.6640625" bestFit="1" customWidth="1"/>
    <col min="8195" max="8196" width="14.109375" bestFit="1" customWidth="1"/>
    <col min="8449" max="8450" width="25.6640625" bestFit="1" customWidth="1"/>
    <col min="8451" max="8452" width="14.109375" bestFit="1" customWidth="1"/>
    <col min="8705" max="8706" width="25.6640625" bestFit="1" customWidth="1"/>
    <col min="8707" max="8708" width="14.109375" bestFit="1" customWidth="1"/>
    <col min="8961" max="8962" width="25.6640625" bestFit="1" customWidth="1"/>
    <col min="8963" max="8964" width="14.109375" bestFit="1" customWidth="1"/>
    <col min="9217" max="9218" width="25.6640625" bestFit="1" customWidth="1"/>
    <col min="9219" max="9220" width="14.109375" bestFit="1" customWidth="1"/>
    <col min="9473" max="9474" width="25.6640625" bestFit="1" customWidth="1"/>
    <col min="9475" max="9476" width="14.109375" bestFit="1" customWidth="1"/>
    <col min="9729" max="9730" width="25.6640625" bestFit="1" customWidth="1"/>
    <col min="9731" max="9732" width="14.109375" bestFit="1" customWidth="1"/>
    <col min="9985" max="9986" width="25.6640625" bestFit="1" customWidth="1"/>
    <col min="9987" max="9988" width="14.109375" bestFit="1" customWidth="1"/>
    <col min="10241" max="10242" width="25.6640625" bestFit="1" customWidth="1"/>
    <col min="10243" max="10244" width="14.109375" bestFit="1" customWidth="1"/>
    <col min="10497" max="10498" width="25.6640625" bestFit="1" customWidth="1"/>
    <col min="10499" max="10500" width="14.109375" bestFit="1" customWidth="1"/>
    <col min="10753" max="10754" width="25.6640625" bestFit="1" customWidth="1"/>
    <col min="10755" max="10756" width="14.109375" bestFit="1" customWidth="1"/>
    <col min="11009" max="11010" width="25.6640625" bestFit="1" customWidth="1"/>
    <col min="11011" max="11012" width="14.109375" bestFit="1" customWidth="1"/>
    <col min="11265" max="11266" width="25.6640625" bestFit="1" customWidth="1"/>
    <col min="11267" max="11268" width="14.109375" bestFit="1" customWidth="1"/>
    <col min="11521" max="11522" width="25.6640625" bestFit="1" customWidth="1"/>
    <col min="11523" max="11524" width="14.109375" bestFit="1" customWidth="1"/>
    <col min="11777" max="11778" width="25.6640625" bestFit="1" customWidth="1"/>
    <col min="11779" max="11780" width="14.109375" bestFit="1" customWidth="1"/>
    <col min="12033" max="12034" width="25.6640625" bestFit="1" customWidth="1"/>
    <col min="12035" max="12036" width="14.109375" bestFit="1" customWidth="1"/>
    <col min="12289" max="12290" width="25.6640625" bestFit="1" customWidth="1"/>
    <col min="12291" max="12292" width="14.109375" bestFit="1" customWidth="1"/>
    <col min="12545" max="12546" width="25.6640625" bestFit="1" customWidth="1"/>
    <col min="12547" max="12548" width="14.109375" bestFit="1" customWidth="1"/>
    <col min="12801" max="12802" width="25.6640625" bestFit="1" customWidth="1"/>
    <col min="12803" max="12804" width="14.109375" bestFit="1" customWidth="1"/>
    <col min="13057" max="13058" width="25.6640625" bestFit="1" customWidth="1"/>
    <col min="13059" max="13060" width="14.109375" bestFit="1" customWidth="1"/>
    <col min="13313" max="13314" width="25.6640625" bestFit="1" customWidth="1"/>
    <col min="13315" max="13316" width="14.109375" bestFit="1" customWidth="1"/>
    <col min="13569" max="13570" width="25.6640625" bestFit="1" customWidth="1"/>
    <col min="13571" max="13572" width="14.109375" bestFit="1" customWidth="1"/>
    <col min="13825" max="13826" width="25.6640625" bestFit="1" customWidth="1"/>
    <col min="13827" max="13828" width="14.109375" bestFit="1" customWidth="1"/>
    <col min="14081" max="14082" width="25.6640625" bestFit="1" customWidth="1"/>
    <col min="14083" max="14084" width="14.109375" bestFit="1" customWidth="1"/>
    <col min="14337" max="14338" width="25.6640625" bestFit="1" customWidth="1"/>
    <col min="14339" max="14340" width="14.109375" bestFit="1" customWidth="1"/>
    <col min="14593" max="14594" width="25.6640625" bestFit="1" customWidth="1"/>
    <col min="14595" max="14596" width="14.109375" bestFit="1" customWidth="1"/>
    <col min="14849" max="14850" width="25.6640625" bestFit="1" customWidth="1"/>
    <col min="14851" max="14852" width="14.109375" bestFit="1" customWidth="1"/>
    <col min="15105" max="15106" width="25.6640625" bestFit="1" customWidth="1"/>
    <col min="15107" max="15108" width="14.109375" bestFit="1" customWidth="1"/>
    <col min="15361" max="15362" width="25.6640625" bestFit="1" customWidth="1"/>
    <col min="15363" max="15364" width="14.109375" bestFit="1" customWidth="1"/>
    <col min="15617" max="15618" width="25.6640625" bestFit="1" customWidth="1"/>
    <col min="15619" max="15620" width="14.109375" bestFit="1" customWidth="1"/>
    <col min="15873" max="15874" width="25.6640625" bestFit="1" customWidth="1"/>
    <col min="15875" max="15876" width="14.109375" bestFit="1" customWidth="1"/>
    <col min="16129" max="16130" width="25.6640625" bestFit="1" customWidth="1"/>
    <col min="16131" max="16132" width="14.109375" bestFit="1" customWidth="1"/>
  </cols>
  <sheetData>
    <row r="1" spans="1:10" x14ac:dyDescent="0.3">
      <c r="A1" s="70" t="s">
        <v>178</v>
      </c>
      <c r="B1" s="70" t="s">
        <v>179</v>
      </c>
      <c r="C1" s="70" t="s">
        <v>180</v>
      </c>
      <c r="D1" s="70" t="s">
        <v>181</v>
      </c>
      <c r="E1" s="70" t="s">
        <v>182</v>
      </c>
      <c r="F1" s="70" t="s">
        <v>183</v>
      </c>
      <c r="G1" s="70" t="s">
        <v>184</v>
      </c>
    </row>
    <row r="2" spans="1:10" s="71" customFormat="1" x14ac:dyDescent="0.3">
      <c r="A2" s="46" t="s">
        <v>185</v>
      </c>
      <c r="B2" s="47">
        <v>25</v>
      </c>
      <c r="C2" s="47" t="s">
        <v>186</v>
      </c>
      <c r="D2" s="47" t="s">
        <v>2</v>
      </c>
      <c r="E2" s="47" t="s">
        <v>187</v>
      </c>
      <c r="F2" s="47">
        <v>1</v>
      </c>
      <c r="G2" s="48">
        <v>250000</v>
      </c>
      <c r="J2" s="70" t="s">
        <v>180</v>
      </c>
    </row>
    <row r="3" spans="1:10" s="71" customFormat="1" x14ac:dyDescent="0.3">
      <c r="A3" s="46" t="s">
        <v>188</v>
      </c>
      <c r="B3" s="47">
        <v>30</v>
      </c>
      <c r="C3" s="47" t="s">
        <v>189</v>
      </c>
      <c r="D3" s="47" t="s">
        <v>4</v>
      </c>
      <c r="E3" s="47" t="s">
        <v>190</v>
      </c>
      <c r="F3" s="47">
        <v>2</v>
      </c>
      <c r="G3" s="48">
        <v>200000</v>
      </c>
      <c r="J3" s="47" t="s">
        <v>186</v>
      </c>
    </row>
    <row r="4" spans="1:10" s="71" customFormat="1" x14ac:dyDescent="0.3">
      <c r="A4" s="46" t="s">
        <v>191</v>
      </c>
      <c r="B4" s="47">
        <v>42</v>
      </c>
      <c r="C4" s="47" t="s">
        <v>192</v>
      </c>
      <c r="D4" s="47" t="s">
        <v>4</v>
      </c>
      <c r="E4" s="47" t="s">
        <v>190</v>
      </c>
      <c r="F4" s="47">
        <v>3</v>
      </c>
      <c r="G4" s="48">
        <v>160000</v>
      </c>
      <c r="J4" s="47" t="s">
        <v>189</v>
      </c>
    </row>
    <row r="5" spans="1:10" s="71" customFormat="1" x14ac:dyDescent="0.3">
      <c r="A5" s="46" t="s">
        <v>199</v>
      </c>
      <c r="B5" s="47">
        <v>36</v>
      </c>
      <c r="C5" s="47" t="s">
        <v>186</v>
      </c>
      <c r="D5" s="47" t="s">
        <v>2</v>
      </c>
      <c r="E5" s="47" t="s">
        <v>187</v>
      </c>
      <c r="F5" s="47">
        <v>1</v>
      </c>
      <c r="G5" s="48">
        <v>240000</v>
      </c>
    </row>
    <row r="6" spans="1:10" s="71" customFormat="1" x14ac:dyDescent="0.3">
      <c r="A6" s="46" t="s">
        <v>196</v>
      </c>
      <c r="B6" s="47">
        <v>23</v>
      </c>
      <c r="C6" s="47" t="s">
        <v>189</v>
      </c>
      <c r="D6" s="47" t="s">
        <v>2</v>
      </c>
      <c r="E6" s="47" t="s">
        <v>187</v>
      </c>
      <c r="F6" s="47">
        <v>1</v>
      </c>
      <c r="G6" s="48">
        <v>250000</v>
      </c>
    </row>
    <row r="7" spans="1:10" s="71" customFormat="1" x14ac:dyDescent="0.3">
      <c r="A7" s="46" t="s">
        <v>197</v>
      </c>
      <c r="B7" s="47">
        <v>20</v>
      </c>
      <c r="C7" s="47" t="s">
        <v>198</v>
      </c>
      <c r="D7" s="47" t="s">
        <v>4</v>
      </c>
      <c r="E7" s="47" t="s">
        <v>190</v>
      </c>
      <c r="F7" s="47">
        <v>1</v>
      </c>
      <c r="G7" s="48">
        <v>180000</v>
      </c>
    </row>
    <row r="8" spans="1:10" s="71" customFormat="1" x14ac:dyDescent="0.3">
      <c r="A8" s="46" t="s">
        <v>212</v>
      </c>
      <c r="B8" s="47">
        <v>38</v>
      </c>
      <c r="C8" s="47" t="s">
        <v>192</v>
      </c>
      <c r="D8" s="47" t="s">
        <v>195</v>
      </c>
      <c r="E8" s="47" t="s">
        <v>187</v>
      </c>
      <c r="F8" s="47">
        <v>1</v>
      </c>
      <c r="G8" s="48">
        <v>350000</v>
      </c>
      <c r="J8" s="70" t="s">
        <v>183</v>
      </c>
    </row>
    <row r="9" spans="1:10" s="71" customFormat="1" x14ac:dyDescent="0.3">
      <c r="A9" s="46" t="s">
        <v>203</v>
      </c>
      <c r="B9" s="47">
        <v>37</v>
      </c>
      <c r="C9" s="47" t="s">
        <v>198</v>
      </c>
      <c r="D9" s="47" t="s">
        <v>4</v>
      </c>
      <c r="E9" s="47" t="s">
        <v>187</v>
      </c>
      <c r="F9" s="47">
        <v>1</v>
      </c>
      <c r="G9" s="48">
        <v>150000</v>
      </c>
      <c r="J9" s="86" t="s">
        <v>371</v>
      </c>
    </row>
    <row r="10" spans="1:10" s="71" customFormat="1" x14ac:dyDescent="0.3">
      <c r="A10" s="46" t="s">
        <v>201</v>
      </c>
      <c r="B10" s="47">
        <v>45</v>
      </c>
      <c r="C10" s="47" t="s">
        <v>194</v>
      </c>
      <c r="D10" s="47" t="s">
        <v>195</v>
      </c>
      <c r="E10" s="47" t="s">
        <v>190</v>
      </c>
      <c r="F10" s="47">
        <v>3</v>
      </c>
      <c r="G10" s="48">
        <v>350000</v>
      </c>
    </row>
    <row r="11" spans="1:10" s="71" customFormat="1" x14ac:dyDescent="0.3">
      <c r="A11" s="46" t="s">
        <v>202</v>
      </c>
      <c r="B11" s="47">
        <v>28</v>
      </c>
      <c r="C11" s="47" t="s">
        <v>192</v>
      </c>
      <c r="D11" s="47" t="s">
        <v>2</v>
      </c>
      <c r="E11" s="47" t="s">
        <v>190</v>
      </c>
      <c r="F11" s="47">
        <v>3</v>
      </c>
      <c r="G11" s="48">
        <v>250000</v>
      </c>
      <c r="J11" s="70" t="s">
        <v>184</v>
      </c>
    </row>
    <row r="12" spans="1:10" s="71" customFormat="1" x14ac:dyDescent="0.3">
      <c r="A12" s="46" t="s">
        <v>209</v>
      </c>
      <c r="B12" s="47">
        <v>33</v>
      </c>
      <c r="C12" s="47" t="s">
        <v>194</v>
      </c>
      <c r="D12" s="47" t="s">
        <v>195</v>
      </c>
      <c r="E12" s="47" t="s">
        <v>187</v>
      </c>
      <c r="F12" s="47">
        <v>1</v>
      </c>
      <c r="G12" s="48">
        <v>130000</v>
      </c>
      <c r="J12" s="48" t="s">
        <v>372</v>
      </c>
    </row>
    <row r="13" spans="1:10" s="71" customFormat="1" x14ac:dyDescent="0.3">
      <c r="A13" s="46" t="s">
        <v>204</v>
      </c>
      <c r="B13" s="47">
        <v>50</v>
      </c>
      <c r="C13" s="47" t="s">
        <v>192</v>
      </c>
      <c r="D13" s="47" t="s">
        <v>4</v>
      </c>
      <c r="E13" s="47" t="s">
        <v>187</v>
      </c>
      <c r="F13" s="47">
        <v>1</v>
      </c>
      <c r="G13" s="48">
        <v>180000</v>
      </c>
      <c r="J13" s="48" t="s">
        <v>373</v>
      </c>
    </row>
    <row r="14" spans="1:10" s="71" customFormat="1" x14ac:dyDescent="0.3">
      <c r="A14" s="46" t="s">
        <v>205</v>
      </c>
      <c r="B14" s="47">
        <v>46</v>
      </c>
      <c r="C14" s="47" t="s">
        <v>186</v>
      </c>
      <c r="D14" s="47" t="s">
        <v>4</v>
      </c>
      <c r="E14" s="47" t="s">
        <v>190</v>
      </c>
      <c r="F14" s="47">
        <v>2</v>
      </c>
      <c r="G14" s="48">
        <v>180000</v>
      </c>
    </row>
    <row r="15" spans="1:10" s="71" customFormat="1" ht="27.6" x14ac:dyDescent="0.3">
      <c r="A15" s="46" t="s">
        <v>206</v>
      </c>
      <c r="B15" s="47">
        <v>22</v>
      </c>
      <c r="C15" s="47" t="s">
        <v>194</v>
      </c>
      <c r="D15" s="47" t="s">
        <v>2</v>
      </c>
      <c r="E15" s="47" t="s">
        <v>187</v>
      </c>
      <c r="F15" s="47">
        <v>1</v>
      </c>
      <c r="G15" s="48">
        <v>250000</v>
      </c>
      <c r="J15" s="70" t="s">
        <v>178</v>
      </c>
    </row>
    <row r="16" spans="1:10" s="71" customFormat="1" x14ac:dyDescent="0.3">
      <c r="A16" s="46" t="s">
        <v>207</v>
      </c>
      <c r="B16" s="47">
        <v>36</v>
      </c>
      <c r="C16" s="47" t="s">
        <v>189</v>
      </c>
      <c r="D16" s="47" t="s">
        <v>4</v>
      </c>
      <c r="E16" s="47" t="s">
        <v>190</v>
      </c>
      <c r="F16" s="47">
        <v>3</v>
      </c>
      <c r="G16" s="48">
        <v>180000</v>
      </c>
      <c r="J16" s="86" t="s">
        <v>374</v>
      </c>
    </row>
    <row r="17" spans="1:7" s="71" customFormat="1" x14ac:dyDescent="0.3">
      <c r="A17" s="46" t="s">
        <v>208</v>
      </c>
      <c r="B17" s="47">
        <v>45</v>
      </c>
      <c r="C17" s="47" t="s">
        <v>186</v>
      </c>
      <c r="D17" s="47" t="s">
        <v>4</v>
      </c>
      <c r="E17" s="47" t="s">
        <v>190</v>
      </c>
      <c r="F17" s="47">
        <v>2</v>
      </c>
      <c r="G17" s="48">
        <v>180000</v>
      </c>
    </row>
    <row r="18" spans="1:7" s="71" customFormat="1" x14ac:dyDescent="0.3">
      <c r="A18" s="46" t="s">
        <v>193</v>
      </c>
      <c r="B18" s="47">
        <v>35</v>
      </c>
      <c r="C18" s="47" t="s">
        <v>194</v>
      </c>
      <c r="D18" s="47" t="s">
        <v>195</v>
      </c>
      <c r="E18" s="47" t="s">
        <v>187</v>
      </c>
      <c r="F18" s="47">
        <v>1</v>
      </c>
      <c r="G18" s="48">
        <v>140000</v>
      </c>
    </row>
    <row r="19" spans="1:7" s="71" customFormat="1" x14ac:dyDescent="0.3">
      <c r="A19" s="46" t="s">
        <v>210</v>
      </c>
      <c r="B19" s="47">
        <v>21</v>
      </c>
      <c r="C19" s="47" t="s">
        <v>198</v>
      </c>
      <c r="D19" s="47" t="s">
        <v>2</v>
      </c>
      <c r="E19" s="47" t="s">
        <v>187</v>
      </c>
      <c r="F19" s="47">
        <v>1</v>
      </c>
      <c r="G19" s="48">
        <v>250000</v>
      </c>
    </row>
    <row r="20" spans="1:7" s="71" customFormat="1" x14ac:dyDescent="0.3">
      <c r="A20" s="46" t="s">
        <v>211</v>
      </c>
      <c r="B20" s="47">
        <v>52</v>
      </c>
      <c r="C20" s="47" t="s">
        <v>186</v>
      </c>
      <c r="D20" s="47" t="s">
        <v>4</v>
      </c>
      <c r="E20" s="47" t="s">
        <v>190</v>
      </c>
      <c r="F20" s="47">
        <v>3</v>
      </c>
      <c r="G20" s="48">
        <v>180000</v>
      </c>
    </row>
    <row r="21" spans="1:7" s="71" customFormat="1" x14ac:dyDescent="0.3">
      <c r="A21" s="46" t="s">
        <v>200</v>
      </c>
      <c r="B21" s="47">
        <v>40</v>
      </c>
      <c r="C21" s="47" t="s">
        <v>189</v>
      </c>
      <c r="D21" s="47" t="s">
        <v>4</v>
      </c>
      <c r="E21" s="47" t="s">
        <v>187</v>
      </c>
      <c r="F21" s="47">
        <v>1</v>
      </c>
      <c r="G21" s="48">
        <v>180000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3" sqref="A3"/>
    </sheetView>
  </sheetViews>
  <sheetFormatPr baseColWidth="10" defaultRowHeight="14.4" x14ac:dyDescent="0.3"/>
  <cols>
    <col min="1" max="1" width="57" bestFit="1" customWidth="1"/>
  </cols>
  <sheetData>
    <row r="1" spans="1:7" ht="18" x14ac:dyDescent="0.35">
      <c r="A1" s="72" t="s">
        <v>366</v>
      </c>
    </row>
    <row r="3" spans="1:7" ht="27.6" x14ac:dyDescent="0.3">
      <c r="A3" s="70" t="s">
        <v>178</v>
      </c>
      <c r="B3" s="70" t="s">
        <v>179</v>
      </c>
      <c r="C3" s="70" t="s">
        <v>180</v>
      </c>
      <c r="D3" s="70" t="s">
        <v>181</v>
      </c>
      <c r="E3" s="70" t="s">
        <v>182</v>
      </c>
      <c r="F3" s="70" t="s">
        <v>183</v>
      </c>
      <c r="G3" s="70" t="s">
        <v>184</v>
      </c>
    </row>
    <row r="4" spans="1:7" x14ac:dyDescent="0.3">
      <c r="A4" s="46" t="s">
        <v>185</v>
      </c>
      <c r="B4" s="47">
        <v>25</v>
      </c>
      <c r="C4" s="47" t="s">
        <v>186</v>
      </c>
      <c r="D4" s="47" t="s">
        <v>2</v>
      </c>
      <c r="E4" s="47" t="s">
        <v>187</v>
      </c>
      <c r="F4" s="47">
        <v>1</v>
      </c>
      <c r="G4" s="48">
        <v>250000</v>
      </c>
    </row>
    <row r="5" spans="1:7" x14ac:dyDescent="0.3">
      <c r="A5" s="46" t="s">
        <v>188</v>
      </c>
      <c r="B5" s="47">
        <v>30</v>
      </c>
      <c r="C5" s="47" t="s">
        <v>189</v>
      </c>
      <c r="D5" s="47" t="s">
        <v>4</v>
      </c>
      <c r="E5" s="47" t="s">
        <v>190</v>
      </c>
      <c r="F5" s="47">
        <v>2</v>
      </c>
      <c r="G5" s="48">
        <v>200000</v>
      </c>
    </row>
    <row r="6" spans="1:7" x14ac:dyDescent="0.3">
      <c r="A6" s="46" t="s">
        <v>199</v>
      </c>
      <c r="B6" s="47">
        <v>36</v>
      </c>
      <c r="C6" s="47" t="s">
        <v>186</v>
      </c>
      <c r="D6" s="47" t="s">
        <v>2</v>
      </c>
      <c r="E6" s="47" t="s">
        <v>187</v>
      </c>
      <c r="F6" s="47">
        <v>1</v>
      </c>
      <c r="G6" s="48">
        <v>240000</v>
      </c>
    </row>
    <row r="7" spans="1:7" x14ac:dyDescent="0.3">
      <c r="A7" s="46" t="s">
        <v>196</v>
      </c>
      <c r="B7" s="47">
        <v>23</v>
      </c>
      <c r="C7" s="47" t="s">
        <v>189</v>
      </c>
      <c r="D7" s="47" t="s">
        <v>2</v>
      </c>
      <c r="E7" s="47" t="s">
        <v>187</v>
      </c>
      <c r="F7" s="47">
        <v>1</v>
      </c>
      <c r="G7" s="48">
        <v>250000</v>
      </c>
    </row>
    <row r="8" spans="1:7" x14ac:dyDescent="0.3">
      <c r="A8" s="46" t="s">
        <v>205</v>
      </c>
      <c r="B8" s="47">
        <v>46</v>
      </c>
      <c r="C8" s="47" t="s">
        <v>186</v>
      </c>
      <c r="D8" s="47" t="s">
        <v>4</v>
      </c>
      <c r="E8" s="47" t="s">
        <v>190</v>
      </c>
      <c r="F8" s="47">
        <v>2</v>
      </c>
      <c r="G8" s="48">
        <v>180000</v>
      </c>
    </row>
    <row r="9" spans="1:7" x14ac:dyDescent="0.3">
      <c r="A9" s="46" t="s">
        <v>207</v>
      </c>
      <c r="B9" s="47">
        <v>36</v>
      </c>
      <c r="C9" s="47" t="s">
        <v>189</v>
      </c>
      <c r="D9" s="47" t="s">
        <v>4</v>
      </c>
      <c r="E9" s="47" t="s">
        <v>190</v>
      </c>
      <c r="F9" s="47">
        <v>3</v>
      </c>
      <c r="G9" s="48">
        <v>180000</v>
      </c>
    </row>
    <row r="10" spans="1:7" x14ac:dyDescent="0.3">
      <c r="A10" s="46" t="s">
        <v>208</v>
      </c>
      <c r="B10" s="47">
        <v>45</v>
      </c>
      <c r="C10" s="47" t="s">
        <v>186</v>
      </c>
      <c r="D10" s="47" t="s">
        <v>4</v>
      </c>
      <c r="E10" s="47" t="s">
        <v>190</v>
      </c>
      <c r="F10" s="47">
        <v>2</v>
      </c>
      <c r="G10" s="48">
        <v>180000</v>
      </c>
    </row>
    <row r="11" spans="1:7" x14ac:dyDescent="0.3">
      <c r="A11" s="46" t="s">
        <v>211</v>
      </c>
      <c r="B11" s="47">
        <v>52</v>
      </c>
      <c r="C11" s="47" t="s">
        <v>186</v>
      </c>
      <c r="D11" s="47" t="s">
        <v>4</v>
      </c>
      <c r="E11" s="47" t="s">
        <v>190</v>
      </c>
      <c r="F11" s="47">
        <v>3</v>
      </c>
      <c r="G11" s="48">
        <v>180000</v>
      </c>
    </row>
    <row r="12" spans="1:7" x14ac:dyDescent="0.3">
      <c r="A12" s="46" t="s">
        <v>200</v>
      </c>
      <c r="B12" s="47">
        <v>40</v>
      </c>
      <c r="C12" s="47" t="s">
        <v>189</v>
      </c>
      <c r="D12" s="47" t="s">
        <v>4</v>
      </c>
      <c r="E12" s="47" t="s">
        <v>187</v>
      </c>
      <c r="F12" s="47">
        <v>1</v>
      </c>
      <c r="G12" s="48">
        <v>180000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J26" sqref="J26"/>
    </sheetView>
  </sheetViews>
  <sheetFormatPr baseColWidth="10" defaultRowHeight="14.4" x14ac:dyDescent="0.3"/>
  <cols>
    <col min="1" max="1" width="57.88671875" bestFit="1" customWidth="1"/>
  </cols>
  <sheetData>
    <row r="1" spans="1:7" ht="18" x14ac:dyDescent="0.35">
      <c r="A1" s="72" t="s">
        <v>367</v>
      </c>
    </row>
    <row r="3" spans="1:7" ht="27.6" x14ac:dyDescent="0.3">
      <c r="A3" s="70" t="s">
        <v>178</v>
      </c>
      <c r="B3" s="70" t="s">
        <v>179</v>
      </c>
      <c r="C3" s="70" t="s">
        <v>180</v>
      </c>
      <c r="D3" s="70" t="s">
        <v>181</v>
      </c>
      <c r="E3" s="70" t="s">
        <v>182</v>
      </c>
      <c r="F3" s="70" t="s">
        <v>183</v>
      </c>
      <c r="G3" s="70" t="s">
        <v>184</v>
      </c>
    </row>
    <row r="4" spans="1:7" x14ac:dyDescent="0.3">
      <c r="A4" s="46" t="s">
        <v>191</v>
      </c>
      <c r="B4" s="47">
        <v>42</v>
      </c>
      <c r="C4" s="47" t="s">
        <v>192</v>
      </c>
      <c r="D4" s="47" t="s">
        <v>4</v>
      </c>
      <c r="E4" s="47" t="s">
        <v>190</v>
      </c>
      <c r="F4" s="47">
        <v>3</v>
      </c>
      <c r="G4" s="48">
        <v>160000</v>
      </c>
    </row>
    <row r="5" spans="1:7" x14ac:dyDescent="0.3">
      <c r="A5" s="46" t="s">
        <v>201</v>
      </c>
      <c r="B5" s="47">
        <v>45</v>
      </c>
      <c r="C5" s="47" t="s">
        <v>194</v>
      </c>
      <c r="D5" s="47" t="s">
        <v>195</v>
      </c>
      <c r="E5" s="47" t="s">
        <v>190</v>
      </c>
      <c r="F5" s="47">
        <v>3</v>
      </c>
      <c r="G5" s="48">
        <v>350000</v>
      </c>
    </row>
    <row r="6" spans="1:7" x14ac:dyDescent="0.3">
      <c r="A6" s="46" t="s">
        <v>202</v>
      </c>
      <c r="B6" s="47">
        <v>28</v>
      </c>
      <c r="C6" s="47" t="s">
        <v>192</v>
      </c>
      <c r="D6" s="47" t="s">
        <v>2</v>
      </c>
      <c r="E6" s="47" t="s">
        <v>190</v>
      </c>
      <c r="F6" s="47">
        <v>3</v>
      </c>
      <c r="G6" s="48">
        <v>250000</v>
      </c>
    </row>
    <row r="7" spans="1:7" x14ac:dyDescent="0.3">
      <c r="A7" s="46" t="s">
        <v>207</v>
      </c>
      <c r="B7" s="47">
        <v>36</v>
      </c>
      <c r="C7" s="47" t="s">
        <v>189</v>
      </c>
      <c r="D7" s="47" t="s">
        <v>4</v>
      </c>
      <c r="E7" s="47" t="s">
        <v>190</v>
      </c>
      <c r="F7" s="47">
        <v>3</v>
      </c>
      <c r="G7" s="48">
        <v>180000</v>
      </c>
    </row>
    <row r="8" spans="1:7" x14ac:dyDescent="0.3">
      <c r="A8" s="46" t="s">
        <v>211</v>
      </c>
      <c r="B8" s="47">
        <v>52</v>
      </c>
      <c r="C8" s="47" t="s">
        <v>186</v>
      </c>
      <c r="D8" s="47" t="s">
        <v>4</v>
      </c>
      <c r="E8" s="47" t="s">
        <v>190</v>
      </c>
      <c r="F8" s="47">
        <v>3</v>
      </c>
      <c r="G8" s="48">
        <v>180000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RELATIVA Y ABSOLUTA</vt:lpstr>
      <vt:lpstr>Matemática y Estadistica I</vt:lpstr>
      <vt:lpstr>Matemática y Estadistica II</vt:lpstr>
      <vt:lpstr>Fomato Condicional I</vt:lpstr>
      <vt:lpstr>Filtro 1</vt:lpstr>
      <vt:lpstr>Filtro 2</vt:lpstr>
      <vt:lpstr>Filtro Avanzado</vt:lpstr>
      <vt:lpstr>FA1</vt:lpstr>
      <vt:lpstr>FA2</vt:lpstr>
      <vt:lpstr>FA3</vt:lpstr>
      <vt:lpstr>FA4</vt:lpstr>
      <vt:lpstr>'FA1'!Área_de_extracción</vt:lpstr>
      <vt:lpstr>'FA2'!Área_de_extracción</vt:lpstr>
      <vt:lpstr>'FA3'!Área_de_extracción</vt:lpstr>
      <vt:lpstr>'FA4'!Área_de_extracción</vt:lpstr>
      <vt:lpstr>'FA4'!Criterios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Marmanillo Santana Jorge Luis</dc:creator>
  <cp:lastModifiedBy>Edgar Garcia</cp:lastModifiedBy>
  <dcterms:created xsi:type="dcterms:W3CDTF">2011-03-29T16:45:56Z</dcterms:created>
  <dcterms:modified xsi:type="dcterms:W3CDTF">2022-11-13T20:46:30Z</dcterms:modified>
</cp:coreProperties>
</file>