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masteru365-my.sharepoint.com/personal/garree2_mcmaster_ca/Documents/MSc documents/MSc R stuff/Team-Deer-Mouse/"/>
    </mc:Choice>
  </mc:AlternateContent>
  <xr:revisionPtr revIDLastSave="7" documentId="8_{5AE5E13F-4BE6-4915-963F-5341E82FE1F1}" xr6:coauthVersionLast="47" xr6:coauthVersionMax="47" xr10:uidLastSave="{D6DEEA06-09FE-417B-865D-671A0F6C7DE2}"/>
  <bookViews>
    <workbookView xWindow="-108" yWindow="-108" windowWidth="23256" windowHeight="12456" xr2:uid="{DA4E68B9-9984-5D48-87BE-B5B81DEECD97}"/>
  </bookViews>
  <sheets>
    <sheet name="Sheet 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4" i="7" l="1"/>
  <c r="AI22" i="7"/>
  <c r="AG12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AN30" i="7"/>
  <c r="AN29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AN22" i="7"/>
  <c r="AN2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AN12" i="7"/>
  <c r="AN11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AN33" i="7"/>
  <c r="AN34" i="7"/>
  <c r="AN35" i="7"/>
  <c r="AN36" i="7"/>
  <c r="AN32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AN25" i="7"/>
  <c r="AN26" i="7"/>
  <c r="AN28" i="7"/>
  <c r="AN2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AN20" i="7"/>
  <c r="AN19" i="7"/>
  <c r="AN18" i="7"/>
  <c r="AN17" i="7"/>
  <c r="AN16" i="7"/>
  <c r="AN15" i="7"/>
  <c r="AN1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AO6" i="7"/>
  <c r="AP6" i="7"/>
  <c r="AQ6" i="7"/>
  <c r="AR6" i="7"/>
  <c r="AS6" i="7"/>
  <c r="AT6" i="7"/>
  <c r="AU6" i="7"/>
  <c r="AV6" i="7"/>
  <c r="AW6" i="7"/>
  <c r="AY6" i="7"/>
  <c r="AZ6" i="7"/>
  <c r="BA6" i="7"/>
  <c r="BB6" i="7"/>
  <c r="BC6" i="7"/>
  <c r="BD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D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AN5" i="7"/>
  <c r="AN6" i="7"/>
  <c r="AN7" i="7"/>
  <c r="AN8" i="7"/>
  <c r="AN9" i="7"/>
  <c r="AN10" i="7"/>
  <c r="AE36" i="7"/>
  <c r="AE35" i="7"/>
  <c r="AD34" i="7"/>
  <c r="AD33" i="7"/>
  <c r="AD32" i="7"/>
  <c r="AE28" i="7"/>
  <c r="AE27" i="7"/>
  <c r="AD26" i="7"/>
  <c r="AE25" i="7"/>
  <c r="AE24" i="7"/>
  <c r="AE20" i="7"/>
  <c r="AE19" i="7"/>
  <c r="AE18" i="7"/>
  <c r="AE17" i="7"/>
  <c r="AE16" i="7"/>
  <c r="AE15" i="7"/>
  <c r="AE14" i="7"/>
  <c r="AE10" i="7"/>
  <c r="AE9" i="7"/>
  <c r="AE8" i="7"/>
  <c r="AE7" i="7"/>
  <c r="AE6" i="7"/>
  <c r="AE5" i="7"/>
  <c r="AE4" i="7"/>
</calcChain>
</file>

<file path=xl/sharedStrings.xml><?xml version="1.0" encoding="utf-8"?>
<sst xmlns="http://schemas.openxmlformats.org/spreadsheetml/2006/main" count="359" uniqueCount="89">
  <si>
    <t xml:space="preserve">Name </t>
  </si>
  <si>
    <t>Mouse Mass</t>
  </si>
  <si>
    <t>g</t>
  </si>
  <si>
    <t>Average Hct</t>
  </si>
  <si>
    <t>Average [Hb]</t>
  </si>
  <si>
    <t xml:space="preserve">Average RBC Size </t>
  </si>
  <si>
    <t>um</t>
  </si>
  <si>
    <t>masseter</t>
  </si>
  <si>
    <t xml:space="preserve">soleus </t>
  </si>
  <si>
    <t xml:space="preserve">plantaris </t>
  </si>
  <si>
    <t xml:space="preserve">gastroc </t>
  </si>
  <si>
    <t>TA</t>
  </si>
  <si>
    <t>EDL</t>
  </si>
  <si>
    <t xml:space="preserve">Gluteus maximus </t>
  </si>
  <si>
    <t xml:space="preserve">semintendinosus </t>
  </si>
  <si>
    <t xml:space="preserve">biceps femoris </t>
  </si>
  <si>
    <t xml:space="preserve">vastus lateralis </t>
  </si>
  <si>
    <t>rectus femoris</t>
  </si>
  <si>
    <t xml:space="preserve">vastus medialis </t>
  </si>
  <si>
    <t>triceps</t>
  </si>
  <si>
    <t>biceps</t>
  </si>
  <si>
    <t>lower traps</t>
  </si>
  <si>
    <t>erector spinae</t>
  </si>
  <si>
    <t>medial trap</t>
  </si>
  <si>
    <t xml:space="preserve">pec major </t>
  </si>
  <si>
    <t>diaphragm</t>
  </si>
  <si>
    <t>RV</t>
  </si>
  <si>
    <t>LN_F1_249_1e</t>
  </si>
  <si>
    <t>BAT</t>
  </si>
  <si>
    <t>LN_F1_249_2f</t>
  </si>
  <si>
    <t xml:space="preserve">Mean Corpuscule Hb </t>
  </si>
  <si>
    <t xml:space="preserve">gHb/100 mL </t>
  </si>
  <si>
    <t>%</t>
  </si>
  <si>
    <t xml:space="preserve">gHb/dl </t>
  </si>
  <si>
    <t>LN_F1_242_2b</t>
  </si>
  <si>
    <t>LN_F1_242_3c</t>
  </si>
  <si>
    <t>ME_F1_244_a</t>
  </si>
  <si>
    <t>ME_F1_247_h</t>
  </si>
  <si>
    <t>ME_F1_247_g</t>
  </si>
  <si>
    <t>LN_F1_250_l</t>
  </si>
  <si>
    <t>NA</t>
  </si>
  <si>
    <t>LN_F1_250_m</t>
  </si>
  <si>
    <t>LN_F1_250_o</t>
  </si>
  <si>
    <t>ME_F1_246_e</t>
  </si>
  <si>
    <t>ME_F1_246_f</t>
  </si>
  <si>
    <t>ME_F1_245_h</t>
  </si>
  <si>
    <t>ME_F1_245_i</t>
  </si>
  <si>
    <t>DOB</t>
  </si>
  <si>
    <t>Sex</t>
  </si>
  <si>
    <t>M</t>
  </si>
  <si>
    <t>3/23/18</t>
  </si>
  <si>
    <t>4/7/2018</t>
  </si>
  <si>
    <t>F</t>
  </si>
  <si>
    <t>27/6/2018</t>
  </si>
  <si>
    <t>18/4/2018</t>
  </si>
  <si>
    <t>21/5/2018</t>
  </si>
  <si>
    <t>28/6/2018</t>
  </si>
  <si>
    <t>6/5/2018</t>
  </si>
  <si>
    <t>d/m/y</t>
  </si>
  <si>
    <t>intact</t>
  </si>
  <si>
    <t xml:space="preserve">partial </t>
  </si>
  <si>
    <t>partial</t>
  </si>
  <si>
    <t>Acclimation</t>
  </si>
  <si>
    <t xml:space="preserve">Intercostals </t>
  </si>
  <si>
    <t xml:space="preserve">RV+LV+Septum </t>
  </si>
  <si>
    <t xml:space="preserve">LV +Septum </t>
  </si>
  <si>
    <t>iBAT- white</t>
  </si>
  <si>
    <t xml:space="preserve">iBAT-brown </t>
  </si>
  <si>
    <t>iBAT- total</t>
  </si>
  <si>
    <t xml:space="preserve">muscle removed intact or partially </t>
  </si>
  <si>
    <t>HX</t>
  </si>
  <si>
    <t xml:space="preserve">NA </t>
  </si>
  <si>
    <t>LN_F1_250_X</t>
  </si>
  <si>
    <t>22/8/2018</t>
  </si>
  <si>
    <t>NX</t>
  </si>
  <si>
    <t>LN_F1_250_Y</t>
  </si>
  <si>
    <t>LN_F1_250_Z</t>
  </si>
  <si>
    <t>LN_F1_250_AL</t>
  </si>
  <si>
    <t>11/10/2018</t>
  </si>
  <si>
    <t>LN_F1_250_AB</t>
  </si>
  <si>
    <t>ME_F1_247_U</t>
  </si>
  <si>
    <t>ME_F1_247_V</t>
  </si>
  <si>
    <t>ME_F1_245_N</t>
  </si>
  <si>
    <t>15/9/2018</t>
  </si>
  <si>
    <t>ME_F1_246_Q</t>
  </si>
  <si>
    <t>12/12/2018</t>
  </si>
  <si>
    <t>ME_F1_246_R</t>
  </si>
  <si>
    <t>Spinotrapezius</t>
  </si>
  <si>
    <t>mg/g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</si>
</sst>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Border="1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0" fontId="4" fillId="0" borderId="0" xfId="0" applyFont="1"/>
    <xf numFmtId="2" fontId="3" fillId="0" borderId="0" xfId="0" applyNumberFormat="1" applyFont="1"/>
    <xf numFmtId="164" fontId="4" fillId="0" borderId="0" xfId="0" applyNumberFormat="1" applyFont="1"/>
    <xf numFmtId="0" fontId="0" fillId="0" borderId="0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23091</xdr:colOff>
      <xdr:row>37</xdr:row>
      <xdr:rowOff>103909</xdr:rowOff>
    </xdr:from>
    <xdr:to>
      <xdr:col>10</xdr:col>
      <xdr:colOff>567376</xdr:colOff>
      <xdr:row>52</xdr:row>
      <xdr:rowOff>176480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454C58-F9DC-A642-AFE5-85A45297369E}"/>
            </a:ext>
          </a:extLst>
        </xdr:cNvPr>
        <xdr:cNvSpPr txBox="1"/>
      </xdr:nvSpPr>
      <xdr:spPr>
        <a:xfrm>
          <a:off x="1039091" y="5969000"/>
          <a:ext cx="8568376" cy="31898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HX=hypoxia</a:t>
          </a:r>
          <a:r>
            <a:rPr lang="en-US" sz="1100" baseline="0"/>
            <a:t> acclimation</a:t>
          </a:r>
        </a:p>
        <a:p>
          <a:endParaRPr lang="en-US" sz="1100" baseline="0"/>
        </a:p>
        <a:p>
          <a:r>
            <a:rPr lang="en-US" sz="1100" baseline="0"/>
            <a:t>NX = normoxia acclimation</a:t>
          </a:r>
        </a:p>
        <a:p>
          <a:endParaRPr lang="en-US" sz="1100" baseline="0"/>
        </a:p>
        <a:p>
          <a:r>
            <a:rPr lang="en-US" sz="1100" baseline="0"/>
            <a:t>partial = muscle was not removed completely </a:t>
          </a:r>
        </a:p>
        <a:p>
          <a:endParaRPr lang="en-US" sz="1100" baseline="0"/>
        </a:p>
        <a:p>
          <a:r>
            <a:rPr lang="en-US" sz="1100" baseline="0"/>
            <a:t>intact = muscle was removed completely </a:t>
          </a:r>
        </a:p>
        <a:p>
          <a:endParaRPr lang="en-US" sz="1100" baseline="0"/>
        </a:p>
        <a:p>
          <a:r>
            <a:rPr lang="en-US" sz="1100" baseline="0">
              <a:solidFill>
                <a:srgbClr val="FF0000"/>
              </a:solidFill>
            </a:rPr>
            <a:t>Animal in red text had an inflamed/swollen uterus and will not be included in the right ventricular pressure measurements or lung analyses. </a:t>
          </a:r>
        </a:p>
        <a:p>
          <a:endParaRPr lang="en-US" sz="1100" baseline="0"/>
        </a:p>
        <a:p>
          <a:r>
            <a:rPr lang="en-US" sz="1100" baseline="0"/>
            <a:t>BAT = both lobes of interscapular BAT were removed and weighed together, saved in a tube in liquid nitrogen</a:t>
          </a:r>
        </a:p>
        <a:p>
          <a:r>
            <a:rPr lang="en-US" sz="1100" baseline="0"/>
            <a:t>** iBAT white and iBAT brown are from one lobe, while iBAT total is the white and brown fat on the complementary lobe of the same animal. </a:t>
          </a:r>
        </a:p>
        <a:p>
          <a:r>
            <a:rPr lang="en-US" sz="1100" baseline="0"/>
            <a:t>iBAT white = white adipose tissue associated with one lobe of the BAT was weighed, discarded</a:t>
          </a:r>
        </a:p>
        <a:p>
          <a:r>
            <a:rPr lang="en-US" sz="1100" baseline="0"/>
            <a:t>iBAT brown = BAT associated with the iBAT white from one lobe, saved in a tube in liquid nitrogen. </a:t>
          </a:r>
        </a:p>
        <a:p>
          <a:r>
            <a:rPr lang="en-US" sz="1100" baseline="0"/>
            <a:t>iBAT total = the complementary lobe to iBAT white and iBAT brown was weighed, flash frozen on cork for histology.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FE8DD-2B40-7C4D-9B60-2334202EACA3}">
  <dimension ref="A1:EG63"/>
  <sheetViews>
    <sheetView tabSelected="1" zoomScale="55" zoomScaleNormal="55" workbookViewId="0">
      <selection activeCell="AN5" sqref="AN5"/>
    </sheetView>
  </sheetViews>
  <sheetFormatPr defaultColWidth="11" defaultRowHeight="15.6" x14ac:dyDescent="0.3"/>
  <cols>
    <col min="1" max="1" width="34.5" bestFit="1" customWidth="1"/>
    <col min="2" max="2" width="4" bestFit="1" customWidth="1"/>
    <col min="3" max="3" width="13.3984375" customWidth="1"/>
    <col min="4" max="4" width="11.5" bestFit="1" customWidth="1"/>
    <col min="5" max="5" width="12.09765625" bestFit="1" customWidth="1"/>
    <col min="6" max="6" width="11.8984375" bestFit="1" customWidth="1"/>
    <col min="7" max="7" width="18.5" bestFit="1" customWidth="1"/>
    <col min="8" max="8" width="16" bestFit="1" customWidth="1"/>
    <col min="10" max="10" width="10.3984375" bestFit="1" customWidth="1"/>
    <col min="11" max="11" width="8.19921875" bestFit="1" customWidth="1"/>
    <col min="12" max="12" width="9.8984375" bestFit="1" customWidth="1"/>
    <col min="13" max="13" width="9.19921875" bestFit="1" customWidth="1"/>
    <col min="14" max="15" width="8.19921875" bestFit="1" customWidth="1"/>
    <col min="16" max="17" width="18.19921875" bestFit="1" customWidth="1"/>
    <col min="18" max="18" width="16" bestFit="1" customWidth="1"/>
    <col min="19" max="19" width="16.19921875" bestFit="1" customWidth="1"/>
    <col min="20" max="20" width="15.3984375" bestFit="1" customWidth="1"/>
    <col min="21" max="21" width="16.69921875" bestFit="1" customWidth="1"/>
    <col min="22" max="23" width="8.19921875" bestFit="1" customWidth="1"/>
    <col min="24" max="24" width="11.69921875" bestFit="1" customWidth="1"/>
    <col min="25" max="25" width="14.8984375" bestFit="1" customWidth="1"/>
    <col min="26" max="26" width="11.69921875" bestFit="1" customWidth="1"/>
    <col min="27" max="28" width="11.19921875" bestFit="1" customWidth="1"/>
    <col min="29" max="29" width="13.09765625" bestFit="1" customWidth="1"/>
    <col min="30" max="30" width="16.69921875" bestFit="1" customWidth="1"/>
    <col min="32" max="32" width="13.5" bestFit="1" customWidth="1"/>
  </cols>
  <sheetData>
    <row r="1" spans="1:137" x14ac:dyDescent="0.3">
      <c r="A1" t="s">
        <v>0</v>
      </c>
      <c r="B1" t="s">
        <v>48</v>
      </c>
      <c r="C1" t="s">
        <v>47</v>
      </c>
      <c r="D1" t="s">
        <v>62</v>
      </c>
      <c r="E1" t="s">
        <v>1</v>
      </c>
      <c r="F1" t="s">
        <v>3</v>
      </c>
      <c r="G1" t="s">
        <v>4</v>
      </c>
      <c r="H1" t="s">
        <v>30</v>
      </c>
      <c r="I1" t="s">
        <v>5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63</v>
      </c>
      <c r="AD1" t="s">
        <v>64</v>
      </c>
      <c r="AE1" t="s">
        <v>65</v>
      </c>
      <c r="AF1" t="s">
        <v>26</v>
      </c>
      <c r="AG1" t="s">
        <v>28</v>
      </c>
      <c r="AH1" t="s">
        <v>66</v>
      </c>
      <c r="AI1" t="s">
        <v>67</v>
      </c>
      <c r="AJ1" t="s">
        <v>68</v>
      </c>
      <c r="AN1" t="s">
        <v>8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  <c r="AV1" t="s">
        <v>17</v>
      </c>
      <c r="AW1" t="s">
        <v>18</v>
      </c>
      <c r="AX1" t="s">
        <v>19</v>
      </c>
      <c r="AY1" t="s">
        <v>20</v>
      </c>
      <c r="AZ1" t="s">
        <v>87</v>
      </c>
      <c r="BA1" t="s">
        <v>22</v>
      </c>
      <c r="BB1" t="s">
        <v>23</v>
      </c>
      <c r="BC1" t="s">
        <v>24</v>
      </c>
      <c r="BD1" t="s">
        <v>25</v>
      </c>
    </row>
    <row r="2" spans="1:137" s="3" customFormat="1" ht="16.2" thickBot="1" x14ac:dyDescent="0.35">
      <c r="A2"/>
      <c r="B2"/>
      <c r="C2" t="s">
        <v>58</v>
      </c>
      <c r="D2"/>
      <c r="E2" t="s">
        <v>2</v>
      </c>
      <c r="F2" t="s">
        <v>32</v>
      </c>
      <c r="G2" t="s">
        <v>33</v>
      </c>
      <c r="H2" t="s">
        <v>31</v>
      </c>
      <c r="I2" t="s">
        <v>6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/>
      <c r="AL2"/>
      <c r="AM2"/>
      <c r="AN2" t="s">
        <v>88</v>
      </c>
      <c r="AO2" t="s">
        <v>88</v>
      </c>
      <c r="AP2" t="s">
        <v>88</v>
      </c>
      <c r="AQ2" t="s">
        <v>88</v>
      </c>
      <c r="AR2" t="s">
        <v>88</v>
      </c>
      <c r="AS2" t="s">
        <v>88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</row>
    <row r="3" spans="1:137" s="4" customFormat="1" ht="16.8" thickTop="1" thickBot="1" x14ac:dyDescent="0.35">
      <c r="A3" s="3" t="s">
        <v>69</v>
      </c>
      <c r="B3" s="3"/>
      <c r="C3" s="3"/>
      <c r="D3" s="3"/>
      <c r="E3" s="3"/>
      <c r="F3" s="3"/>
      <c r="G3" s="3"/>
      <c r="H3" s="3"/>
      <c r="I3" s="3"/>
      <c r="J3" s="3" t="s">
        <v>61</v>
      </c>
      <c r="K3" s="3" t="s">
        <v>59</v>
      </c>
      <c r="L3" s="3" t="s">
        <v>60</v>
      </c>
      <c r="M3" s="3" t="s">
        <v>59</v>
      </c>
      <c r="N3" s="3" t="s">
        <v>59</v>
      </c>
      <c r="O3" s="3" t="s">
        <v>59</v>
      </c>
      <c r="P3" s="3" t="s">
        <v>59</v>
      </c>
      <c r="Q3" s="3" t="s">
        <v>59</v>
      </c>
      <c r="R3" s="3" t="s">
        <v>59</v>
      </c>
      <c r="S3" s="3" t="s">
        <v>59</v>
      </c>
      <c r="T3" s="3" t="s">
        <v>59</v>
      </c>
      <c r="U3" s="3" t="s">
        <v>59</v>
      </c>
      <c r="V3" s="3" t="s">
        <v>59</v>
      </c>
      <c r="W3" s="3" t="s">
        <v>59</v>
      </c>
      <c r="X3" s="3" t="s">
        <v>61</v>
      </c>
      <c r="Y3" s="3" t="s">
        <v>59</v>
      </c>
      <c r="Z3" s="3" t="s">
        <v>61</v>
      </c>
      <c r="AA3" s="3" t="s">
        <v>59</v>
      </c>
      <c r="AB3" s="3" t="s">
        <v>59</v>
      </c>
      <c r="AC3" s="3"/>
      <c r="AD3" s="3" t="s">
        <v>59</v>
      </c>
      <c r="AE3" s="3"/>
      <c r="AF3" s="3"/>
      <c r="AG3" s="3" t="s">
        <v>60</v>
      </c>
      <c r="AH3" s="3"/>
      <c r="AI3" s="3"/>
      <c r="AJ3" s="3"/>
      <c r="AK3" s="3"/>
      <c r="AL3" s="3"/>
      <c r="AM3" s="3"/>
      <c r="AN3" s="3" t="s">
        <v>59</v>
      </c>
      <c r="AO3" s="3" t="s">
        <v>59</v>
      </c>
      <c r="AP3" s="3" t="s">
        <v>59</v>
      </c>
      <c r="AQ3" s="3" t="s">
        <v>59</v>
      </c>
      <c r="AR3" s="3" t="s">
        <v>59</v>
      </c>
      <c r="AS3" s="3" t="s">
        <v>59</v>
      </c>
      <c r="AT3" s="3" t="s">
        <v>59</v>
      </c>
      <c r="AU3" s="3" t="s">
        <v>59</v>
      </c>
      <c r="AV3" s="3" t="s">
        <v>59</v>
      </c>
      <c r="AW3" s="3" t="s">
        <v>59</v>
      </c>
      <c r="AX3" s="3" t="s">
        <v>59</v>
      </c>
      <c r="AY3" s="3" t="s">
        <v>59</v>
      </c>
      <c r="AZ3" s="3" t="s">
        <v>61</v>
      </c>
      <c r="BA3" s="3" t="s">
        <v>59</v>
      </c>
      <c r="BB3" s="3" t="s">
        <v>61</v>
      </c>
      <c r="BC3" s="3" t="s">
        <v>59</v>
      </c>
      <c r="BD3" s="3" t="s">
        <v>59</v>
      </c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</row>
    <row r="4" spans="1:137" ht="16.2" thickTop="1" x14ac:dyDescent="0.3">
      <c r="A4" t="s">
        <v>27</v>
      </c>
      <c r="B4" t="s">
        <v>52</v>
      </c>
      <c r="C4" t="s">
        <v>53</v>
      </c>
      <c r="D4" t="s">
        <v>70</v>
      </c>
      <c r="E4">
        <v>19.98</v>
      </c>
      <c r="F4" s="5">
        <v>41.326333000841856</v>
      </c>
      <c r="G4" s="5">
        <v>17.236788000000004</v>
      </c>
      <c r="H4" s="5">
        <v>41.70897040308143</v>
      </c>
      <c r="I4" s="5">
        <v>5.5561749999999996</v>
      </c>
      <c r="J4" s="6">
        <v>7.8799999999999995E-2</v>
      </c>
      <c r="K4">
        <v>3.5000000000000001E-3</v>
      </c>
      <c r="L4">
        <v>5.0000000000000001E-3</v>
      </c>
      <c r="M4">
        <v>8.2199999999999995E-2</v>
      </c>
      <c r="N4">
        <v>3.4000000000000002E-2</v>
      </c>
      <c r="O4">
        <v>8.2000000000000007E-3</v>
      </c>
      <c r="P4">
        <v>9.9400000000000002E-2</v>
      </c>
      <c r="Q4">
        <v>0.114</v>
      </c>
      <c r="R4">
        <v>0.10630000000000001</v>
      </c>
      <c r="S4">
        <v>1.7299999999999999E-2</v>
      </c>
      <c r="T4">
        <v>7.5300000000000006E-2</v>
      </c>
      <c r="U4">
        <v>6.6600000000000006E-2</v>
      </c>
      <c r="V4">
        <v>5.6899999999999999E-2</v>
      </c>
      <c r="W4">
        <v>1.5800000000000002E-2</v>
      </c>
      <c r="X4">
        <v>5.9499999999999997E-2</v>
      </c>
      <c r="Y4">
        <v>8.6099999999999996E-2</v>
      </c>
      <c r="Z4">
        <v>6.0999999999999999E-2</v>
      </c>
      <c r="AA4">
        <v>7.7799999999999994E-2</v>
      </c>
      <c r="AB4">
        <v>9.8500000000000004E-2</v>
      </c>
      <c r="AC4" t="s">
        <v>40</v>
      </c>
      <c r="AD4">
        <v>0.11310000000000001</v>
      </c>
      <c r="AE4">
        <f>AD4-AF4</f>
        <v>8.5300000000000015E-2</v>
      </c>
      <c r="AF4">
        <v>2.7799999999999998E-2</v>
      </c>
      <c r="AG4">
        <v>7.8700000000000006E-2</v>
      </c>
      <c r="AH4" t="s">
        <v>71</v>
      </c>
      <c r="AI4" t="s">
        <v>71</v>
      </c>
      <c r="AJ4" t="s">
        <v>71</v>
      </c>
      <c r="AL4" t="s">
        <v>27</v>
      </c>
      <c r="AM4" t="s">
        <v>70</v>
      </c>
      <c r="AN4" s="4">
        <f>K4/$E4*1000</f>
        <v>0.17517517517517517</v>
      </c>
      <c r="AO4" s="4">
        <f t="shared" ref="AO4:BD10" si="0">L4/$E4*1000</f>
        <v>0.25025025025025027</v>
      </c>
      <c r="AP4" s="4">
        <f t="shared" si="0"/>
        <v>4.1141141141141135</v>
      </c>
      <c r="AQ4" s="4">
        <f t="shared" si="0"/>
        <v>1.7017017017017018</v>
      </c>
      <c r="AR4" s="4">
        <f t="shared" si="0"/>
        <v>0.41041041041041049</v>
      </c>
      <c r="AS4" s="4">
        <f t="shared" si="0"/>
        <v>4.974974974974975</v>
      </c>
      <c r="AT4" s="4">
        <f t="shared" si="0"/>
        <v>5.7057057057057055</v>
      </c>
      <c r="AU4" s="4">
        <f t="shared" si="0"/>
        <v>5.3203203203203202</v>
      </c>
      <c r="AV4" s="4">
        <f t="shared" si="0"/>
        <v>0.86586586586586578</v>
      </c>
      <c r="AW4" s="4">
        <f t="shared" si="0"/>
        <v>3.7687687687687692</v>
      </c>
      <c r="AX4" s="4">
        <f t="shared" si="0"/>
        <v>3.3333333333333335</v>
      </c>
      <c r="AY4" s="4">
        <f t="shared" si="0"/>
        <v>2.8478478478478477</v>
      </c>
      <c r="AZ4" s="4">
        <f t="shared" si="0"/>
        <v>0.79079079079079095</v>
      </c>
      <c r="BA4" s="4">
        <f t="shared" si="0"/>
        <v>2.9779779779779778</v>
      </c>
      <c r="BB4" s="4">
        <f t="shared" si="0"/>
        <v>4.3093093093093087</v>
      </c>
      <c r="BC4" s="4">
        <f t="shared" si="0"/>
        <v>3.0530530530530529</v>
      </c>
      <c r="BD4" s="4">
        <f t="shared" si="0"/>
        <v>3.8938938938938938</v>
      </c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</row>
    <row r="5" spans="1:137" x14ac:dyDescent="0.3">
      <c r="A5" t="s">
        <v>29</v>
      </c>
      <c r="B5" t="s">
        <v>52</v>
      </c>
      <c r="C5" t="s">
        <v>53</v>
      </c>
      <c r="D5" t="s">
        <v>70</v>
      </c>
      <c r="E5">
        <v>20.47</v>
      </c>
      <c r="F5" s="5" t="s">
        <v>40</v>
      </c>
      <c r="G5" s="5">
        <v>21.196413000000003</v>
      </c>
      <c r="H5" s="5" t="s">
        <v>40</v>
      </c>
      <c r="I5" s="5">
        <v>5.5942750000000006</v>
      </c>
      <c r="J5" s="6">
        <v>4.3799999999999999E-2</v>
      </c>
      <c r="K5">
        <v>4.4000000000000003E-3</v>
      </c>
      <c r="L5">
        <v>2.87E-2</v>
      </c>
      <c r="M5">
        <v>9.2100000000000001E-2</v>
      </c>
      <c r="N5">
        <v>3.6999999999999998E-2</v>
      </c>
      <c r="O5">
        <v>9.1999999999999998E-3</v>
      </c>
      <c r="P5">
        <v>0.1007</v>
      </c>
      <c r="Q5">
        <v>0.13550000000000001</v>
      </c>
      <c r="R5">
        <v>0.125</v>
      </c>
      <c r="S5">
        <v>4.5699999999999998E-2</v>
      </c>
      <c r="T5">
        <v>7.3700000000000002E-2</v>
      </c>
      <c r="U5">
        <v>1.7000000000000001E-2</v>
      </c>
      <c r="V5">
        <v>6.4799999999999996E-2</v>
      </c>
      <c r="W5">
        <v>2.35E-2</v>
      </c>
      <c r="X5">
        <v>5.3800000000000001E-2</v>
      </c>
      <c r="Y5">
        <v>0.1255</v>
      </c>
      <c r="Z5">
        <v>4.5400000000000003E-2</v>
      </c>
      <c r="AA5">
        <v>5.8400000000000001E-2</v>
      </c>
      <c r="AB5">
        <v>8.0600000000000005E-2</v>
      </c>
      <c r="AC5" t="s">
        <v>40</v>
      </c>
      <c r="AD5">
        <v>0.1154</v>
      </c>
      <c r="AE5">
        <f t="shared" ref="AE5:AE19" si="1">AD5-AF5</f>
        <v>8.4400000000000003E-2</v>
      </c>
      <c r="AF5">
        <v>3.1E-2</v>
      </c>
      <c r="AG5">
        <v>6.8000000000000005E-2</v>
      </c>
      <c r="AH5" t="s">
        <v>71</v>
      </c>
      <c r="AI5" t="s">
        <v>71</v>
      </c>
      <c r="AJ5" t="s">
        <v>71</v>
      </c>
      <c r="AL5" t="s">
        <v>29</v>
      </c>
      <c r="AM5" t="s">
        <v>70</v>
      </c>
      <c r="AN5" s="4">
        <f t="shared" ref="AN5:AN10" si="2">K5/$E5*1000</f>
        <v>0.21494870542256964</v>
      </c>
      <c r="AO5" s="4">
        <f t="shared" si="0"/>
        <v>1.4020517830972155</v>
      </c>
      <c r="AP5" s="4">
        <f t="shared" si="0"/>
        <v>4.4992672203224231</v>
      </c>
      <c r="AQ5" s="4">
        <f t="shared" si="0"/>
        <v>1.80752320468979</v>
      </c>
      <c r="AR5" s="4">
        <f t="shared" si="0"/>
        <v>0.44943820224719105</v>
      </c>
      <c r="AS5" s="4">
        <f t="shared" si="0"/>
        <v>4.9193942354665365</v>
      </c>
      <c r="AT5" s="4">
        <f t="shared" si="0"/>
        <v>6.6194430874450427</v>
      </c>
      <c r="AU5" s="4">
        <f t="shared" si="0"/>
        <v>6.1064973131411833</v>
      </c>
      <c r="AV5" s="4">
        <f t="shared" si="0"/>
        <v>2.2325354176844159</v>
      </c>
      <c r="AW5" s="4">
        <f t="shared" si="0"/>
        <v>3.6003908158280411</v>
      </c>
      <c r="AX5" s="4">
        <f t="shared" si="0"/>
        <v>0.83048363458720087</v>
      </c>
      <c r="AY5" s="4">
        <f t="shared" si="0"/>
        <v>3.1656082071323888</v>
      </c>
      <c r="AZ5" s="4">
        <f t="shared" si="0"/>
        <v>1.1480214948705423</v>
      </c>
      <c r="BA5" s="4">
        <f t="shared" si="0"/>
        <v>2.6282364435759651</v>
      </c>
      <c r="BB5" s="4">
        <f t="shared" si="0"/>
        <v>6.1309233023937475</v>
      </c>
      <c r="BC5" s="4">
        <f t="shared" si="0"/>
        <v>2.2178798241328779</v>
      </c>
      <c r="BD5" s="4">
        <f t="shared" si="0"/>
        <v>2.8529555446995607</v>
      </c>
    </row>
    <row r="6" spans="1:137" x14ac:dyDescent="0.3">
      <c r="A6" t="s">
        <v>34</v>
      </c>
      <c r="B6" t="s">
        <v>49</v>
      </c>
      <c r="C6" s="1" t="s">
        <v>50</v>
      </c>
      <c r="D6" t="s">
        <v>70</v>
      </c>
      <c r="E6" s="1">
        <v>17.940000000000001</v>
      </c>
      <c r="F6" s="7">
        <v>46.661785552760826</v>
      </c>
      <c r="G6" s="7">
        <v>17.521881000000004</v>
      </c>
      <c r="H6" s="7">
        <v>37.550815495879135</v>
      </c>
      <c r="I6" s="7">
        <v>5.1348499999999992</v>
      </c>
      <c r="J6" s="8">
        <v>5.2900000000000003E-2</v>
      </c>
      <c r="K6">
        <v>2.8E-3</v>
      </c>
      <c r="L6">
        <v>6.6E-3</v>
      </c>
      <c r="M6">
        <v>7.4499999999999997E-2</v>
      </c>
      <c r="N6">
        <v>3.0499999999999999E-2</v>
      </c>
      <c r="O6">
        <v>5.1999999999999998E-3</v>
      </c>
      <c r="P6">
        <v>9.2200000000000004E-2</v>
      </c>
      <c r="Q6">
        <v>0.12180000000000001</v>
      </c>
      <c r="R6">
        <v>9.9000000000000005E-2</v>
      </c>
      <c r="S6">
        <v>5.0599999999999999E-2</v>
      </c>
      <c r="T6">
        <v>4.9700000000000001E-2</v>
      </c>
      <c r="U6" t="s">
        <v>40</v>
      </c>
      <c r="V6">
        <v>6.5500000000000003E-2</v>
      </c>
      <c r="W6">
        <v>1.66E-2</v>
      </c>
      <c r="X6">
        <v>3.9699999999999999E-2</v>
      </c>
      <c r="Y6">
        <v>0.10100000000000001</v>
      </c>
      <c r="Z6">
        <v>5.6899999999999999E-2</v>
      </c>
      <c r="AA6">
        <v>5.7000000000000002E-2</v>
      </c>
      <c r="AB6">
        <v>7.7100000000000002E-2</v>
      </c>
      <c r="AC6" t="s">
        <v>40</v>
      </c>
      <c r="AD6">
        <v>9.8500000000000004E-2</v>
      </c>
      <c r="AE6">
        <f t="shared" si="1"/>
        <v>7.2500000000000009E-2</v>
      </c>
      <c r="AF6">
        <v>2.5999999999999999E-2</v>
      </c>
      <c r="AG6">
        <v>4.5199999999999997E-2</v>
      </c>
      <c r="AH6" t="s">
        <v>71</v>
      </c>
      <c r="AI6" t="s">
        <v>71</v>
      </c>
      <c r="AJ6" t="s">
        <v>71</v>
      </c>
      <c r="AL6" t="s">
        <v>34</v>
      </c>
      <c r="AM6" t="s">
        <v>70</v>
      </c>
      <c r="AN6" s="4">
        <f t="shared" si="2"/>
        <v>0.15607580824972128</v>
      </c>
      <c r="AO6" s="4">
        <f t="shared" si="0"/>
        <v>0.36789297658862874</v>
      </c>
      <c r="AP6" s="4">
        <f t="shared" si="0"/>
        <v>4.1527313266443695</v>
      </c>
      <c r="AQ6" s="4">
        <f t="shared" si="0"/>
        <v>1.7001114827201782</v>
      </c>
      <c r="AR6" s="4">
        <f t="shared" si="0"/>
        <v>0.28985507246376813</v>
      </c>
      <c r="AS6" s="4">
        <f t="shared" si="0"/>
        <v>5.1393534002229648</v>
      </c>
      <c r="AT6" s="4">
        <f t="shared" si="0"/>
        <v>6.7892976588628766</v>
      </c>
      <c r="AU6" s="4">
        <f t="shared" si="0"/>
        <v>5.5183946488294318</v>
      </c>
      <c r="AV6" s="4">
        <f t="shared" si="0"/>
        <v>2.8205128205128203</v>
      </c>
      <c r="AW6" s="4">
        <f t="shared" si="0"/>
        <v>2.7703455964325525</v>
      </c>
      <c r="AX6" s="4"/>
      <c r="AY6" s="4">
        <f t="shared" si="0"/>
        <v>3.6510590858416943</v>
      </c>
      <c r="AZ6" s="4">
        <f t="shared" si="0"/>
        <v>0.9253065774804905</v>
      </c>
      <c r="BA6" s="4">
        <f t="shared" si="0"/>
        <v>2.212931995540691</v>
      </c>
      <c r="BB6" s="4">
        <f t="shared" si="0"/>
        <v>5.6298773690078034</v>
      </c>
      <c r="BC6" s="4">
        <f t="shared" si="0"/>
        <v>3.1716833890746932</v>
      </c>
      <c r="BD6" s="4">
        <f t="shared" si="0"/>
        <v>3.1772575250836117</v>
      </c>
    </row>
    <row r="7" spans="1:137" x14ac:dyDescent="0.3">
      <c r="A7" t="s">
        <v>35</v>
      </c>
      <c r="B7" t="s">
        <v>49</v>
      </c>
      <c r="C7" s="1" t="s">
        <v>50</v>
      </c>
      <c r="D7" t="s">
        <v>70</v>
      </c>
      <c r="E7" s="1">
        <v>19.23</v>
      </c>
      <c r="F7" s="7">
        <v>41.759336713102108</v>
      </c>
      <c r="G7" s="7">
        <v>19.961010000000002</v>
      </c>
      <c r="H7" s="7">
        <v>47.800112672137288</v>
      </c>
      <c r="I7" s="7">
        <v>5.3913500000000001</v>
      </c>
      <c r="J7" s="8">
        <v>5.1299999999999998E-2</v>
      </c>
      <c r="K7">
        <v>5.4000000000000003E-3</v>
      </c>
      <c r="L7">
        <v>6.3E-3</v>
      </c>
      <c r="M7">
        <v>6.3299999999999995E-2</v>
      </c>
      <c r="N7">
        <v>1.77E-2</v>
      </c>
      <c r="O7">
        <v>3.0000000000000001E-3</v>
      </c>
      <c r="P7">
        <v>7.7700000000000005E-2</v>
      </c>
      <c r="Q7">
        <v>0.1135</v>
      </c>
      <c r="R7">
        <v>0.1047</v>
      </c>
      <c r="S7">
        <v>0.1153</v>
      </c>
      <c r="T7">
        <v>5.8400000000000001E-2</v>
      </c>
      <c r="U7">
        <v>1.15E-2</v>
      </c>
      <c r="V7">
        <v>7.5800000000000006E-2</v>
      </c>
      <c r="W7">
        <v>1.09E-2</v>
      </c>
      <c r="X7">
        <v>4.7399999999999998E-2</v>
      </c>
      <c r="Y7">
        <v>9.0700000000000003E-2</v>
      </c>
      <c r="Z7" t="s">
        <v>40</v>
      </c>
      <c r="AA7">
        <v>6.2100000000000002E-2</v>
      </c>
      <c r="AB7">
        <v>6.4299999999999996E-2</v>
      </c>
      <c r="AC7" t="s">
        <v>40</v>
      </c>
      <c r="AD7">
        <v>0.1027</v>
      </c>
      <c r="AE7">
        <f t="shared" si="1"/>
        <v>7.7200000000000005E-2</v>
      </c>
      <c r="AF7">
        <v>2.5499999999999998E-2</v>
      </c>
      <c r="AG7">
        <v>5.5100000000000003E-2</v>
      </c>
      <c r="AH7" t="s">
        <v>71</v>
      </c>
      <c r="AI7" t="s">
        <v>71</v>
      </c>
      <c r="AJ7" t="s">
        <v>71</v>
      </c>
      <c r="AL7" t="s">
        <v>35</v>
      </c>
      <c r="AM7" t="s">
        <v>70</v>
      </c>
      <c r="AN7" s="4">
        <f t="shared" si="2"/>
        <v>0.28081123244929801</v>
      </c>
      <c r="AO7" s="4">
        <f t="shared" si="0"/>
        <v>0.32761310452418096</v>
      </c>
      <c r="AP7" s="4">
        <f t="shared" si="0"/>
        <v>3.2917316692667704</v>
      </c>
      <c r="AQ7" s="4">
        <f t="shared" si="0"/>
        <v>0.9204368174726989</v>
      </c>
      <c r="AR7" s="4">
        <f t="shared" si="0"/>
        <v>0.15600624024960999</v>
      </c>
      <c r="AS7" s="4">
        <f t="shared" si="0"/>
        <v>4.0405616224648986</v>
      </c>
      <c r="AT7" s="4">
        <f t="shared" si="0"/>
        <v>5.9022360894435772</v>
      </c>
      <c r="AU7" s="4">
        <f t="shared" si="0"/>
        <v>5.4446177847113884</v>
      </c>
      <c r="AV7" s="4">
        <f t="shared" si="0"/>
        <v>5.9958398335933438</v>
      </c>
      <c r="AW7" s="4">
        <f t="shared" si="0"/>
        <v>3.0369214768590744</v>
      </c>
      <c r="AX7" s="4">
        <f t="shared" si="0"/>
        <v>0.59802392095683832</v>
      </c>
      <c r="AY7" s="4">
        <f t="shared" si="0"/>
        <v>3.9417576703068122</v>
      </c>
      <c r="AZ7" s="4">
        <f t="shared" si="0"/>
        <v>0.56682267290691635</v>
      </c>
      <c r="BA7" s="4">
        <f t="shared" si="0"/>
        <v>2.4648985959438376</v>
      </c>
      <c r="BB7" s="4">
        <f t="shared" si="0"/>
        <v>4.7165886635465419</v>
      </c>
      <c r="BC7" s="4"/>
      <c r="BD7" s="4">
        <f t="shared" si="0"/>
        <v>3.2293291731669269</v>
      </c>
    </row>
    <row r="8" spans="1:137" x14ac:dyDescent="0.3">
      <c r="A8" t="s">
        <v>39</v>
      </c>
      <c r="B8" t="s">
        <v>49</v>
      </c>
      <c r="C8" s="1" t="s">
        <v>51</v>
      </c>
      <c r="D8" t="s">
        <v>70</v>
      </c>
      <c r="E8" s="1">
        <v>19.3</v>
      </c>
      <c r="F8" s="7">
        <v>41.326333000841856</v>
      </c>
      <c r="G8" s="7">
        <v>21.196413000000003</v>
      </c>
      <c r="H8" s="7">
        <v>51.290331033165245</v>
      </c>
      <c r="I8" s="7">
        <v>5.5942750000000006</v>
      </c>
      <c r="J8" s="8">
        <v>5.0700000000000002E-2</v>
      </c>
      <c r="K8">
        <v>7.4999999999999997E-3</v>
      </c>
      <c r="L8">
        <v>1.17E-2</v>
      </c>
      <c r="M8">
        <v>8.09E-2</v>
      </c>
      <c r="N8">
        <v>3.4799999999999998E-2</v>
      </c>
      <c r="O8">
        <v>5.4999999999999997E-3</v>
      </c>
      <c r="P8">
        <v>5.6399999999999999E-2</v>
      </c>
      <c r="Q8">
        <v>0.10929999999999999</v>
      </c>
      <c r="R8">
        <v>7.85E-2</v>
      </c>
      <c r="S8">
        <v>6.8199999999999997E-2</v>
      </c>
      <c r="T8">
        <v>6.4199999999999993E-2</v>
      </c>
      <c r="U8">
        <v>6.4999999999999997E-3</v>
      </c>
      <c r="V8">
        <v>7.2800000000000004E-2</v>
      </c>
      <c r="W8">
        <v>3.0200000000000001E-2</v>
      </c>
      <c r="X8">
        <v>3.4099999999999998E-2</v>
      </c>
      <c r="Y8">
        <v>5.45E-2</v>
      </c>
      <c r="Z8">
        <v>3.5700000000000003E-2</v>
      </c>
      <c r="AA8">
        <v>3.0599999999999999E-2</v>
      </c>
      <c r="AB8">
        <v>6.1699999999999998E-2</v>
      </c>
      <c r="AC8" t="s">
        <v>40</v>
      </c>
      <c r="AD8">
        <v>0.11</v>
      </c>
      <c r="AE8">
        <f t="shared" si="1"/>
        <v>8.0600000000000005E-2</v>
      </c>
      <c r="AF8">
        <v>2.9399999999999999E-2</v>
      </c>
      <c r="AG8">
        <v>4.9700000000000001E-2</v>
      </c>
      <c r="AH8" t="s">
        <v>71</v>
      </c>
      <c r="AI8" t="s">
        <v>71</v>
      </c>
      <c r="AJ8" t="s">
        <v>71</v>
      </c>
      <c r="AL8" t="s">
        <v>39</v>
      </c>
      <c r="AM8" t="s">
        <v>70</v>
      </c>
      <c r="AN8" s="4">
        <f t="shared" si="2"/>
        <v>0.38860103626943004</v>
      </c>
      <c r="AO8" s="4">
        <f t="shared" si="0"/>
        <v>0.60621761658031081</v>
      </c>
      <c r="AP8" s="4">
        <f t="shared" si="0"/>
        <v>4.1917098445595853</v>
      </c>
      <c r="AQ8" s="4">
        <f t="shared" si="0"/>
        <v>1.8031088082901552</v>
      </c>
      <c r="AR8" s="4">
        <f t="shared" si="0"/>
        <v>0.28497409326424866</v>
      </c>
      <c r="AS8" s="4">
        <f t="shared" si="0"/>
        <v>2.9222797927461137</v>
      </c>
      <c r="AT8" s="4">
        <f t="shared" si="0"/>
        <v>5.6632124352331603</v>
      </c>
      <c r="AU8" s="4">
        <f t="shared" si="0"/>
        <v>4.0673575129533681</v>
      </c>
      <c r="AV8" s="4">
        <f t="shared" si="0"/>
        <v>3.5336787564766836</v>
      </c>
      <c r="AW8" s="4">
        <f t="shared" si="0"/>
        <v>3.3264248704663206</v>
      </c>
      <c r="AX8" s="4">
        <f t="shared" si="0"/>
        <v>0.33678756476683935</v>
      </c>
      <c r="AY8" s="4">
        <f t="shared" si="0"/>
        <v>3.7720207253886011</v>
      </c>
      <c r="AZ8" s="4">
        <f t="shared" si="0"/>
        <v>1.5647668393782384</v>
      </c>
      <c r="BA8" s="4">
        <f t="shared" si="0"/>
        <v>1.7668393782383418</v>
      </c>
      <c r="BB8" s="4">
        <f t="shared" si="0"/>
        <v>2.8238341968911915</v>
      </c>
      <c r="BC8" s="4">
        <f t="shared" si="0"/>
        <v>1.8497409326424872</v>
      </c>
      <c r="BD8" s="4">
        <f t="shared" si="0"/>
        <v>1.5854922279792745</v>
      </c>
    </row>
    <row r="9" spans="1:137" x14ac:dyDescent="0.3">
      <c r="A9" t="s">
        <v>42</v>
      </c>
      <c r="B9" t="s">
        <v>52</v>
      </c>
      <c r="C9" s="1" t="s">
        <v>51</v>
      </c>
      <c r="D9" t="s">
        <v>70</v>
      </c>
      <c r="E9" s="1">
        <v>14.04</v>
      </c>
      <c r="F9" s="7">
        <v>46.661785552760826</v>
      </c>
      <c r="G9" s="7">
        <v>17.521881000000004</v>
      </c>
      <c r="H9" s="7">
        <v>37.550815495879135</v>
      </c>
      <c r="I9" s="7">
        <v>5.1348499999999992</v>
      </c>
      <c r="J9" s="8">
        <v>7.1199999999999999E-2</v>
      </c>
      <c r="K9">
        <v>3.3999999999999998E-3</v>
      </c>
      <c r="L9">
        <v>1.3599999999999999E-2</v>
      </c>
      <c r="M9">
        <v>4.8500000000000001E-2</v>
      </c>
      <c r="N9">
        <v>2.64E-2</v>
      </c>
      <c r="O9">
        <v>5.1000000000000004E-3</v>
      </c>
      <c r="P9">
        <v>4.2099999999999999E-2</v>
      </c>
      <c r="Q9">
        <v>8.2199999999999995E-2</v>
      </c>
      <c r="R9">
        <v>8.7499999999999994E-2</v>
      </c>
      <c r="S9">
        <v>4.5600000000000002E-2</v>
      </c>
      <c r="T9">
        <v>5.9200000000000003E-2</v>
      </c>
      <c r="U9">
        <v>1.1900000000000001E-2</v>
      </c>
      <c r="V9">
        <v>4.5100000000000001E-2</v>
      </c>
      <c r="W9">
        <v>1.23E-2</v>
      </c>
      <c r="X9">
        <v>4.0800000000000003E-2</v>
      </c>
      <c r="Y9">
        <v>3.3599999999999998E-2</v>
      </c>
      <c r="Z9">
        <v>3.7999999999999999E-2</v>
      </c>
      <c r="AA9">
        <v>4.2799999999999998E-2</v>
      </c>
      <c r="AB9">
        <v>6.4000000000000001E-2</v>
      </c>
      <c r="AC9" t="s">
        <v>40</v>
      </c>
      <c r="AD9">
        <v>7.2700000000000001E-2</v>
      </c>
      <c r="AE9">
        <f t="shared" si="1"/>
        <v>4.9700000000000001E-2</v>
      </c>
      <c r="AF9">
        <v>2.3E-2</v>
      </c>
      <c r="AG9">
        <v>5.28E-2</v>
      </c>
      <c r="AH9" t="s">
        <v>71</v>
      </c>
      <c r="AI9" t="s">
        <v>71</v>
      </c>
      <c r="AJ9" t="s">
        <v>71</v>
      </c>
      <c r="AL9" t="s">
        <v>42</v>
      </c>
      <c r="AM9" t="s">
        <v>70</v>
      </c>
      <c r="AN9" s="4">
        <f t="shared" si="2"/>
        <v>0.24216524216524218</v>
      </c>
      <c r="AO9" s="4">
        <f t="shared" si="0"/>
        <v>0.96866096866096874</v>
      </c>
      <c r="AP9" s="4">
        <f t="shared" si="0"/>
        <v>3.4544159544159547</v>
      </c>
      <c r="AQ9" s="4">
        <f t="shared" si="0"/>
        <v>1.8803418803418803</v>
      </c>
      <c r="AR9" s="4">
        <f t="shared" si="0"/>
        <v>0.36324786324786329</v>
      </c>
      <c r="AS9" s="4">
        <f t="shared" si="0"/>
        <v>2.9985754985754984</v>
      </c>
      <c r="AT9" s="4">
        <f t="shared" si="0"/>
        <v>5.8547008547008543</v>
      </c>
      <c r="AU9" s="4">
        <f t="shared" si="0"/>
        <v>6.232193732193732</v>
      </c>
      <c r="AV9" s="4">
        <f t="shared" si="0"/>
        <v>3.2478632478632483</v>
      </c>
      <c r="AW9" s="4">
        <f t="shared" si="0"/>
        <v>4.2165242165242169</v>
      </c>
      <c r="AX9" s="4">
        <f t="shared" si="0"/>
        <v>0.84757834757834771</v>
      </c>
      <c r="AY9" s="4">
        <f t="shared" si="0"/>
        <v>3.2122507122507127</v>
      </c>
      <c r="AZ9" s="4">
        <f t="shared" si="0"/>
        <v>0.87606837606837618</v>
      </c>
      <c r="BA9" s="4">
        <f t="shared" si="0"/>
        <v>2.9059829059829063</v>
      </c>
      <c r="BB9" s="4">
        <f t="shared" si="0"/>
        <v>2.3931623931623931</v>
      </c>
      <c r="BC9" s="4">
        <f t="shared" si="0"/>
        <v>2.7065527065527064</v>
      </c>
      <c r="BD9" s="4">
        <f t="shared" si="0"/>
        <v>3.0484330484330484</v>
      </c>
    </row>
    <row r="10" spans="1:137" x14ac:dyDescent="0.3">
      <c r="A10" t="s">
        <v>41</v>
      </c>
      <c r="B10" t="s">
        <v>52</v>
      </c>
      <c r="C10" s="1" t="s">
        <v>51</v>
      </c>
      <c r="D10" t="s">
        <v>70</v>
      </c>
      <c r="E10" s="1">
        <v>14.05</v>
      </c>
      <c r="F10" s="7">
        <v>41.759336713102108</v>
      </c>
      <c r="G10" s="7">
        <v>19.961010000000002</v>
      </c>
      <c r="H10" s="7">
        <v>47.800112672137288</v>
      </c>
      <c r="I10" s="7">
        <v>5.3913500000000001</v>
      </c>
      <c r="J10" s="8">
        <v>4.3299999999999998E-2</v>
      </c>
      <c r="K10">
        <v>3.3999999999999998E-3</v>
      </c>
      <c r="L10">
        <v>1.9E-3</v>
      </c>
      <c r="M10">
        <v>5.7599999999999998E-2</v>
      </c>
      <c r="N10">
        <v>2.5700000000000001E-2</v>
      </c>
      <c r="O10">
        <v>4.4999999999999997E-3</v>
      </c>
      <c r="P10">
        <v>7.8700000000000006E-2</v>
      </c>
      <c r="Q10">
        <v>7.3700000000000002E-2</v>
      </c>
      <c r="R10">
        <v>9.5699999999999993E-2</v>
      </c>
      <c r="S10">
        <v>4.48E-2</v>
      </c>
      <c r="T10">
        <v>4.9399999999999999E-2</v>
      </c>
      <c r="U10">
        <v>1.06E-2</v>
      </c>
      <c r="V10">
        <v>5.62E-2</v>
      </c>
      <c r="W10">
        <v>1.15E-2</v>
      </c>
      <c r="X10">
        <v>4.3999999999999997E-2</v>
      </c>
      <c r="Y10">
        <v>5.2699999999999997E-2</v>
      </c>
      <c r="Z10">
        <v>4.41E-2</v>
      </c>
      <c r="AA10">
        <v>6.8500000000000005E-2</v>
      </c>
      <c r="AB10">
        <v>7.4099999999999999E-2</v>
      </c>
      <c r="AC10" t="s">
        <v>40</v>
      </c>
      <c r="AD10">
        <v>7.3899999999999993E-2</v>
      </c>
      <c r="AE10">
        <f t="shared" si="1"/>
        <v>5.1799999999999992E-2</v>
      </c>
      <c r="AF10">
        <v>2.2100000000000002E-2</v>
      </c>
      <c r="AG10">
        <v>4.4400000000000002E-2</v>
      </c>
      <c r="AH10" t="s">
        <v>71</v>
      </c>
      <c r="AI10" t="s">
        <v>71</v>
      </c>
      <c r="AJ10" t="s">
        <v>71</v>
      </c>
      <c r="AL10" t="s">
        <v>41</v>
      </c>
      <c r="AM10" t="s">
        <v>70</v>
      </c>
      <c r="AN10" s="4">
        <f t="shared" si="2"/>
        <v>0.24199288256227755</v>
      </c>
      <c r="AO10" s="4">
        <f t="shared" si="0"/>
        <v>0.13523131672597866</v>
      </c>
      <c r="AP10" s="4">
        <f t="shared" si="0"/>
        <v>4.0996441281138782</v>
      </c>
      <c r="AQ10" s="4">
        <f t="shared" si="0"/>
        <v>1.8291814946619218</v>
      </c>
      <c r="AR10" s="4">
        <f t="shared" si="0"/>
        <v>0.32028469750889677</v>
      </c>
      <c r="AS10" s="4">
        <f t="shared" si="0"/>
        <v>5.6014234875444844</v>
      </c>
      <c r="AT10" s="4">
        <f t="shared" si="0"/>
        <v>5.2455516014234878</v>
      </c>
      <c r="AU10" s="4">
        <f t="shared" si="0"/>
        <v>6.8113879003558706</v>
      </c>
      <c r="AV10" s="4">
        <f t="shared" si="0"/>
        <v>3.1886120996441281</v>
      </c>
      <c r="AW10" s="4">
        <f t="shared" si="0"/>
        <v>3.5160142348754446</v>
      </c>
      <c r="AX10" s="4">
        <f t="shared" si="0"/>
        <v>0.75444839857651236</v>
      </c>
      <c r="AY10" s="4">
        <f t="shared" si="0"/>
        <v>4</v>
      </c>
      <c r="AZ10" s="4">
        <f t="shared" si="0"/>
        <v>0.81850533807829173</v>
      </c>
      <c r="BA10" s="4">
        <f t="shared" si="0"/>
        <v>3.1316725978647684</v>
      </c>
      <c r="BB10" s="4">
        <f t="shared" si="0"/>
        <v>3.7508896797153022</v>
      </c>
      <c r="BC10" s="4">
        <f t="shared" si="0"/>
        <v>3.1387900355871885</v>
      </c>
      <c r="BD10" s="4">
        <f t="shared" si="0"/>
        <v>4.8754448398576518</v>
      </c>
    </row>
    <row r="11" spans="1:137" x14ac:dyDescent="0.3">
      <c r="C11" s="1"/>
      <c r="E11" s="1"/>
      <c r="F11" s="7"/>
      <c r="G11" s="7"/>
      <c r="H11" s="7"/>
      <c r="I11" s="7"/>
      <c r="J11" s="8"/>
      <c r="AN11" s="15">
        <f>AVERAGE(AN4:AN10)</f>
        <v>0.24282429747053055</v>
      </c>
      <c r="AO11" s="15">
        <f t="shared" ref="AO11:BD11" si="3">AVERAGE(AO4:AO10)</f>
        <v>0.57970257377536194</v>
      </c>
      <c r="AP11" s="15">
        <f t="shared" si="3"/>
        <v>3.9719448939195852</v>
      </c>
      <c r="AQ11" s="15">
        <f t="shared" si="3"/>
        <v>1.6632007699826181</v>
      </c>
      <c r="AR11" s="15">
        <f t="shared" si="3"/>
        <v>0.32488808277028403</v>
      </c>
      <c r="AS11" s="15">
        <f t="shared" si="3"/>
        <v>4.3709375731422098</v>
      </c>
      <c r="AT11" s="15">
        <f t="shared" si="3"/>
        <v>5.9685924904021004</v>
      </c>
      <c r="AU11" s="15">
        <f t="shared" si="3"/>
        <v>5.6429670303578989</v>
      </c>
      <c r="AV11" s="15">
        <f t="shared" si="3"/>
        <v>3.1264154345200725</v>
      </c>
      <c r="AW11" s="15">
        <f t="shared" si="3"/>
        <v>3.4621985685363454</v>
      </c>
      <c r="AX11" s="15">
        <f t="shared" si="3"/>
        <v>1.1167758666331788</v>
      </c>
      <c r="AY11" s="15">
        <f t="shared" si="3"/>
        <v>3.5129348926811508</v>
      </c>
      <c r="AZ11" s="15">
        <f t="shared" si="3"/>
        <v>0.95575458422480675</v>
      </c>
      <c r="BA11" s="15">
        <f t="shared" si="3"/>
        <v>2.5840771278749268</v>
      </c>
      <c r="BB11" s="15">
        <f t="shared" si="3"/>
        <v>4.2506549877180415</v>
      </c>
      <c r="BC11" s="15">
        <f t="shared" si="3"/>
        <v>2.6896166568405011</v>
      </c>
      <c r="BD11" s="15">
        <f t="shared" si="3"/>
        <v>3.237543750444853</v>
      </c>
    </row>
    <row r="12" spans="1:137" x14ac:dyDescent="0.3">
      <c r="C12" s="1"/>
      <c r="E12" s="1"/>
      <c r="F12" s="7"/>
      <c r="G12" s="7"/>
      <c r="H12" s="7"/>
      <c r="I12" s="7"/>
      <c r="J12" s="8"/>
      <c r="AG12">
        <f>AVERAGE(AG4:AG10)</f>
        <v>5.6271428571428576E-2</v>
      </c>
      <c r="AN12" s="14">
        <f>STDEV(AN4:AN10)/((COUNT(AN4:AN10))^0.5)</f>
        <v>2.9103159364584918E-2</v>
      </c>
      <c r="AO12" s="14">
        <f t="shared" ref="AO12:BD12" si="4">STDEV(AO4:AO10)/((COUNT(AO4:AO10))^0.5)</f>
        <v>0.17201576895503859</v>
      </c>
      <c r="AP12" s="14">
        <f t="shared" si="4"/>
        <v>0.16374302017191844</v>
      </c>
      <c r="AQ12" s="14">
        <f t="shared" si="4"/>
        <v>0.12626937368768587</v>
      </c>
      <c r="AR12" s="14">
        <f t="shared" si="4"/>
        <v>3.6404140202615877E-2</v>
      </c>
      <c r="AS12" s="14">
        <f t="shared" si="4"/>
        <v>0.40418523745185614</v>
      </c>
      <c r="AT12" s="14">
        <f t="shared" si="4"/>
        <v>0.20700198507434631</v>
      </c>
      <c r="AU12" s="14">
        <f t="shared" si="4"/>
        <v>0.32981822955561385</v>
      </c>
      <c r="AV12" s="14">
        <f t="shared" si="4"/>
        <v>0.58596196930923583</v>
      </c>
      <c r="AW12" s="14">
        <f t="shared" si="4"/>
        <v>0.18014156674020587</v>
      </c>
      <c r="AX12" s="14">
        <f t="shared" si="4"/>
        <v>0.45004903717554423</v>
      </c>
      <c r="AY12" s="14">
        <f t="shared" si="4"/>
        <v>0.16624084184475243</v>
      </c>
      <c r="AZ12" s="14">
        <f t="shared" si="4"/>
        <v>0.12075732306441334</v>
      </c>
      <c r="BA12" s="14">
        <f t="shared" si="4"/>
        <v>0.18129309502567473</v>
      </c>
      <c r="BB12" s="14">
        <f t="shared" si="4"/>
        <v>0.52085231210337868</v>
      </c>
      <c r="BC12" s="14">
        <f t="shared" si="4"/>
        <v>0.22319235155680073</v>
      </c>
      <c r="BD12" s="14">
        <f t="shared" si="4"/>
        <v>0.37891331387861688</v>
      </c>
    </row>
    <row r="13" spans="1:137" x14ac:dyDescent="0.3">
      <c r="C13" s="1"/>
      <c r="E13" s="1"/>
      <c r="F13" s="7"/>
      <c r="G13" s="7"/>
      <c r="H13" s="7"/>
      <c r="I13" s="7"/>
      <c r="J13" s="8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</row>
    <row r="14" spans="1:137" x14ac:dyDescent="0.3">
      <c r="A14" t="s">
        <v>36</v>
      </c>
      <c r="B14" t="s">
        <v>52</v>
      </c>
      <c r="C14" s="1" t="s">
        <v>54</v>
      </c>
      <c r="D14" t="s">
        <v>70</v>
      </c>
      <c r="E14" s="1">
        <v>20.18</v>
      </c>
      <c r="F14" s="7">
        <v>44.701503529519471</v>
      </c>
      <c r="G14" s="7">
        <v>16.856664000000002</v>
      </c>
      <c r="H14" s="7">
        <v>37.709389324831974</v>
      </c>
      <c r="I14" s="7">
        <v>5.3767250000000004</v>
      </c>
      <c r="J14" s="8">
        <v>5.3699999999999998E-2</v>
      </c>
      <c r="K14">
        <v>7.7999999999999996E-3</v>
      </c>
      <c r="L14">
        <v>6.7000000000000004E-2</v>
      </c>
      <c r="M14">
        <v>7.3400000000000007E-2</v>
      </c>
      <c r="N14">
        <v>2.7900000000000001E-2</v>
      </c>
      <c r="O14">
        <v>9.1000000000000004E-3</v>
      </c>
      <c r="P14">
        <v>0.1135</v>
      </c>
      <c r="Q14">
        <v>0.10489999999999999</v>
      </c>
      <c r="R14">
        <v>0.13739999999999999</v>
      </c>
      <c r="S14">
        <v>5.8799999999999998E-2</v>
      </c>
      <c r="T14">
        <v>7.4899999999999994E-2</v>
      </c>
      <c r="U14">
        <v>1.2200000000000001E-2</v>
      </c>
      <c r="V14">
        <v>7.4099999999999999E-2</v>
      </c>
      <c r="W14">
        <v>2.18E-2</v>
      </c>
      <c r="X14">
        <v>4.9099999999999998E-2</v>
      </c>
      <c r="Y14">
        <v>9.8500000000000004E-2</v>
      </c>
      <c r="Z14">
        <v>4.36E-2</v>
      </c>
      <c r="AA14">
        <v>7.0900000000000005E-2</v>
      </c>
      <c r="AB14">
        <v>7.3200000000000001E-2</v>
      </c>
      <c r="AC14" t="s">
        <v>40</v>
      </c>
      <c r="AD14">
        <v>0.10299999999999999</v>
      </c>
      <c r="AE14">
        <f t="shared" si="1"/>
        <v>5.3299999999999993E-2</v>
      </c>
      <c r="AF14">
        <v>4.9700000000000001E-2</v>
      </c>
      <c r="AG14">
        <v>6.4799999999999996E-2</v>
      </c>
      <c r="AH14" t="s">
        <v>71</v>
      </c>
      <c r="AI14" t="s">
        <v>71</v>
      </c>
      <c r="AJ14" t="s">
        <v>71</v>
      </c>
      <c r="AL14" t="s">
        <v>36</v>
      </c>
      <c r="AM14" t="s">
        <v>70</v>
      </c>
      <c r="AN14" s="4">
        <f>K14/$E14*1000</f>
        <v>0.38652130822596631</v>
      </c>
      <c r="AO14" s="4">
        <f t="shared" ref="AO14:BD20" si="5">L14/$E14*1000</f>
        <v>3.3201189296333005</v>
      </c>
      <c r="AP14" s="4">
        <f t="shared" si="5"/>
        <v>3.6372646184340938</v>
      </c>
      <c r="AQ14" s="4">
        <f t="shared" si="5"/>
        <v>1.3825569871159564</v>
      </c>
      <c r="AR14" s="4">
        <f t="shared" si="5"/>
        <v>0.45094152626362743</v>
      </c>
      <c r="AS14" s="4">
        <f t="shared" si="5"/>
        <v>5.624380574826561</v>
      </c>
      <c r="AT14" s="4">
        <f t="shared" si="5"/>
        <v>5.1982160555004953</v>
      </c>
      <c r="AU14" s="4">
        <f t="shared" si="5"/>
        <v>6.808721506442021</v>
      </c>
      <c r="AV14" s="4">
        <f t="shared" si="5"/>
        <v>2.9137760158572847</v>
      </c>
      <c r="AW14" s="4">
        <f t="shared" si="5"/>
        <v>3.7115956392467786</v>
      </c>
      <c r="AX14" s="4">
        <f t="shared" si="5"/>
        <v>0.60455896927651143</v>
      </c>
      <c r="AY14" s="4">
        <f t="shared" si="5"/>
        <v>3.67195242814668</v>
      </c>
      <c r="AZ14" s="4">
        <f t="shared" si="5"/>
        <v>1.0802775024777007</v>
      </c>
      <c r="BA14" s="4">
        <f t="shared" si="5"/>
        <v>2.4331020812685824</v>
      </c>
      <c r="BB14" s="4">
        <f t="shared" si="5"/>
        <v>4.8810703666997028</v>
      </c>
      <c r="BC14" s="4">
        <f t="shared" si="5"/>
        <v>2.1605550049554014</v>
      </c>
      <c r="BD14" s="4">
        <f t="shared" si="5"/>
        <v>3.5133795837462838</v>
      </c>
    </row>
    <row r="15" spans="1:137" x14ac:dyDescent="0.3">
      <c r="A15" t="s">
        <v>37</v>
      </c>
      <c r="B15" t="s">
        <v>52</v>
      </c>
      <c r="C15" s="1" t="s">
        <v>57</v>
      </c>
      <c r="D15" t="s">
        <v>70</v>
      </c>
      <c r="E15" s="1">
        <v>17.170000000000002</v>
      </c>
      <c r="F15" s="7">
        <v>45.910062625915188</v>
      </c>
      <c r="G15" s="7">
        <v>17.300142000000001</v>
      </c>
      <c r="H15" s="7">
        <v>37.682680028047841</v>
      </c>
      <c r="I15" s="7">
        <v>5.3993249999999993</v>
      </c>
      <c r="J15" s="8">
        <v>4.19E-2</v>
      </c>
      <c r="K15">
        <v>5.1999999999999998E-3</v>
      </c>
      <c r="L15">
        <v>3.3999999999999998E-3</v>
      </c>
      <c r="M15">
        <v>6.8400000000000002E-2</v>
      </c>
      <c r="N15">
        <v>3.09E-2</v>
      </c>
      <c r="O15">
        <v>6.7000000000000002E-3</v>
      </c>
      <c r="P15">
        <v>0.1075</v>
      </c>
      <c r="Q15">
        <v>0.10299999999999999</v>
      </c>
      <c r="R15">
        <v>0.1045</v>
      </c>
      <c r="S15">
        <v>6.6100000000000006E-2</v>
      </c>
      <c r="T15">
        <v>5.0099999999999999E-2</v>
      </c>
      <c r="U15">
        <v>2.3599999999999999E-2</v>
      </c>
      <c r="V15">
        <v>3.2800000000000003E-2</v>
      </c>
      <c r="W15">
        <v>1.14E-2</v>
      </c>
      <c r="X15">
        <v>3.7100000000000001E-2</v>
      </c>
      <c r="Y15">
        <v>9.2700000000000005E-2</v>
      </c>
      <c r="Z15">
        <v>4.5600000000000002E-2</v>
      </c>
      <c r="AA15">
        <v>5.9400000000000001E-2</v>
      </c>
      <c r="AB15">
        <v>5.3400000000000003E-2</v>
      </c>
      <c r="AC15" t="s">
        <v>40</v>
      </c>
      <c r="AD15">
        <v>8.6699999999999999E-2</v>
      </c>
      <c r="AE15">
        <f t="shared" si="1"/>
        <v>6.54E-2</v>
      </c>
      <c r="AF15">
        <v>2.1299999999999999E-2</v>
      </c>
      <c r="AG15">
        <v>3.2500000000000001E-2</v>
      </c>
      <c r="AH15" t="s">
        <v>71</v>
      </c>
      <c r="AI15" t="s">
        <v>71</v>
      </c>
      <c r="AJ15" t="s">
        <v>71</v>
      </c>
      <c r="AL15" t="s">
        <v>37</v>
      </c>
      <c r="AM15" t="s">
        <v>70</v>
      </c>
      <c r="AN15" s="4">
        <f t="shared" ref="AN15:AN20" si="6">K15/$E15*1000</f>
        <v>0.30285381479324402</v>
      </c>
      <c r="AO15" s="4">
        <f t="shared" si="5"/>
        <v>0.19801980198019797</v>
      </c>
      <c r="AP15" s="4">
        <f t="shared" si="5"/>
        <v>3.9836924868957482</v>
      </c>
      <c r="AQ15" s="4">
        <f t="shared" si="5"/>
        <v>1.7996505532906231</v>
      </c>
      <c r="AR15" s="4">
        <f t="shared" si="5"/>
        <v>0.39021549213744905</v>
      </c>
      <c r="AS15" s="4">
        <f t="shared" si="5"/>
        <v>6.2609202096680248</v>
      </c>
      <c r="AT15" s="4">
        <f t="shared" si="5"/>
        <v>5.9988351776354101</v>
      </c>
      <c r="AU15" s="4">
        <f t="shared" si="5"/>
        <v>6.0861968549796144</v>
      </c>
      <c r="AV15" s="4">
        <f t="shared" si="5"/>
        <v>3.8497379149679674</v>
      </c>
      <c r="AW15" s="4">
        <f t="shared" si="5"/>
        <v>2.9178800232964472</v>
      </c>
      <c r="AX15" s="4">
        <f t="shared" si="5"/>
        <v>1.3744903902154919</v>
      </c>
      <c r="AY15" s="4">
        <f t="shared" si="5"/>
        <v>1.9103086779266163</v>
      </c>
      <c r="AZ15" s="4">
        <f t="shared" si="5"/>
        <v>0.66394874781595803</v>
      </c>
      <c r="BA15" s="4">
        <f t="shared" si="5"/>
        <v>2.1607454863133371</v>
      </c>
      <c r="BB15" s="4">
        <f t="shared" si="5"/>
        <v>5.3989516598718685</v>
      </c>
      <c r="BC15" s="4">
        <f t="shared" si="5"/>
        <v>2.6557949912638321</v>
      </c>
      <c r="BD15" s="4">
        <f t="shared" si="5"/>
        <v>3.4595224228305179</v>
      </c>
    </row>
    <row r="16" spans="1:137" x14ac:dyDescent="0.3">
      <c r="A16" t="s">
        <v>38</v>
      </c>
      <c r="B16" t="s">
        <v>52</v>
      </c>
      <c r="C16" s="2" t="s">
        <v>57</v>
      </c>
      <c r="D16" t="s">
        <v>70</v>
      </c>
      <c r="E16" s="2">
        <v>19.14</v>
      </c>
      <c r="F16" s="9">
        <v>46.641294871270382</v>
      </c>
      <c r="G16" s="9">
        <v>19.992687</v>
      </c>
      <c r="H16" s="9">
        <v>42.864776921780717</v>
      </c>
      <c r="I16" s="7">
        <v>5.2937249999999993</v>
      </c>
      <c r="J16" s="8">
        <v>5.1999999999999998E-2</v>
      </c>
      <c r="K16">
        <v>3.0999999999999999E-3</v>
      </c>
      <c r="L16">
        <v>1.35E-2</v>
      </c>
      <c r="M16">
        <v>6.2899999999999998E-2</v>
      </c>
      <c r="N16">
        <v>2.47E-2</v>
      </c>
      <c r="O16">
        <v>5.0000000000000001E-3</v>
      </c>
      <c r="P16">
        <v>5.8200000000000002E-2</v>
      </c>
      <c r="Q16">
        <v>9.4799999999999995E-2</v>
      </c>
      <c r="R16">
        <v>9.9000000000000005E-2</v>
      </c>
      <c r="S16">
        <v>7.7200000000000005E-2</v>
      </c>
      <c r="T16">
        <v>6.4600000000000005E-2</v>
      </c>
      <c r="U16">
        <v>1.52E-2</v>
      </c>
      <c r="V16">
        <v>5.7700000000000001E-2</v>
      </c>
      <c r="W16">
        <v>2.7199999999999998E-2</v>
      </c>
      <c r="X16">
        <v>5.0200000000000002E-2</v>
      </c>
      <c r="Y16">
        <v>9.01E-2</v>
      </c>
      <c r="Z16">
        <v>7.4300000000000005E-2</v>
      </c>
      <c r="AA16">
        <v>5.16E-2</v>
      </c>
      <c r="AB16">
        <v>4.3499999999999997E-2</v>
      </c>
      <c r="AC16" t="s">
        <v>40</v>
      </c>
      <c r="AD16">
        <v>9.4500000000000001E-2</v>
      </c>
      <c r="AE16">
        <f t="shared" si="1"/>
        <v>7.7800000000000008E-2</v>
      </c>
      <c r="AF16">
        <v>1.67E-2</v>
      </c>
      <c r="AG16">
        <v>7.5499999999999998E-2</v>
      </c>
      <c r="AH16" t="s">
        <v>71</v>
      </c>
      <c r="AI16" t="s">
        <v>71</v>
      </c>
      <c r="AJ16" t="s">
        <v>71</v>
      </c>
      <c r="AL16" t="s">
        <v>38</v>
      </c>
      <c r="AM16" t="s">
        <v>70</v>
      </c>
      <c r="AN16" s="4">
        <f t="shared" si="6"/>
        <v>0.16196447230929989</v>
      </c>
      <c r="AO16" s="4">
        <f t="shared" si="5"/>
        <v>0.70532915360501558</v>
      </c>
      <c r="AP16" s="4">
        <f t="shared" si="5"/>
        <v>3.2863113897596654</v>
      </c>
      <c r="AQ16" s="4">
        <f t="shared" si="5"/>
        <v>1.2904911180773251</v>
      </c>
      <c r="AR16" s="4">
        <f t="shared" si="5"/>
        <v>0.2612330198537095</v>
      </c>
      <c r="AS16" s="4">
        <f t="shared" si="5"/>
        <v>3.0407523510971783</v>
      </c>
      <c r="AT16" s="4">
        <f t="shared" si="5"/>
        <v>4.9529780564263319</v>
      </c>
      <c r="AU16" s="4">
        <f t="shared" si="5"/>
        <v>5.1724137931034484</v>
      </c>
      <c r="AV16" s="4">
        <f t="shared" si="5"/>
        <v>4.0334378265412747</v>
      </c>
      <c r="AW16" s="4">
        <f t="shared" si="5"/>
        <v>3.3751306165099271</v>
      </c>
      <c r="AX16" s="4">
        <f t="shared" si="5"/>
        <v>0.7941483803552768</v>
      </c>
      <c r="AY16" s="4">
        <f t="shared" si="5"/>
        <v>3.0146290491118073</v>
      </c>
      <c r="AZ16" s="4">
        <f t="shared" si="5"/>
        <v>1.4211076280041797</v>
      </c>
      <c r="BA16" s="4">
        <f t="shared" si="5"/>
        <v>2.6227795193312433</v>
      </c>
      <c r="BB16" s="4">
        <f t="shared" si="5"/>
        <v>4.7074190177638453</v>
      </c>
      <c r="BC16" s="4">
        <f t="shared" si="5"/>
        <v>3.8819226750261233</v>
      </c>
      <c r="BD16" s="4">
        <f t="shared" si="5"/>
        <v>2.695924764890282</v>
      </c>
    </row>
    <row r="17" spans="1:56" x14ac:dyDescent="0.3">
      <c r="A17" t="s">
        <v>43</v>
      </c>
      <c r="B17" t="s">
        <v>49</v>
      </c>
      <c r="C17" s="1" t="s">
        <v>56</v>
      </c>
      <c r="D17" t="s">
        <v>70</v>
      </c>
      <c r="E17" s="1">
        <v>23.46</v>
      </c>
      <c r="F17" s="7">
        <v>49.061727213195631</v>
      </c>
      <c r="G17" s="7">
        <v>18.060390000000005</v>
      </c>
      <c r="H17" s="7">
        <v>36.811565808760371</v>
      </c>
      <c r="I17" s="7">
        <v>5.1438999999999995</v>
      </c>
      <c r="J17" s="8">
        <v>4.2700000000000002E-2</v>
      </c>
      <c r="K17">
        <v>4.7000000000000002E-3</v>
      </c>
      <c r="L17">
        <v>1.7399999999999999E-2</v>
      </c>
      <c r="M17">
        <v>9.0300000000000005E-2</v>
      </c>
      <c r="N17">
        <v>4.4299999999999999E-2</v>
      </c>
      <c r="O17">
        <v>0.01</v>
      </c>
      <c r="P17">
        <v>7.9600000000000004E-2</v>
      </c>
      <c r="Q17">
        <v>0.1138</v>
      </c>
      <c r="R17">
        <v>0.12609999999999999</v>
      </c>
      <c r="S17">
        <v>8.0299999999999996E-2</v>
      </c>
      <c r="T17">
        <v>7.7200000000000005E-2</v>
      </c>
      <c r="U17">
        <v>1.7399999999999999E-2</v>
      </c>
      <c r="V17">
        <v>7.3899999999999993E-2</v>
      </c>
      <c r="W17">
        <v>1.46E-2</v>
      </c>
      <c r="X17">
        <v>8.1799999999999998E-2</v>
      </c>
      <c r="Y17">
        <v>0.13020000000000001</v>
      </c>
      <c r="Z17">
        <v>5.0200000000000002E-2</v>
      </c>
      <c r="AA17">
        <v>0.11119999999999999</v>
      </c>
      <c r="AB17">
        <v>7.0199999999999999E-2</v>
      </c>
      <c r="AC17" t="s">
        <v>40</v>
      </c>
      <c r="AD17">
        <v>0.13070000000000001</v>
      </c>
      <c r="AE17">
        <f t="shared" si="1"/>
        <v>9.7700000000000009E-2</v>
      </c>
      <c r="AF17">
        <v>3.3000000000000002E-2</v>
      </c>
      <c r="AG17">
        <v>0.1017</v>
      </c>
      <c r="AH17" t="s">
        <v>71</v>
      </c>
      <c r="AI17" t="s">
        <v>71</v>
      </c>
      <c r="AJ17" t="s">
        <v>71</v>
      </c>
      <c r="AL17" t="s">
        <v>43</v>
      </c>
      <c r="AM17" t="s">
        <v>70</v>
      </c>
      <c r="AN17" s="4">
        <f t="shared" si="6"/>
        <v>0.20034100596760443</v>
      </c>
      <c r="AO17" s="4">
        <f t="shared" si="5"/>
        <v>0.74168797953964183</v>
      </c>
      <c r="AP17" s="4">
        <f t="shared" si="5"/>
        <v>3.8491048593350383</v>
      </c>
      <c r="AQ17" s="4">
        <f t="shared" si="5"/>
        <v>1.888320545609548</v>
      </c>
      <c r="AR17" s="4">
        <f t="shared" si="5"/>
        <v>0.42625745950554134</v>
      </c>
      <c r="AS17" s="4">
        <f t="shared" si="5"/>
        <v>3.393009377664109</v>
      </c>
      <c r="AT17" s="4">
        <f t="shared" si="5"/>
        <v>4.8508098891730604</v>
      </c>
      <c r="AU17" s="4">
        <f t="shared" si="5"/>
        <v>5.3751065643648763</v>
      </c>
      <c r="AV17" s="4">
        <f t="shared" si="5"/>
        <v>3.422847399829497</v>
      </c>
      <c r="AW17" s="4">
        <f t="shared" si="5"/>
        <v>3.2907075873827796</v>
      </c>
      <c r="AX17" s="4">
        <f t="shared" si="5"/>
        <v>0.74168797953964183</v>
      </c>
      <c r="AY17" s="4">
        <f t="shared" si="5"/>
        <v>3.1500426257459502</v>
      </c>
      <c r="AZ17" s="4">
        <f t="shared" si="5"/>
        <v>0.62233589087809038</v>
      </c>
      <c r="BA17" s="4">
        <f t="shared" si="5"/>
        <v>3.4867860187553279</v>
      </c>
      <c r="BB17" s="4">
        <f t="shared" si="5"/>
        <v>5.5498721227621486</v>
      </c>
      <c r="BC17" s="4">
        <f t="shared" si="5"/>
        <v>2.1398124467178179</v>
      </c>
      <c r="BD17" s="4">
        <f t="shared" si="5"/>
        <v>4.7399829497016199</v>
      </c>
    </row>
    <row r="18" spans="1:56" x14ac:dyDescent="0.3">
      <c r="A18" t="s">
        <v>44</v>
      </c>
      <c r="B18" t="s">
        <v>49</v>
      </c>
      <c r="C18" s="1" t="s">
        <v>56</v>
      </c>
      <c r="D18" t="s">
        <v>70</v>
      </c>
      <c r="E18" s="1">
        <v>21.19</v>
      </c>
      <c r="F18" s="7">
        <v>46.862049981230314</v>
      </c>
      <c r="G18" s="7">
        <v>16.508217000000002</v>
      </c>
      <c r="H18" s="7">
        <v>35.227261732280276</v>
      </c>
      <c r="I18" s="7">
        <v>5.2525250000000003</v>
      </c>
      <c r="J18" s="8">
        <v>5.5800000000000002E-2</v>
      </c>
      <c r="K18">
        <v>7.6E-3</v>
      </c>
      <c r="L18">
        <v>2.9399999999999999E-2</v>
      </c>
      <c r="M18">
        <v>8.0600000000000005E-2</v>
      </c>
      <c r="N18">
        <v>3.95E-2</v>
      </c>
      <c r="O18">
        <v>7.4999999999999997E-3</v>
      </c>
      <c r="P18">
        <v>8.8400000000000006E-2</v>
      </c>
      <c r="Q18">
        <v>0.1043</v>
      </c>
      <c r="R18">
        <v>0.12820000000000001</v>
      </c>
      <c r="S18">
        <v>8.0399999999999999E-2</v>
      </c>
      <c r="T18">
        <v>8.4699999999999998E-2</v>
      </c>
      <c r="U18">
        <v>1.7899999999999999E-2</v>
      </c>
      <c r="V18">
        <v>8.0199999999999994E-2</v>
      </c>
      <c r="W18">
        <v>2.2100000000000002E-2</v>
      </c>
      <c r="X18">
        <v>4.3400000000000001E-2</v>
      </c>
      <c r="Y18">
        <v>0.109</v>
      </c>
      <c r="Z18">
        <v>3.1300000000000001E-2</v>
      </c>
      <c r="AA18">
        <v>9.0899999999999995E-2</v>
      </c>
      <c r="AB18">
        <v>7.5700000000000003E-2</v>
      </c>
      <c r="AC18" t="s">
        <v>40</v>
      </c>
      <c r="AD18">
        <v>0.1129</v>
      </c>
      <c r="AE18">
        <f t="shared" si="1"/>
        <v>8.6499999999999994E-2</v>
      </c>
      <c r="AF18">
        <v>2.64E-2</v>
      </c>
      <c r="AG18">
        <v>7.2599999999999998E-2</v>
      </c>
      <c r="AH18" t="s">
        <v>71</v>
      </c>
      <c r="AI18" t="s">
        <v>71</v>
      </c>
      <c r="AJ18" t="s">
        <v>71</v>
      </c>
      <c r="AL18" t="s">
        <v>44</v>
      </c>
      <c r="AM18" t="s">
        <v>70</v>
      </c>
      <c r="AN18" s="4">
        <f t="shared" si="6"/>
        <v>0.35865974516281263</v>
      </c>
      <c r="AO18" s="4">
        <f t="shared" si="5"/>
        <v>1.3874469089193013</v>
      </c>
      <c r="AP18" s="4">
        <f t="shared" si="5"/>
        <v>3.8036809815950918</v>
      </c>
      <c r="AQ18" s="4">
        <f t="shared" si="5"/>
        <v>1.8640868334119867</v>
      </c>
      <c r="AR18" s="4">
        <f t="shared" si="5"/>
        <v>0.35394053798961772</v>
      </c>
      <c r="AS18" s="4">
        <f t="shared" si="5"/>
        <v>4.1717791411042944</v>
      </c>
      <c r="AT18" s="4">
        <f t="shared" si="5"/>
        <v>4.9221330816422837</v>
      </c>
      <c r="AU18" s="4">
        <f t="shared" si="5"/>
        <v>6.0500235960358664</v>
      </c>
      <c r="AV18" s="4">
        <f t="shared" si="5"/>
        <v>3.7942425672487019</v>
      </c>
      <c r="AW18" s="4">
        <f t="shared" si="5"/>
        <v>3.9971684756960828</v>
      </c>
      <c r="AX18" s="4">
        <f t="shared" si="5"/>
        <v>0.84473808400188766</v>
      </c>
      <c r="AY18" s="4">
        <f t="shared" si="5"/>
        <v>3.784804152902312</v>
      </c>
      <c r="AZ18" s="4">
        <f t="shared" si="5"/>
        <v>1.0429447852760736</v>
      </c>
      <c r="BA18" s="4">
        <f t="shared" si="5"/>
        <v>2.0481359131665879</v>
      </c>
      <c r="BB18" s="4">
        <f t="shared" si="5"/>
        <v>5.1439358187824444</v>
      </c>
      <c r="BC18" s="4">
        <f t="shared" si="5"/>
        <v>1.4771118452100047</v>
      </c>
      <c r="BD18" s="4">
        <f t="shared" si="5"/>
        <v>4.2897593204341664</v>
      </c>
    </row>
    <row r="19" spans="1:56" x14ac:dyDescent="0.3">
      <c r="A19" t="s">
        <v>45</v>
      </c>
      <c r="B19" t="s">
        <v>49</v>
      </c>
      <c r="C19" t="s">
        <v>55</v>
      </c>
      <c r="D19" t="s">
        <v>70</v>
      </c>
      <c r="E19">
        <v>24.55</v>
      </c>
      <c r="F19" s="5">
        <v>45.814001966009251</v>
      </c>
      <c r="G19" s="5">
        <v>15.938031000000001</v>
      </c>
      <c r="H19" s="5">
        <v>34.788558772544889</v>
      </c>
      <c r="I19" s="5">
        <v>5.1503750000000004</v>
      </c>
      <c r="J19" s="6">
        <v>4.4900000000000002E-2</v>
      </c>
      <c r="K19">
        <v>1.5E-3</v>
      </c>
      <c r="L19">
        <v>2.2499999999999999E-2</v>
      </c>
      <c r="M19">
        <v>9.7900000000000001E-2</v>
      </c>
      <c r="N19">
        <v>2.4E-2</v>
      </c>
      <c r="O19">
        <v>5.4000000000000003E-3</v>
      </c>
      <c r="P19">
        <v>7.7899999999999997E-2</v>
      </c>
      <c r="Q19">
        <v>0.11070000000000001</v>
      </c>
      <c r="R19">
        <v>0.1076</v>
      </c>
      <c r="S19">
        <v>6.1100000000000002E-2</v>
      </c>
      <c r="T19">
        <v>9.3700000000000006E-2</v>
      </c>
      <c r="U19">
        <v>2.5899999999999999E-2</v>
      </c>
      <c r="V19">
        <v>8.5300000000000001E-2</v>
      </c>
      <c r="W19">
        <v>8.3999999999999995E-3</v>
      </c>
      <c r="X19">
        <v>5.1299999999999998E-2</v>
      </c>
      <c r="Y19">
        <v>0.1236</v>
      </c>
      <c r="Z19">
        <v>6.2E-2</v>
      </c>
      <c r="AA19">
        <v>8.9499999999999996E-2</v>
      </c>
      <c r="AB19">
        <v>0.10150000000000001</v>
      </c>
      <c r="AC19" t="s">
        <v>40</v>
      </c>
      <c r="AD19">
        <v>0.12690000000000001</v>
      </c>
      <c r="AE19">
        <f t="shared" si="1"/>
        <v>9.6300000000000011E-2</v>
      </c>
      <c r="AF19">
        <v>3.0599999999999999E-2</v>
      </c>
      <c r="AG19">
        <v>8.7900000000000006E-2</v>
      </c>
      <c r="AH19" t="s">
        <v>71</v>
      </c>
      <c r="AI19" t="s">
        <v>71</v>
      </c>
      <c r="AJ19" t="s">
        <v>71</v>
      </c>
      <c r="AL19" t="s">
        <v>45</v>
      </c>
      <c r="AM19" t="s">
        <v>70</v>
      </c>
      <c r="AN19" s="4">
        <f t="shared" si="6"/>
        <v>6.1099796334012219E-2</v>
      </c>
      <c r="AO19" s="4">
        <f t="shared" si="5"/>
        <v>0.91649694501018319</v>
      </c>
      <c r="AP19" s="4">
        <f t="shared" si="5"/>
        <v>3.987780040733198</v>
      </c>
      <c r="AQ19" s="4">
        <f t="shared" si="5"/>
        <v>0.9775967413441955</v>
      </c>
      <c r="AR19" s="4">
        <f t="shared" si="5"/>
        <v>0.21995926680244401</v>
      </c>
      <c r="AS19" s="4">
        <f t="shared" si="5"/>
        <v>3.1731160896130346</v>
      </c>
      <c r="AT19" s="4">
        <f t="shared" si="5"/>
        <v>4.5091649694501026</v>
      </c>
      <c r="AU19" s="4">
        <f t="shared" si="5"/>
        <v>4.3828920570264769</v>
      </c>
      <c r="AV19" s="4">
        <f t="shared" si="5"/>
        <v>2.4887983706720975</v>
      </c>
      <c r="AW19" s="4">
        <f t="shared" si="5"/>
        <v>3.8167006109979633</v>
      </c>
      <c r="AX19" s="4">
        <f t="shared" si="5"/>
        <v>1.0549898167006109</v>
      </c>
      <c r="AY19" s="4">
        <f t="shared" si="5"/>
        <v>3.4745417515274952</v>
      </c>
      <c r="AZ19" s="4">
        <f t="shared" si="5"/>
        <v>0.34215885947046837</v>
      </c>
      <c r="BA19" s="4">
        <f t="shared" si="5"/>
        <v>2.0896130346232176</v>
      </c>
      <c r="BB19" s="4">
        <f t="shared" si="5"/>
        <v>5.0346232179226069</v>
      </c>
      <c r="BC19" s="4">
        <f t="shared" si="5"/>
        <v>2.5254582484725052</v>
      </c>
      <c r="BD19" s="4">
        <f t="shared" si="5"/>
        <v>3.6456211812627286</v>
      </c>
    </row>
    <row r="20" spans="1:56" x14ac:dyDescent="0.3">
      <c r="A20" t="s">
        <v>46</v>
      </c>
      <c r="B20" t="s">
        <v>49</v>
      </c>
      <c r="C20" t="s">
        <v>55</v>
      </c>
      <c r="D20" t="s">
        <v>70</v>
      </c>
      <c r="E20">
        <v>23.62</v>
      </c>
      <c r="F20" s="5">
        <v>44.207129788932335</v>
      </c>
      <c r="G20" s="5">
        <v>21.671568000000001</v>
      </c>
      <c r="H20" s="5">
        <v>49.02278909187558</v>
      </c>
      <c r="I20" s="5">
        <v>5.5587</v>
      </c>
      <c r="J20" s="6">
        <v>3.1099999999999999E-2</v>
      </c>
      <c r="K20">
        <v>4.3E-3</v>
      </c>
      <c r="L20">
        <v>2.3300000000000001E-2</v>
      </c>
      <c r="M20">
        <v>8.2500000000000004E-2</v>
      </c>
      <c r="N20">
        <v>3.1099999999999999E-2</v>
      </c>
      <c r="O20">
        <v>8.5000000000000006E-3</v>
      </c>
      <c r="P20">
        <v>0.10440000000000001</v>
      </c>
      <c r="Q20">
        <v>0.1036</v>
      </c>
      <c r="R20">
        <v>0.13370000000000001</v>
      </c>
      <c r="S20">
        <v>7.5200000000000003E-2</v>
      </c>
      <c r="T20">
        <v>7.3800000000000004E-2</v>
      </c>
      <c r="U20">
        <v>2.1499999999999998E-2</v>
      </c>
      <c r="V20">
        <v>7.51E-2</v>
      </c>
      <c r="W20">
        <v>1.89E-2</v>
      </c>
      <c r="X20">
        <v>4.0300000000000002E-2</v>
      </c>
      <c r="Y20">
        <v>8.4599999999999995E-2</v>
      </c>
      <c r="Z20">
        <v>3.3799999999999997E-2</v>
      </c>
      <c r="AA20">
        <v>5.28E-2</v>
      </c>
      <c r="AB20">
        <v>8.2699999999999996E-2</v>
      </c>
      <c r="AC20" t="s">
        <v>40</v>
      </c>
      <c r="AD20">
        <v>0.12709999999999999</v>
      </c>
      <c r="AE20">
        <f>AD20-AF20</f>
        <v>0.1021</v>
      </c>
      <c r="AF20">
        <v>2.5000000000000001E-2</v>
      </c>
      <c r="AG20">
        <v>9.35E-2</v>
      </c>
      <c r="AH20" t="s">
        <v>71</v>
      </c>
      <c r="AI20" t="s">
        <v>71</v>
      </c>
      <c r="AJ20" t="s">
        <v>71</v>
      </c>
      <c r="AL20" t="s">
        <v>46</v>
      </c>
      <c r="AM20" t="s">
        <v>70</v>
      </c>
      <c r="AN20" s="4">
        <f t="shared" si="6"/>
        <v>0.18204911092294665</v>
      </c>
      <c r="AO20" s="4">
        <f t="shared" si="5"/>
        <v>0.98645215918712947</v>
      </c>
      <c r="AP20" s="4">
        <f t="shared" si="5"/>
        <v>3.4928027095681626</v>
      </c>
      <c r="AQ20" s="4">
        <f t="shared" si="5"/>
        <v>1.3166807790008466</v>
      </c>
      <c r="AR20" s="4">
        <f t="shared" si="5"/>
        <v>0.35986452159187132</v>
      </c>
      <c r="AS20" s="4">
        <f t="shared" si="5"/>
        <v>4.4199830651989842</v>
      </c>
      <c r="AT20" s="4">
        <f t="shared" si="5"/>
        <v>4.3861134631668079</v>
      </c>
      <c r="AU20" s="4">
        <f t="shared" si="5"/>
        <v>5.6604572396274353</v>
      </c>
      <c r="AV20" s="4">
        <f t="shared" si="5"/>
        <v>3.1837425910245556</v>
      </c>
      <c r="AW20" s="4">
        <f t="shared" si="5"/>
        <v>3.1244707874682471</v>
      </c>
      <c r="AX20" s="4">
        <f t="shared" si="5"/>
        <v>0.91024555461473322</v>
      </c>
      <c r="AY20" s="4">
        <f t="shared" si="5"/>
        <v>3.1795088907705336</v>
      </c>
      <c r="AZ20" s="4">
        <f t="shared" si="5"/>
        <v>0.80016934801016082</v>
      </c>
      <c r="BA20" s="4">
        <f t="shared" si="5"/>
        <v>1.7061812023708722</v>
      </c>
      <c r="BB20" s="4">
        <f t="shared" si="5"/>
        <v>3.5817104149026244</v>
      </c>
      <c r="BC20" s="4">
        <f t="shared" si="5"/>
        <v>1.430990685859441</v>
      </c>
      <c r="BD20" s="4">
        <f t="shared" si="5"/>
        <v>2.2353937341236239</v>
      </c>
    </row>
    <row r="21" spans="1:56" x14ac:dyDescent="0.3">
      <c r="F21" s="5"/>
      <c r="G21" s="5"/>
      <c r="H21" s="5"/>
      <c r="I21" s="5"/>
      <c r="J21" s="6"/>
      <c r="AN21" s="15">
        <f>AVERAGE(AN14:AN20)</f>
        <v>0.2362127505308409</v>
      </c>
      <c r="AO21" s="15">
        <f t="shared" ref="AO21:BD21" si="7">AVERAGE(AO14:AO20)</f>
        <v>1.17936455398211</v>
      </c>
      <c r="AP21" s="15">
        <f t="shared" si="7"/>
        <v>3.7200910123315718</v>
      </c>
      <c r="AQ21" s="15">
        <f t="shared" si="7"/>
        <v>1.5027690796929256</v>
      </c>
      <c r="AR21" s="15">
        <f t="shared" si="7"/>
        <v>0.35177311773489434</v>
      </c>
      <c r="AS21" s="15">
        <f t="shared" si="7"/>
        <v>4.2977058298817408</v>
      </c>
      <c r="AT21" s="15">
        <f t="shared" si="7"/>
        <v>4.9740358132849272</v>
      </c>
      <c r="AU21" s="15">
        <f t="shared" si="7"/>
        <v>5.6479730873685341</v>
      </c>
      <c r="AV21" s="15">
        <f t="shared" si="7"/>
        <v>3.3837975265916249</v>
      </c>
      <c r="AW21" s="15">
        <f t="shared" si="7"/>
        <v>3.4619505343711752</v>
      </c>
      <c r="AX21" s="15">
        <f t="shared" si="7"/>
        <v>0.90355131067202199</v>
      </c>
      <c r="AY21" s="15">
        <f t="shared" si="7"/>
        <v>3.1693982251616282</v>
      </c>
      <c r="AZ21" s="15">
        <f t="shared" si="7"/>
        <v>0.8532775374189473</v>
      </c>
      <c r="BA21" s="15">
        <f t="shared" si="7"/>
        <v>2.3639061794041671</v>
      </c>
      <c r="BB21" s="15">
        <f t="shared" si="7"/>
        <v>4.8996546598150346</v>
      </c>
      <c r="BC21" s="15">
        <f t="shared" si="7"/>
        <v>2.324520842500732</v>
      </c>
      <c r="BD21" s="15">
        <f t="shared" si="7"/>
        <v>3.5113691367127458</v>
      </c>
    </row>
    <row r="22" spans="1:56" x14ac:dyDescent="0.3">
      <c r="F22" s="5"/>
      <c r="G22" s="5"/>
      <c r="H22" s="5"/>
      <c r="I22" s="5"/>
      <c r="J22" s="6"/>
      <c r="AI22">
        <f>AVERAGE(AI24:AI36)</f>
        <v>4.2449999999999995E-2</v>
      </c>
      <c r="AN22" s="14">
        <f>STDEV(AN14:AN20)/((COUNT(AN14:AN20))^0.5)</f>
        <v>4.4300058023396517E-2</v>
      </c>
      <c r="AO22" s="14">
        <f t="shared" ref="AO22:BD22" si="8">STDEV(AO14:AO20)/((COUNT(AO14:AO20))^0.5)</f>
        <v>0.38146802905811039</v>
      </c>
      <c r="AP22" s="14">
        <f t="shared" si="8"/>
        <v>9.8978106532621124E-2</v>
      </c>
      <c r="AQ22" s="14">
        <f t="shared" si="8"/>
        <v>0.1324931967884293</v>
      </c>
      <c r="AR22" s="14">
        <f t="shared" si="8"/>
        <v>3.1811451860457529E-2</v>
      </c>
      <c r="AS22" s="14">
        <f t="shared" si="8"/>
        <v>0.47076927003269137</v>
      </c>
      <c r="AT22" s="14">
        <f t="shared" si="8"/>
        <v>0.20003273901314295</v>
      </c>
      <c r="AU22" s="14">
        <f t="shared" si="8"/>
        <v>0.29286028781523921</v>
      </c>
      <c r="AV22" s="14">
        <f t="shared" si="8"/>
        <v>0.21106807047633186</v>
      </c>
      <c r="AW22" s="14">
        <f t="shared" si="8"/>
        <v>0.14811479505474981</v>
      </c>
      <c r="AX22" s="14">
        <f t="shared" si="8"/>
        <v>9.4590118987519414E-2</v>
      </c>
      <c r="AY22" s="14">
        <f t="shared" si="8"/>
        <v>0.23574272725835455</v>
      </c>
      <c r="AZ22" s="14">
        <f t="shared" si="8"/>
        <v>0.13479931099071654</v>
      </c>
      <c r="BA22" s="14">
        <f t="shared" si="8"/>
        <v>0.21720555414307935</v>
      </c>
      <c r="BB22" s="14">
        <f t="shared" si="8"/>
        <v>0.24515529531175015</v>
      </c>
      <c r="BC22" s="14">
        <f t="shared" si="8"/>
        <v>0.31445792388619082</v>
      </c>
      <c r="BD22" s="14">
        <f t="shared" si="8"/>
        <v>0.32474025027462339</v>
      </c>
    </row>
    <row r="23" spans="1:56" x14ac:dyDescent="0.3">
      <c r="F23" s="5"/>
      <c r="G23" s="5"/>
      <c r="H23" s="5"/>
      <c r="I23" s="5"/>
      <c r="J23" s="6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</row>
    <row r="24" spans="1:56" x14ac:dyDescent="0.3">
      <c r="A24" t="s">
        <v>72</v>
      </c>
      <c r="B24" t="s">
        <v>49</v>
      </c>
      <c r="C24" s="1" t="s">
        <v>73</v>
      </c>
      <c r="D24" t="s">
        <v>74</v>
      </c>
      <c r="E24">
        <v>26.99</v>
      </c>
      <c r="F24" s="5">
        <v>41.791420539722608</v>
      </c>
      <c r="G24" s="5">
        <v>14.829336000000001</v>
      </c>
      <c r="H24" s="5">
        <v>35.484163516061308</v>
      </c>
      <c r="I24" s="5">
        <v>5.5477499999999988</v>
      </c>
      <c r="J24" s="8">
        <v>2.3199999999999998E-2</v>
      </c>
      <c r="K24">
        <v>2.3999999999999998E-3</v>
      </c>
      <c r="L24">
        <v>9.7000000000000003E-3</v>
      </c>
      <c r="M24">
        <v>8.8999999999999996E-2</v>
      </c>
      <c r="N24">
        <v>2.64E-2</v>
      </c>
      <c r="O24">
        <v>8.8000000000000005E-3</v>
      </c>
      <c r="P24">
        <v>8.3799999999999999E-2</v>
      </c>
      <c r="Q24">
        <v>0.1258</v>
      </c>
      <c r="R24">
        <v>9.8000000000000004E-2</v>
      </c>
      <c r="S24">
        <v>6.0499999999999998E-2</v>
      </c>
      <c r="T24">
        <v>6.8199999999999997E-2</v>
      </c>
      <c r="U24">
        <v>2.1299999999999999E-2</v>
      </c>
      <c r="V24">
        <v>6.3899999999999998E-2</v>
      </c>
      <c r="W24">
        <v>2.2599999999999999E-2</v>
      </c>
      <c r="X24">
        <v>3.32E-2</v>
      </c>
      <c r="Y24">
        <v>6.54E-2</v>
      </c>
      <c r="Z24">
        <v>6.4100000000000004E-2</v>
      </c>
      <c r="AA24">
        <v>6.2199999999999998E-2</v>
      </c>
      <c r="AB24">
        <v>9.9199999999999997E-2</v>
      </c>
      <c r="AC24">
        <v>0.28110000000000002</v>
      </c>
      <c r="AD24">
        <v>0.1181</v>
      </c>
      <c r="AE24">
        <f>AD24-AF24</f>
        <v>9.3200000000000005E-2</v>
      </c>
      <c r="AF24">
        <v>2.4899999999999999E-2</v>
      </c>
      <c r="AG24" t="s">
        <v>40</v>
      </c>
      <c r="AH24" t="s">
        <v>71</v>
      </c>
      <c r="AI24">
        <v>8.2100000000000006E-2</v>
      </c>
      <c r="AJ24">
        <v>0.17799999999999999</v>
      </c>
      <c r="AL24" t="s">
        <v>72</v>
      </c>
      <c r="AM24" t="s">
        <v>74</v>
      </c>
      <c r="AN24" s="4">
        <f>K24/$E24*1000</f>
        <v>8.8921822897369399E-2</v>
      </c>
      <c r="AO24" s="4">
        <f t="shared" ref="AO24:BD26" si="9">L24/$E24*1000</f>
        <v>0.35939236754353465</v>
      </c>
      <c r="AP24" s="4">
        <f t="shared" si="9"/>
        <v>3.2975175991107815</v>
      </c>
      <c r="AQ24" s="4">
        <f t="shared" si="9"/>
        <v>0.97814005187106334</v>
      </c>
      <c r="AR24" s="4">
        <f t="shared" si="9"/>
        <v>0.32604668395702113</v>
      </c>
      <c r="AS24" s="4">
        <f t="shared" si="9"/>
        <v>3.1048536494998151</v>
      </c>
      <c r="AT24" s="4">
        <f t="shared" si="9"/>
        <v>4.6609855502037796</v>
      </c>
      <c r="AU24" s="4">
        <f t="shared" si="9"/>
        <v>3.6309744349759172</v>
      </c>
      <c r="AV24" s="4">
        <f t="shared" si="9"/>
        <v>2.24157095220452</v>
      </c>
      <c r="AW24" s="4">
        <f t="shared" si="9"/>
        <v>2.5268618006669139</v>
      </c>
      <c r="AX24" s="4">
        <f t="shared" si="9"/>
        <v>0.78918117821415346</v>
      </c>
      <c r="AY24" s="4">
        <f t="shared" si="9"/>
        <v>2.36754353464246</v>
      </c>
      <c r="AZ24" s="4">
        <f t="shared" si="9"/>
        <v>0.83734716561689504</v>
      </c>
      <c r="BA24" s="4">
        <f t="shared" si="9"/>
        <v>1.2300852167469434</v>
      </c>
      <c r="BB24" s="4">
        <f t="shared" si="9"/>
        <v>2.4231196739533165</v>
      </c>
      <c r="BC24" s="4">
        <f t="shared" si="9"/>
        <v>2.3749536865505747</v>
      </c>
      <c r="BD24" s="4">
        <f t="shared" si="9"/>
        <v>2.3045572434234902</v>
      </c>
    </row>
    <row r="25" spans="1:56" x14ac:dyDescent="0.3">
      <c r="A25" t="s">
        <v>75</v>
      </c>
      <c r="B25" t="s">
        <v>49</v>
      </c>
      <c r="C25" s="1" t="s">
        <v>73</v>
      </c>
      <c r="D25" t="s">
        <v>74</v>
      </c>
      <c r="E25">
        <v>18.8</v>
      </c>
      <c r="F25" s="5">
        <v>38.979951379354809</v>
      </c>
      <c r="G25" s="5">
        <v>13.213809000000003</v>
      </c>
      <c r="H25" s="5">
        <v>33.898987896117575</v>
      </c>
      <c r="I25" s="5">
        <v>5.2365500000000003</v>
      </c>
      <c r="J25" s="8">
        <v>2.5499999999999998E-2</v>
      </c>
      <c r="K25">
        <v>5.5999999999999999E-3</v>
      </c>
      <c r="L25">
        <v>1.8599999999999998E-2</v>
      </c>
      <c r="M25">
        <v>8.6199999999999999E-2</v>
      </c>
      <c r="N25">
        <v>3.32E-2</v>
      </c>
      <c r="O25">
        <v>0.10199999999999999</v>
      </c>
      <c r="P25">
        <v>7.1400000000000005E-2</v>
      </c>
      <c r="Q25">
        <v>8.7499999999999994E-2</v>
      </c>
      <c r="R25">
        <v>0.1047</v>
      </c>
      <c r="S25">
        <v>6.7799999999999999E-2</v>
      </c>
      <c r="T25">
        <v>7.4899999999999994E-2</v>
      </c>
      <c r="U25">
        <v>1.49E-2</v>
      </c>
      <c r="V25">
        <v>7.0900000000000005E-2</v>
      </c>
      <c r="W25">
        <v>2.2200000000000001E-2</v>
      </c>
      <c r="X25">
        <v>4.3099999999999999E-2</v>
      </c>
      <c r="Y25">
        <v>7.9200000000000007E-2</v>
      </c>
      <c r="Z25">
        <v>6.1400000000000003E-2</v>
      </c>
      <c r="AA25">
        <v>7.9200000000000007E-2</v>
      </c>
      <c r="AB25">
        <v>5.0999999999999997E-2</v>
      </c>
      <c r="AC25">
        <v>0.21340000000000001</v>
      </c>
      <c r="AD25">
        <v>8.7999999999999995E-2</v>
      </c>
      <c r="AE25">
        <f>AD25-AF25</f>
        <v>6.8699999999999997E-2</v>
      </c>
      <c r="AF25">
        <v>1.9300000000000001E-2</v>
      </c>
      <c r="AG25" t="s">
        <v>40</v>
      </c>
      <c r="AH25">
        <v>5.0000000000000001E-4</v>
      </c>
      <c r="AI25">
        <v>3.5200000000000002E-2</v>
      </c>
      <c r="AJ25">
        <v>4.5199999999999997E-2</v>
      </c>
      <c r="AL25" t="s">
        <v>75</v>
      </c>
      <c r="AM25" t="s">
        <v>74</v>
      </c>
      <c r="AN25" s="4">
        <f t="shared" ref="AN25:AN28" si="10">K25/$E25*1000</f>
        <v>0.2978723404255319</v>
      </c>
      <c r="AO25" s="4">
        <f t="shared" si="9"/>
        <v>0.98936170212765939</v>
      </c>
      <c r="AP25" s="4">
        <f t="shared" si="9"/>
        <v>4.5851063829787231</v>
      </c>
      <c r="AQ25" s="4">
        <f t="shared" si="9"/>
        <v>1.7659574468085106</v>
      </c>
      <c r="AR25" s="4">
        <f t="shared" si="9"/>
        <v>5.4255319148936163</v>
      </c>
      <c r="AS25" s="4">
        <f t="shared" si="9"/>
        <v>3.7978723404255317</v>
      </c>
      <c r="AT25" s="4">
        <f t="shared" si="9"/>
        <v>4.6542553191489358</v>
      </c>
      <c r="AU25" s="4">
        <f t="shared" si="9"/>
        <v>5.5691489361702127</v>
      </c>
      <c r="AV25" s="4">
        <f t="shared" si="9"/>
        <v>3.6063829787234041</v>
      </c>
      <c r="AW25" s="4">
        <f t="shared" si="9"/>
        <v>3.9840425531914891</v>
      </c>
      <c r="AX25" s="4">
        <f t="shared" si="9"/>
        <v>0.79255319148936165</v>
      </c>
      <c r="AY25" s="4">
        <f t="shared" si="9"/>
        <v>3.771276595744681</v>
      </c>
      <c r="AZ25" s="4">
        <f t="shared" si="9"/>
        <v>1.1808510638297873</v>
      </c>
      <c r="BA25" s="4">
        <f t="shared" si="9"/>
        <v>2.2925531914893615</v>
      </c>
      <c r="BB25" s="4">
        <f t="shared" si="9"/>
        <v>4.212765957446809</v>
      </c>
      <c r="BC25" s="4">
        <f t="shared" si="9"/>
        <v>3.2659574468085109</v>
      </c>
      <c r="BD25" s="4">
        <f t="shared" si="9"/>
        <v>4.212765957446809</v>
      </c>
    </row>
    <row r="26" spans="1:56" x14ac:dyDescent="0.3">
      <c r="A26" t="s">
        <v>76</v>
      </c>
      <c r="B26" t="s">
        <v>49</v>
      </c>
      <c r="C26" s="1" t="s">
        <v>73</v>
      </c>
      <c r="D26" t="s">
        <v>74</v>
      </c>
      <c r="E26">
        <v>18.55</v>
      </c>
      <c r="F26" s="5">
        <v>38.113890210408371</v>
      </c>
      <c r="G26" s="5">
        <v>12.675299999999998</v>
      </c>
      <c r="H26" s="5">
        <v>33.256379577171977</v>
      </c>
      <c r="I26" s="5">
        <v>5.3183999999999996</v>
      </c>
      <c r="J26" s="8">
        <v>2.9499999999999998E-2</v>
      </c>
      <c r="K26">
        <v>5.4999999999999997E-3</v>
      </c>
      <c r="L26">
        <v>1.2200000000000001E-2</v>
      </c>
      <c r="M26">
        <v>0.08</v>
      </c>
      <c r="N26">
        <v>2.52E-2</v>
      </c>
      <c r="O26">
        <v>1.9E-3</v>
      </c>
      <c r="P26">
        <v>6.1199999999999997E-2</v>
      </c>
      <c r="Q26">
        <v>9.9400000000000002E-2</v>
      </c>
      <c r="R26">
        <v>8.5599999999999996E-2</v>
      </c>
      <c r="S26">
        <v>1.7299999999999999E-2</v>
      </c>
      <c r="T26">
        <v>3.8800000000000001E-2</v>
      </c>
      <c r="U26">
        <v>1.7000000000000001E-2</v>
      </c>
      <c r="V26">
        <v>6.1899999999999997E-2</v>
      </c>
      <c r="W26">
        <v>1.9E-2</v>
      </c>
      <c r="X26">
        <v>3.1099999999999999E-2</v>
      </c>
      <c r="Y26">
        <v>7.8299999999999995E-2</v>
      </c>
      <c r="Z26">
        <v>4.8099999999999997E-2</v>
      </c>
      <c r="AA26">
        <v>4.6399999999999997E-2</v>
      </c>
      <c r="AB26">
        <v>4.7500000000000001E-2</v>
      </c>
      <c r="AC26">
        <v>0.18379999999999999</v>
      </c>
      <c r="AD26">
        <f>AE26+AF26</f>
        <v>0.08</v>
      </c>
      <c r="AE26">
        <v>5.91E-2</v>
      </c>
      <c r="AF26">
        <v>2.0899999999999998E-2</v>
      </c>
      <c r="AG26" t="s">
        <v>40</v>
      </c>
      <c r="AH26">
        <v>1.66E-2</v>
      </c>
      <c r="AI26">
        <v>2.2800000000000001E-2</v>
      </c>
      <c r="AJ26">
        <v>2.1399999999999999E-2</v>
      </c>
      <c r="AL26" t="s">
        <v>76</v>
      </c>
      <c r="AM26" t="s">
        <v>74</v>
      </c>
      <c r="AN26" s="4">
        <f t="shared" si="10"/>
        <v>0.29649595687331531</v>
      </c>
      <c r="AO26" s="4">
        <f t="shared" si="9"/>
        <v>0.65768194070080865</v>
      </c>
      <c r="AP26" s="4">
        <f t="shared" si="9"/>
        <v>4.3126684636118595</v>
      </c>
      <c r="AQ26" s="4">
        <f t="shared" si="9"/>
        <v>1.3584905660377358</v>
      </c>
      <c r="AR26" s="4">
        <f t="shared" si="9"/>
        <v>0.10242587601078167</v>
      </c>
      <c r="AS26" s="4">
        <f t="shared" si="9"/>
        <v>3.2991913746630726</v>
      </c>
      <c r="AT26" s="4">
        <f t="shared" si="9"/>
        <v>5.3584905660377355</v>
      </c>
      <c r="AU26" s="4">
        <f t="shared" si="9"/>
        <v>4.6145552560646896</v>
      </c>
      <c r="AV26" s="4">
        <f t="shared" si="9"/>
        <v>0.93261455525606463</v>
      </c>
      <c r="AW26" s="4">
        <f t="shared" si="9"/>
        <v>2.0916442048517521</v>
      </c>
      <c r="AX26" s="4">
        <f t="shared" si="9"/>
        <v>0.9164420485175202</v>
      </c>
      <c r="AY26" s="4">
        <f t="shared" si="9"/>
        <v>3.3369272237196763</v>
      </c>
      <c r="AZ26" s="4">
        <f t="shared" si="9"/>
        <v>1.0242587601078166</v>
      </c>
      <c r="BA26" s="4">
        <f t="shared" si="9"/>
        <v>1.6765498652291104</v>
      </c>
      <c r="BB26" s="4">
        <f t="shared" si="9"/>
        <v>4.2210242587601075</v>
      </c>
      <c r="BC26" s="4">
        <f t="shared" si="9"/>
        <v>2.5929919137466308</v>
      </c>
      <c r="BD26" s="4">
        <f t="shared" si="9"/>
        <v>2.5013477088948783</v>
      </c>
    </row>
    <row r="27" spans="1:56" x14ac:dyDescent="0.3">
      <c r="A27" s="10" t="s">
        <v>77</v>
      </c>
      <c r="B27" s="10" t="s">
        <v>52</v>
      </c>
      <c r="C27" s="11" t="s">
        <v>78</v>
      </c>
      <c r="D27" s="10" t="s">
        <v>74</v>
      </c>
      <c r="E27" s="10" t="s">
        <v>71</v>
      </c>
      <c r="F27" s="12">
        <v>34.491117379343308</v>
      </c>
      <c r="G27" s="12">
        <v>11.043934499999999</v>
      </c>
      <c r="H27" s="12">
        <v>32.019648359128546</v>
      </c>
      <c r="I27" s="12">
        <v>5.9457749999999994</v>
      </c>
      <c r="J27" s="13">
        <v>3.0599999999999999E-2</v>
      </c>
      <c r="K27" s="10">
        <v>4.1999999999999997E-3</v>
      </c>
      <c r="L27" s="10">
        <v>1.41E-2</v>
      </c>
      <c r="M27" s="10">
        <v>6.54E-2</v>
      </c>
      <c r="N27" s="10">
        <v>2.6499999999999999E-2</v>
      </c>
      <c r="O27" s="10">
        <v>4.7000000000000002E-3</v>
      </c>
      <c r="P27" s="10">
        <v>5.3699999999999998E-2</v>
      </c>
      <c r="Q27" s="10">
        <v>8.3799999999999999E-2</v>
      </c>
      <c r="R27" s="10">
        <v>0.1037</v>
      </c>
      <c r="S27" s="10">
        <v>6.0199999999999997E-2</v>
      </c>
      <c r="T27" s="10">
        <v>6.5199999999999994E-2</v>
      </c>
      <c r="U27" s="10">
        <v>1.2200000000000001E-2</v>
      </c>
      <c r="V27" s="10">
        <v>6.6699999999999995E-2</v>
      </c>
      <c r="W27" s="10">
        <v>1.7899999999999999E-2</v>
      </c>
      <c r="X27" s="10">
        <v>3.4599999999999999E-2</v>
      </c>
      <c r="Y27" s="10">
        <v>4.82E-2</v>
      </c>
      <c r="Z27" s="10">
        <v>4.2500000000000003E-2</v>
      </c>
      <c r="AA27" s="10">
        <v>4.6600000000000003E-2</v>
      </c>
      <c r="AB27" s="10">
        <v>5.28E-2</v>
      </c>
      <c r="AC27" s="10">
        <v>0.29470000000000002</v>
      </c>
      <c r="AD27" s="10">
        <v>8.48E-2</v>
      </c>
      <c r="AE27" s="10">
        <f>AD27-AF27</f>
        <v>6.7000000000000004E-2</v>
      </c>
      <c r="AF27" s="10">
        <v>1.78E-2</v>
      </c>
      <c r="AG27" s="10" t="s">
        <v>40</v>
      </c>
      <c r="AH27" s="10">
        <v>1.6000000000000001E-3</v>
      </c>
      <c r="AI27" s="10">
        <v>5.3400000000000003E-2</v>
      </c>
      <c r="AJ27" s="10">
        <v>6.1400000000000003E-2</v>
      </c>
      <c r="AK27" s="10"/>
      <c r="AL27" s="10" t="s">
        <v>77</v>
      </c>
      <c r="AM27" s="10" t="s">
        <v>74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1:56" x14ac:dyDescent="0.3">
      <c r="A28" t="s">
        <v>79</v>
      </c>
      <c r="B28" t="s">
        <v>52</v>
      </c>
      <c r="C28" s="2" t="s">
        <v>78</v>
      </c>
      <c r="D28" t="s">
        <v>74</v>
      </c>
      <c r="E28">
        <v>14.8</v>
      </c>
      <c r="F28" s="5">
        <v>42.834150797237932</v>
      </c>
      <c r="G28" s="5">
        <v>15.573745500000003</v>
      </c>
      <c r="H28" s="5">
        <v>36.358245022110353</v>
      </c>
      <c r="I28" s="5">
        <v>5.6878650000000004</v>
      </c>
      <c r="J28" s="6">
        <v>3.5799999999999998E-2</v>
      </c>
      <c r="K28">
        <v>3.0999999999999999E-3</v>
      </c>
      <c r="L28">
        <v>1.5800000000000002E-2</v>
      </c>
      <c r="M28">
        <v>5.21E-2</v>
      </c>
      <c r="N28">
        <v>2.8500000000000001E-2</v>
      </c>
      <c r="O28">
        <v>5.7000000000000002E-3</v>
      </c>
      <c r="P28">
        <v>5.2200000000000003E-2</v>
      </c>
      <c r="Q28">
        <v>9.6600000000000005E-2</v>
      </c>
      <c r="R28">
        <v>0.12509999999999999</v>
      </c>
      <c r="S28">
        <v>6.3E-2</v>
      </c>
      <c r="T28">
        <v>5.5599999999999997E-2</v>
      </c>
      <c r="U28">
        <v>1.4999999999999999E-2</v>
      </c>
      <c r="V28">
        <v>4.3900000000000002E-2</v>
      </c>
      <c r="W28">
        <v>1.5100000000000001E-2</v>
      </c>
      <c r="X28">
        <v>3.6999999999999998E-2</v>
      </c>
      <c r="Y28">
        <v>3.4200000000000001E-2</v>
      </c>
      <c r="Z28">
        <v>3.4299999999999997E-2</v>
      </c>
      <c r="AA28">
        <v>6.54E-2</v>
      </c>
      <c r="AB28">
        <v>5.4399999999999997E-2</v>
      </c>
      <c r="AC28">
        <v>0.21379999999999999</v>
      </c>
      <c r="AD28">
        <v>7.2400000000000006E-2</v>
      </c>
      <c r="AE28">
        <f>AD28-AF28</f>
        <v>5.9700000000000003E-2</v>
      </c>
      <c r="AF28">
        <v>1.2699999999999999E-2</v>
      </c>
      <c r="AG28" t="s">
        <v>40</v>
      </c>
      <c r="AH28">
        <v>1.4E-3</v>
      </c>
      <c r="AI28">
        <v>3.5000000000000003E-2</v>
      </c>
      <c r="AJ28">
        <v>2.53E-2</v>
      </c>
      <c r="AL28" t="s">
        <v>79</v>
      </c>
      <c r="AM28" t="s">
        <v>74</v>
      </c>
      <c r="AN28" s="4">
        <f t="shared" si="10"/>
        <v>0.20945945945945943</v>
      </c>
      <c r="AO28" s="4">
        <f t="shared" ref="AO28" si="11">L28/$E28*1000</f>
        <v>1.0675675675675675</v>
      </c>
      <c r="AP28" s="4">
        <f t="shared" ref="AP28" si="12">M28/$E28*1000</f>
        <v>3.5202702702702702</v>
      </c>
      <c r="AQ28" s="4">
        <f t="shared" ref="AQ28" si="13">N28/$E28*1000</f>
        <v>1.9256756756756757</v>
      </c>
      <c r="AR28" s="4">
        <f t="shared" ref="AR28" si="14">O28/$E28*1000</f>
        <v>0.38513513513513514</v>
      </c>
      <c r="AS28" s="4">
        <f t="shared" ref="AS28" si="15">P28/$E28*1000</f>
        <v>3.5270270270270272</v>
      </c>
      <c r="AT28" s="4">
        <f t="shared" ref="AT28" si="16">Q28/$E28*1000</f>
        <v>6.5270270270270272</v>
      </c>
      <c r="AU28" s="4">
        <f t="shared" ref="AU28" si="17">R28/$E28*1000</f>
        <v>8.4527027027027017</v>
      </c>
      <c r="AV28" s="4">
        <f t="shared" ref="AV28" si="18">S28/$E28*1000</f>
        <v>4.256756756756757</v>
      </c>
      <c r="AW28" s="4">
        <f t="shared" ref="AW28" si="19">T28/$E28*1000</f>
        <v>3.7567567567567561</v>
      </c>
      <c r="AX28" s="4">
        <f t="shared" ref="AX28" si="20">U28/$E28*1000</f>
        <v>1.0135135135135134</v>
      </c>
      <c r="AY28" s="4">
        <f t="shared" ref="AY28" si="21">V28/$E28*1000</f>
        <v>2.9662162162162162</v>
      </c>
      <c r="AZ28" s="4">
        <f t="shared" ref="AZ28" si="22">W28/$E28*1000</f>
        <v>1.0202702702702704</v>
      </c>
      <c r="BA28" s="4">
        <f t="shared" ref="BA28" si="23">X28/$E28*1000</f>
        <v>2.4999999999999996</v>
      </c>
      <c r="BB28" s="4">
        <f t="shared" ref="BB28" si="24">Y28/$E28*1000</f>
        <v>2.310810810810811</v>
      </c>
      <c r="BC28" s="4">
        <f t="shared" ref="BC28" si="25">Z28/$E28*1000</f>
        <v>2.3175675675675671</v>
      </c>
      <c r="BD28" s="4">
        <f t="shared" ref="BD28" si="26">AA28/$E28*1000</f>
        <v>4.4189189189189184</v>
      </c>
    </row>
    <row r="29" spans="1:56" x14ac:dyDescent="0.3">
      <c r="C29" s="2"/>
      <c r="F29" s="5"/>
      <c r="G29" s="5"/>
      <c r="H29" s="5"/>
      <c r="I29" s="5"/>
      <c r="J29" s="6"/>
      <c r="AN29" s="15">
        <f>AVERAGE(AN24:AN28)</f>
        <v>0.22318739491391901</v>
      </c>
      <c r="AO29" s="15">
        <f t="shared" ref="AO29:BD29" si="27">AVERAGE(AO24:AO28)</f>
        <v>0.76850089448489256</v>
      </c>
      <c r="AP29" s="15">
        <f t="shared" si="27"/>
        <v>3.9288906789929086</v>
      </c>
      <c r="AQ29" s="15">
        <f t="shared" si="27"/>
        <v>1.5070659350982463</v>
      </c>
      <c r="AR29" s="15">
        <f t="shared" si="27"/>
        <v>1.5597849024991386</v>
      </c>
      <c r="AS29" s="15">
        <f t="shared" si="27"/>
        <v>3.4322360979038615</v>
      </c>
      <c r="AT29" s="15">
        <f t="shared" si="27"/>
        <v>5.3001896156043697</v>
      </c>
      <c r="AU29" s="15">
        <f t="shared" si="27"/>
        <v>5.5668453324783806</v>
      </c>
      <c r="AV29" s="15">
        <f t="shared" si="27"/>
        <v>2.7593313107351864</v>
      </c>
      <c r="AW29" s="15">
        <f t="shared" si="27"/>
        <v>3.0898263288667276</v>
      </c>
      <c r="AX29" s="15">
        <f t="shared" si="27"/>
        <v>0.87792248293363717</v>
      </c>
      <c r="AY29" s="15">
        <f t="shared" si="27"/>
        <v>3.1104908925807582</v>
      </c>
      <c r="AZ29" s="15">
        <f t="shared" si="27"/>
        <v>1.0156818149561924</v>
      </c>
      <c r="BA29" s="15">
        <f t="shared" si="27"/>
        <v>1.9247970683663538</v>
      </c>
      <c r="BB29" s="15">
        <f t="shared" si="27"/>
        <v>3.2919301752427605</v>
      </c>
      <c r="BC29" s="15">
        <f t="shared" si="27"/>
        <v>2.6378676536683208</v>
      </c>
      <c r="BD29" s="15">
        <f t="shared" si="27"/>
        <v>3.3593974571710241</v>
      </c>
    </row>
    <row r="30" spans="1:56" x14ac:dyDescent="0.3">
      <c r="C30" s="2"/>
      <c r="F30" s="5"/>
      <c r="G30" s="5"/>
      <c r="H30" s="5"/>
      <c r="I30" s="5"/>
      <c r="J30" s="6"/>
      <c r="AN30" s="14">
        <f>STDEV(AN24:AN28)/((COUNT(AN24:AN28))^0.5)</f>
        <v>4.9301526669566997E-2</v>
      </c>
      <c r="AO30" s="14">
        <f t="shared" ref="AO30:BD30" si="28">STDEV(AO24:AO28)/((COUNT(AO24:AO28))^0.5)</f>
        <v>0.16275518389984828</v>
      </c>
      <c r="AP30" s="14">
        <f t="shared" si="28"/>
        <v>0.30869443394036178</v>
      </c>
      <c r="AQ30" s="14">
        <f t="shared" si="28"/>
        <v>0.21293507617367241</v>
      </c>
      <c r="AR30" s="14">
        <f t="shared" si="28"/>
        <v>1.2900196175441061</v>
      </c>
      <c r="AS30" s="14">
        <f t="shared" si="28"/>
        <v>0.14931938587991092</v>
      </c>
      <c r="AT30" s="14">
        <f t="shared" si="28"/>
        <v>0.44105385040167111</v>
      </c>
      <c r="AU30" s="14">
        <f t="shared" si="28"/>
        <v>1.0401374344007368</v>
      </c>
      <c r="AV30" s="14">
        <f t="shared" si="28"/>
        <v>0.73963670069886889</v>
      </c>
      <c r="AW30" s="14">
        <f t="shared" si="28"/>
        <v>0.46167407914074882</v>
      </c>
      <c r="AX30" s="14">
        <f t="shared" si="28"/>
        <v>5.4030562023958673E-2</v>
      </c>
      <c r="AY30" s="14">
        <f t="shared" si="28"/>
        <v>0.29730695648228145</v>
      </c>
      <c r="AZ30" s="14">
        <f t="shared" si="28"/>
        <v>7.022508208060961E-2</v>
      </c>
      <c r="BA30" s="14">
        <f t="shared" si="28"/>
        <v>0.29016578728092934</v>
      </c>
      <c r="BB30" s="14">
        <f t="shared" si="28"/>
        <v>0.5345232492783063</v>
      </c>
      <c r="BC30" s="14">
        <f t="shared" si="28"/>
        <v>0.21760562943509962</v>
      </c>
      <c r="BD30" s="14">
        <f t="shared" si="28"/>
        <v>0.55525975694737062</v>
      </c>
    </row>
    <row r="31" spans="1:56" x14ac:dyDescent="0.3">
      <c r="C31" s="2"/>
      <c r="F31" s="5"/>
      <c r="G31" s="5"/>
      <c r="H31" s="5"/>
      <c r="I31" s="5"/>
      <c r="J31" s="6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</row>
    <row r="32" spans="1:56" x14ac:dyDescent="0.3">
      <c r="A32" t="s">
        <v>80</v>
      </c>
      <c r="B32" t="s">
        <v>49</v>
      </c>
      <c r="C32" s="1" t="s">
        <v>78</v>
      </c>
      <c r="D32" t="s">
        <v>74</v>
      </c>
      <c r="E32">
        <v>22.05</v>
      </c>
      <c r="F32" s="5">
        <v>41.604863907582398</v>
      </c>
      <c r="G32" s="5">
        <v>18.092067000000004</v>
      </c>
      <c r="H32" s="5">
        <v>43.48546131574475</v>
      </c>
      <c r="I32" s="5">
        <v>5.5982250000000011</v>
      </c>
      <c r="J32" s="8">
        <v>7.0400000000000004E-2</v>
      </c>
      <c r="K32">
        <v>3.5000000000000001E-3</v>
      </c>
      <c r="L32">
        <v>4.9200000000000001E-2</v>
      </c>
      <c r="M32">
        <v>0.1042</v>
      </c>
      <c r="N32">
        <v>3.4200000000000001E-2</v>
      </c>
      <c r="O32">
        <v>8.0000000000000002E-3</v>
      </c>
      <c r="P32">
        <v>8.2600000000000007E-2</v>
      </c>
      <c r="Q32">
        <v>0.10009999999999999</v>
      </c>
      <c r="R32">
        <v>0.14319999999999999</v>
      </c>
      <c r="S32">
        <v>7.9000000000000001E-2</v>
      </c>
      <c r="T32">
        <v>7.5300000000000006E-2</v>
      </c>
      <c r="U32">
        <v>1.84E-2</v>
      </c>
      <c r="V32">
        <v>6.3399999999999998E-2</v>
      </c>
      <c r="W32">
        <v>2.0199999999999999E-2</v>
      </c>
      <c r="X32">
        <v>4.3099999999999999E-2</v>
      </c>
      <c r="Y32">
        <v>4.7500000000000001E-2</v>
      </c>
      <c r="Z32">
        <v>5.8799999999999998E-2</v>
      </c>
      <c r="AA32">
        <v>7.4300000000000005E-2</v>
      </c>
      <c r="AB32">
        <v>6.7900000000000002E-2</v>
      </c>
      <c r="AC32" t="s">
        <v>40</v>
      </c>
      <c r="AD32">
        <f>AE32+AF32</f>
        <v>0.1004</v>
      </c>
      <c r="AE32">
        <v>8.43E-2</v>
      </c>
      <c r="AF32">
        <v>1.61E-2</v>
      </c>
      <c r="AG32" t="s">
        <v>40</v>
      </c>
      <c r="AH32">
        <v>2.5000000000000001E-2</v>
      </c>
      <c r="AI32">
        <v>4.8899999999999999E-2</v>
      </c>
      <c r="AJ32">
        <v>5.8000000000000003E-2</v>
      </c>
      <c r="AL32" t="s">
        <v>80</v>
      </c>
      <c r="AM32" t="s">
        <v>74</v>
      </c>
      <c r="AN32" s="4">
        <f>K32/$E32*1000</f>
        <v>0.15873015873015872</v>
      </c>
      <c r="AO32" s="4">
        <f t="shared" ref="AO32:BD36" si="29">L32/$E32*1000</f>
        <v>2.2312925170068025</v>
      </c>
      <c r="AP32" s="4">
        <f t="shared" si="29"/>
        <v>4.7256235827664401</v>
      </c>
      <c r="AQ32" s="4">
        <f t="shared" si="29"/>
        <v>1.5510204081632653</v>
      </c>
      <c r="AR32" s="4">
        <f t="shared" si="29"/>
        <v>0.36281179138321995</v>
      </c>
      <c r="AS32" s="4">
        <f t="shared" si="29"/>
        <v>3.7460317460317465</v>
      </c>
      <c r="AT32" s="4">
        <f t="shared" si="29"/>
        <v>4.5396825396825395</v>
      </c>
      <c r="AU32" s="4">
        <f t="shared" si="29"/>
        <v>6.4943310657596367</v>
      </c>
      <c r="AV32" s="4">
        <f t="shared" si="29"/>
        <v>3.5827664399092973</v>
      </c>
      <c r="AW32" s="4">
        <f t="shared" si="29"/>
        <v>3.4149659863945581</v>
      </c>
      <c r="AX32" s="4">
        <f t="shared" si="29"/>
        <v>0.83446712018140579</v>
      </c>
      <c r="AY32" s="4">
        <f t="shared" si="29"/>
        <v>2.8752834467120176</v>
      </c>
      <c r="AZ32" s="4">
        <f t="shared" si="29"/>
        <v>0.91609977324263026</v>
      </c>
      <c r="BA32" s="4">
        <f t="shared" si="29"/>
        <v>1.9546485260770974</v>
      </c>
      <c r="BB32" s="4">
        <f t="shared" si="29"/>
        <v>2.1541950113378685</v>
      </c>
      <c r="BC32" s="4">
        <f t="shared" si="29"/>
        <v>2.6666666666666665</v>
      </c>
      <c r="BD32" s="4">
        <f t="shared" si="29"/>
        <v>3.3696145124716552</v>
      </c>
    </row>
    <row r="33" spans="1:56" x14ac:dyDescent="0.3">
      <c r="A33" t="s">
        <v>81</v>
      </c>
      <c r="B33" t="s">
        <v>49</v>
      </c>
      <c r="C33" s="1" t="s">
        <v>78</v>
      </c>
      <c r="D33" t="s">
        <v>74</v>
      </c>
      <c r="E33">
        <v>19.8</v>
      </c>
      <c r="F33" s="5">
        <v>40.04111198715389</v>
      </c>
      <c r="G33" s="5">
        <v>17.902005000000003</v>
      </c>
      <c r="H33" s="5">
        <v>44.709060541933439</v>
      </c>
      <c r="I33" s="5">
        <v>5.5023</v>
      </c>
      <c r="J33" s="8">
        <v>8.7099999999999997E-2</v>
      </c>
      <c r="K33">
        <v>2.3300000000000001E-2</v>
      </c>
      <c r="L33">
        <v>3.0000000000000001E-3</v>
      </c>
      <c r="M33">
        <v>9.1200000000000003E-2</v>
      </c>
      <c r="N33">
        <v>2.8500000000000001E-2</v>
      </c>
      <c r="O33">
        <v>3.3999999999999998E-3</v>
      </c>
      <c r="P33">
        <v>6.3799999999999996E-2</v>
      </c>
      <c r="Q33">
        <v>0.108</v>
      </c>
      <c r="R33">
        <v>0.121</v>
      </c>
      <c r="S33">
        <v>6.1000000000000004E-3</v>
      </c>
      <c r="T33">
        <v>8.1299999999999997E-2</v>
      </c>
      <c r="U33">
        <v>2.2800000000000001E-2</v>
      </c>
      <c r="V33">
        <v>6.9000000000000006E-2</v>
      </c>
      <c r="W33">
        <v>2.64E-2</v>
      </c>
      <c r="X33">
        <v>4.1799999999999997E-2</v>
      </c>
      <c r="Y33">
        <v>6.9900000000000004E-2</v>
      </c>
      <c r="Z33">
        <v>4.8399999999999999E-2</v>
      </c>
      <c r="AA33">
        <v>7.6399999999999996E-2</v>
      </c>
      <c r="AB33">
        <v>6.3299999999999995E-2</v>
      </c>
      <c r="AC33">
        <v>0.27610000000000001</v>
      </c>
      <c r="AD33">
        <f>AE33+AF33</f>
        <v>0.12740000000000001</v>
      </c>
      <c r="AE33">
        <v>8.2500000000000004E-2</v>
      </c>
      <c r="AF33">
        <v>4.4900000000000002E-2</v>
      </c>
      <c r="AG33" t="s">
        <v>40</v>
      </c>
      <c r="AH33">
        <v>1.6000000000000001E-3</v>
      </c>
      <c r="AI33">
        <v>4.4900000000000002E-2</v>
      </c>
      <c r="AJ33">
        <v>4.6600000000000003E-2</v>
      </c>
      <c r="AL33" t="s">
        <v>81</v>
      </c>
      <c r="AM33" t="s">
        <v>74</v>
      </c>
      <c r="AN33" s="4">
        <f t="shared" ref="AN33:AN36" si="30">K33/$E33*1000</f>
        <v>1.1767676767676769</v>
      </c>
      <c r="AO33" s="4">
        <f t="shared" si="29"/>
        <v>0.15151515151515152</v>
      </c>
      <c r="AP33" s="4">
        <f t="shared" si="29"/>
        <v>4.6060606060606055</v>
      </c>
      <c r="AQ33" s="4">
        <f t="shared" si="29"/>
        <v>1.4393939393939394</v>
      </c>
      <c r="AR33" s="4">
        <f t="shared" si="29"/>
        <v>0.17171717171717171</v>
      </c>
      <c r="AS33" s="4">
        <f t="shared" si="29"/>
        <v>3.2222222222222219</v>
      </c>
      <c r="AT33" s="4">
        <f t="shared" si="29"/>
        <v>5.4545454545454541</v>
      </c>
      <c r="AU33" s="4">
        <f t="shared" si="29"/>
        <v>6.1111111111111107</v>
      </c>
      <c r="AV33" s="4">
        <f t="shared" si="29"/>
        <v>0.30808080808080807</v>
      </c>
      <c r="AW33" s="4">
        <f t="shared" si="29"/>
        <v>4.1060606060606064</v>
      </c>
      <c r="AX33" s="4">
        <f t="shared" si="29"/>
        <v>1.1515151515151514</v>
      </c>
      <c r="AY33" s="4">
        <f t="shared" si="29"/>
        <v>3.4848484848484853</v>
      </c>
      <c r="AZ33" s="4">
        <f t="shared" si="29"/>
        <v>1.3333333333333333</v>
      </c>
      <c r="BA33" s="4">
        <f t="shared" si="29"/>
        <v>2.1111111111111107</v>
      </c>
      <c r="BB33" s="4">
        <f t="shared" si="29"/>
        <v>3.5303030303030303</v>
      </c>
      <c r="BC33" s="4">
        <f t="shared" si="29"/>
        <v>2.4444444444444442</v>
      </c>
      <c r="BD33" s="4">
        <f t="shared" si="29"/>
        <v>3.8585858585858581</v>
      </c>
    </row>
    <row r="34" spans="1:56" x14ac:dyDescent="0.3">
      <c r="A34" t="s">
        <v>82</v>
      </c>
      <c r="B34" t="s">
        <v>52</v>
      </c>
      <c r="C34" s="1" t="s">
        <v>83</v>
      </c>
      <c r="D34" t="s">
        <v>74</v>
      </c>
      <c r="E34">
        <v>26.52</v>
      </c>
      <c r="F34" s="5">
        <v>42.638758707829929</v>
      </c>
      <c r="G34" s="5">
        <v>14.100765000000003</v>
      </c>
      <c r="H34" s="5">
        <v>33.070299012739838</v>
      </c>
      <c r="I34" s="5">
        <v>5.5516000000000005</v>
      </c>
      <c r="J34" s="8">
        <v>0.1052</v>
      </c>
      <c r="K34">
        <v>9.7000000000000003E-3</v>
      </c>
      <c r="L34">
        <v>2.2100000000000002E-2</v>
      </c>
      <c r="M34">
        <v>8.4099999999999994E-2</v>
      </c>
      <c r="N34">
        <v>3.4200000000000001E-2</v>
      </c>
      <c r="O34">
        <v>5.7999999999999996E-3</v>
      </c>
      <c r="P34">
        <v>8.7400000000000005E-2</v>
      </c>
      <c r="Q34">
        <v>0.1118</v>
      </c>
      <c r="R34">
        <v>0.16220000000000001</v>
      </c>
      <c r="S34">
        <v>5.9799999999999999E-2</v>
      </c>
      <c r="T34">
        <v>7.6999999999999999E-2</v>
      </c>
      <c r="U34">
        <v>0.02</v>
      </c>
      <c r="V34">
        <v>8.7499999999999994E-2</v>
      </c>
      <c r="W34">
        <v>2.98E-2</v>
      </c>
      <c r="X34">
        <v>5.5300000000000002E-2</v>
      </c>
      <c r="Y34">
        <v>8.1299999999999997E-2</v>
      </c>
      <c r="Z34">
        <v>6.0600000000000001E-2</v>
      </c>
      <c r="AA34">
        <v>7.2800000000000004E-2</v>
      </c>
      <c r="AB34">
        <v>8.8300000000000003E-2</v>
      </c>
      <c r="AC34">
        <v>0.43809999999999999</v>
      </c>
      <c r="AD34">
        <f>AE34+AF34</f>
        <v>0.14737</v>
      </c>
      <c r="AE34">
        <v>0.11137</v>
      </c>
      <c r="AF34">
        <v>3.5999999999999997E-2</v>
      </c>
      <c r="AG34" t="s">
        <v>40</v>
      </c>
      <c r="AH34">
        <v>2.4299999999999999E-2</v>
      </c>
      <c r="AI34">
        <v>4.3499999999999997E-2</v>
      </c>
      <c r="AJ34">
        <v>6.5500000000000003E-2</v>
      </c>
      <c r="AL34" t="s">
        <v>82</v>
      </c>
      <c r="AM34" t="s">
        <v>74</v>
      </c>
      <c r="AN34" s="4">
        <f t="shared" si="30"/>
        <v>0.36576168929110109</v>
      </c>
      <c r="AO34" s="4">
        <f t="shared" si="29"/>
        <v>0.83333333333333337</v>
      </c>
      <c r="AP34" s="4">
        <f t="shared" si="29"/>
        <v>3.1711915535444946</v>
      </c>
      <c r="AQ34" s="4">
        <f t="shared" si="29"/>
        <v>1.2895927601809956</v>
      </c>
      <c r="AR34" s="4">
        <f t="shared" si="29"/>
        <v>0.21870286576168929</v>
      </c>
      <c r="AS34" s="4">
        <f t="shared" si="29"/>
        <v>3.2956259426847665</v>
      </c>
      <c r="AT34" s="4">
        <f t="shared" si="29"/>
        <v>4.2156862745098032</v>
      </c>
      <c r="AU34" s="4">
        <f t="shared" si="29"/>
        <v>6.1161387631975872</v>
      </c>
      <c r="AV34" s="4">
        <f t="shared" si="29"/>
        <v>2.2549019607843137</v>
      </c>
      <c r="AW34" s="4">
        <f t="shared" si="29"/>
        <v>2.9034690799396681</v>
      </c>
      <c r="AX34" s="4">
        <f t="shared" si="29"/>
        <v>0.75414781297134237</v>
      </c>
      <c r="AY34" s="4">
        <f t="shared" si="29"/>
        <v>3.2993966817496228</v>
      </c>
      <c r="AZ34" s="4">
        <f t="shared" si="29"/>
        <v>1.1236802413273002</v>
      </c>
      <c r="BA34" s="4">
        <f t="shared" si="29"/>
        <v>2.0852187028657618</v>
      </c>
      <c r="BB34" s="4">
        <f t="shared" si="29"/>
        <v>3.0656108597285066</v>
      </c>
      <c r="BC34" s="4">
        <f t="shared" si="29"/>
        <v>2.2850678733031677</v>
      </c>
      <c r="BD34" s="4">
        <f t="shared" si="29"/>
        <v>2.7450980392156863</v>
      </c>
    </row>
    <row r="35" spans="1:56" x14ac:dyDescent="0.3">
      <c r="A35" t="s">
        <v>84</v>
      </c>
      <c r="B35" t="s">
        <v>52</v>
      </c>
      <c r="C35" s="1" t="s">
        <v>85</v>
      </c>
      <c r="D35" t="s">
        <v>74</v>
      </c>
      <c r="E35">
        <v>17.89</v>
      </c>
      <c r="F35" s="5">
        <v>43.923326426507337</v>
      </c>
      <c r="G35" s="5">
        <v>16.492378500000001</v>
      </c>
      <c r="H35" s="5">
        <v>37.548109038588201</v>
      </c>
      <c r="I35" s="5">
        <v>5.3902250000000009</v>
      </c>
      <c r="J35" s="6">
        <v>3.1E-2</v>
      </c>
      <c r="K35">
        <v>4.5999999999999999E-3</v>
      </c>
      <c r="L35">
        <v>1.6199999999999999E-2</v>
      </c>
      <c r="M35">
        <v>6.6900000000000001E-2</v>
      </c>
      <c r="N35">
        <v>2.53E-2</v>
      </c>
      <c r="O35">
        <v>4.0000000000000001E-3</v>
      </c>
      <c r="P35">
        <v>5.0700000000000002E-2</v>
      </c>
      <c r="Q35">
        <v>0.11</v>
      </c>
      <c r="R35">
        <v>0.10929999999999999</v>
      </c>
      <c r="S35">
        <v>5.6099999999999997E-2</v>
      </c>
      <c r="T35">
        <v>0.58799999999999997</v>
      </c>
      <c r="U35">
        <v>1.8100000000000002E-2</v>
      </c>
      <c r="V35">
        <v>6.2199999999999998E-2</v>
      </c>
      <c r="W35">
        <v>2.3599999999999999E-2</v>
      </c>
      <c r="X35">
        <v>3.5499999999999997E-2</v>
      </c>
      <c r="Y35">
        <v>6.9699999999999998E-2</v>
      </c>
      <c r="Z35">
        <v>4.8899999999999999E-2</v>
      </c>
      <c r="AA35">
        <v>6.9500000000000006E-2</v>
      </c>
      <c r="AB35">
        <v>7.5800000000000006E-2</v>
      </c>
      <c r="AC35">
        <v>0.1636</v>
      </c>
      <c r="AD35">
        <v>0.10290000000000001</v>
      </c>
      <c r="AE35">
        <f>AD35-AF35</f>
        <v>8.4699999999999998E-2</v>
      </c>
      <c r="AF35">
        <v>1.8200000000000001E-2</v>
      </c>
      <c r="AG35" t="s">
        <v>40</v>
      </c>
      <c r="AH35">
        <v>7.4999999999999997E-3</v>
      </c>
      <c r="AI35">
        <v>2.4299999999999999E-2</v>
      </c>
      <c r="AJ35">
        <v>4.7800000000000002E-2</v>
      </c>
      <c r="AL35" t="s">
        <v>84</v>
      </c>
      <c r="AM35" t="s">
        <v>74</v>
      </c>
      <c r="AN35" s="4">
        <f t="shared" si="30"/>
        <v>0.25712688652878701</v>
      </c>
      <c r="AO35" s="4">
        <f t="shared" si="29"/>
        <v>0.9055338177752934</v>
      </c>
      <c r="AP35" s="4">
        <f t="shared" si="29"/>
        <v>3.7395192845164895</v>
      </c>
      <c r="AQ35" s="4">
        <f t="shared" si="29"/>
        <v>1.4141978759083287</v>
      </c>
      <c r="AR35" s="4">
        <f t="shared" si="29"/>
        <v>0.22358859698155395</v>
      </c>
      <c r="AS35" s="4">
        <f t="shared" si="29"/>
        <v>2.8339854667411961</v>
      </c>
      <c r="AT35" s="4">
        <f t="shared" si="29"/>
        <v>6.1486864169927333</v>
      </c>
      <c r="AU35" s="4">
        <f t="shared" si="29"/>
        <v>6.1095584125209612</v>
      </c>
      <c r="AV35" s="4">
        <f t="shared" si="29"/>
        <v>3.1358300726662938</v>
      </c>
      <c r="AW35" s="4">
        <f t="shared" si="29"/>
        <v>32.867523756288421</v>
      </c>
      <c r="AX35" s="4">
        <f t="shared" si="29"/>
        <v>1.0117384013415318</v>
      </c>
      <c r="AY35" s="4">
        <f t="shared" si="29"/>
        <v>3.4768026830631635</v>
      </c>
      <c r="AZ35" s="4">
        <f t="shared" si="29"/>
        <v>1.3191727221911682</v>
      </c>
      <c r="BA35" s="4">
        <f t="shared" si="29"/>
        <v>1.9843487982112908</v>
      </c>
      <c r="BB35" s="4">
        <f t="shared" si="29"/>
        <v>3.8960313024035775</v>
      </c>
      <c r="BC35" s="4">
        <f t="shared" si="29"/>
        <v>2.7333705980994969</v>
      </c>
      <c r="BD35" s="4">
        <f t="shared" si="29"/>
        <v>3.8848518725545</v>
      </c>
    </row>
    <row r="36" spans="1:56" x14ac:dyDescent="0.3">
      <c r="A36" t="s">
        <v>86</v>
      </c>
      <c r="B36" t="s">
        <v>52</v>
      </c>
      <c r="C36" s="1" t="s">
        <v>85</v>
      </c>
      <c r="D36" t="s">
        <v>74</v>
      </c>
      <c r="E36">
        <v>18.37</v>
      </c>
      <c r="F36" s="5">
        <v>40.169036905451989</v>
      </c>
      <c r="G36" s="5">
        <v>15.827161499999999</v>
      </c>
      <c r="H36" s="5">
        <v>39.401396496643017</v>
      </c>
      <c r="I36" s="5">
        <v>5.6102949999999998</v>
      </c>
      <c r="J36" s="8">
        <v>4.1000000000000002E-2</v>
      </c>
      <c r="K36">
        <v>2.2800000000000001E-2</v>
      </c>
      <c r="L36">
        <v>1.26E-2</v>
      </c>
      <c r="M36">
        <v>7.1499999999999994E-2</v>
      </c>
      <c r="N36">
        <v>3.44E-2</v>
      </c>
      <c r="O36">
        <v>4.7999999999999996E-3</v>
      </c>
      <c r="P36">
        <v>5.3900000000000003E-2</v>
      </c>
      <c r="Q36">
        <v>9.5100000000000004E-2</v>
      </c>
      <c r="R36">
        <v>0.1129</v>
      </c>
      <c r="S36">
        <v>4.7899999999999998E-2</v>
      </c>
      <c r="T36">
        <v>5.79E-2</v>
      </c>
      <c r="U36">
        <v>9.7999999999999997E-3</v>
      </c>
      <c r="V36">
        <v>8.0699999999999994E-2</v>
      </c>
      <c r="W36">
        <v>1.66E-2</v>
      </c>
      <c r="X36">
        <v>4.3499999999999997E-2</v>
      </c>
      <c r="Y36">
        <v>4.5199999999999997E-2</v>
      </c>
      <c r="Z36">
        <v>5.62E-2</v>
      </c>
      <c r="AA36">
        <v>7.6300000000000007E-2</v>
      </c>
      <c r="AB36">
        <v>6.9199999999999998E-2</v>
      </c>
      <c r="AC36">
        <v>0.28000000000000003</v>
      </c>
      <c r="AD36">
        <v>9.1999999999999998E-2</v>
      </c>
      <c r="AE36">
        <f>AD36-AF36</f>
        <v>7.3200000000000001E-2</v>
      </c>
      <c r="AF36">
        <v>1.8800000000000001E-2</v>
      </c>
      <c r="AG36" t="s">
        <v>40</v>
      </c>
      <c r="AH36">
        <v>1.15E-2</v>
      </c>
      <c r="AI36">
        <v>3.44E-2</v>
      </c>
      <c r="AJ36">
        <v>4.9299999999999997E-2</v>
      </c>
      <c r="AL36" t="s">
        <v>86</v>
      </c>
      <c r="AM36" t="s">
        <v>74</v>
      </c>
      <c r="AN36" s="4">
        <f t="shared" si="30"/>
        <v>1.2411540555253131</v>
      </c>
      <c r="AO36" s="4">
        <f t="shared" si="29"/>
        <v>0.68590092542188352</v>
      </c>
      <c r="AP36" s="4">
        <f t="shared" si="29"/>
        <v>3.8922155688622753</v>
      </c>
      <c r="AQ36" s="4">
        <f t="shared" si="29"/>
        <v>1.8726183995645074</v>
      </c>
      <c r="AR36" s="4">
        <f t="shared" si="29"/>
        <v>0.26129559063690794</v>
      </c>
      <c r="AS36" s="4">
        <f t="shared" si="29"/>
        <v>2.9341317365269464</v>
      </c>
      <c r="AT36" s="4">
        <f t="shared" si="29"/>
        <v>5.1769188894937397</v>
      </c>
      <c r="AU36" s="4">
        <f t="shared" si="29"/>
        <v>6.1458900381056063</v>
      </c>
      <c r="AV36" s="4">
        <f t="shared" si="29"/>
        <v>2.6075122482308108</v>
      </c>
      <c r="AW36" s="4">
        <f t="shared" si="29"/>
        <v>3.1518780620577025</v>
      </c>
      <c r="AX36" s="4">
        <f t="shared" si="29"/>
        <v>0.53347849755035381</v>
      </c>
      <c r="AY36" s="4">
        <f t="shared" si="29"/>
        <v>4.3930321175830152</v>
      </c>
      <c r="AZ36" s="4">
        <f t="shared" si="29"/>
        <v>0.90364725095264009</v>
      </c>
      <c r="BA36" s="4">
        <f t="shared" si="29"/>
        <v>2.3679912901469784</v>
      </c>
      <c r="BB36" s="4">
        <f t="shared" si="29"/>
        <v>2.4605334784975503</v>
      </c>
      <c r="BC36" s="4">
        <f t="shared" si="29"/>
        <v>3.059335873707131</v>
      </c>
      <c r="BD36" s="4">
        <f t="shared" si="29"/>
        <v>4.1535111594991836</v>
      </c>
    </row>
    <row r="37" spans="1:56" x14ac:dyDescent="0.3">
      <c r="AN37" s="15">
        <f>AVERAGE(AN32:AN36)</f>
        <v>0.63990809336860743</v>
      </c>
      <c r="AO37" s="15">
        <f t="shared" ref="AO37" si="31">AVERAGE(AO32:AO36)</f>
        <v>0.96151514901049284</v>
      </c>
      <c r="AP37" s="15">
        <f t="shared" ref="AP37" si="32">AVERAGE(AP32:AP36)</f>
        <v>4.0269221191500613</v>
      </c>
      <c r="AQ37" s="15">
        <f t="shared" ref="AQ37" si="33">AVERAGE(AQ32:AQ36)</f>
        <v>1.5133646766422071</v>
      </c>
      <c r="AR37" s="15">
        <f t="shared" ref="AR37" si="34">AVERAGE(AR32:AR36)</f>
        <v>0.2476232032961086</v>
      </c>
      <c r="AS37" s="15">
        <f t="shared" ref="AS37" si="35">AVERAGE(AS32:AS36)</f>
        <v>3.2063994228413755</v>
      </c>
      <c r="AT37" s="15">
        <f t="shared" ref="AT37" si="36">AVERAGE(AT32:AT36)</f>
        <v>5.1071039150448545</v>
      </c>
      <c r="AU37" s="15">
        <f t="shared" ref="AU37" si="37">AVERAGE(AU32:AU36)</f>
        <v>6.1954058781389802</v>
      </c>
      <c r="AV37" s="15">
        <f t="shared" ref="AV37" si="38">AVERAGE(AV32:AV36)</f>
        <v>2.377818305934305</v>
      </c>
      <c r="AW37" s="15">
        <f t="shared" ref="AW37" si="39">AVERAGE(AW32:AW36)</f>
        <v>9.288779498148191</v>
      </c>
      <c r="AX37" s="15">
        <f t="shared" ref="AX37" si="40">AVERAGE(AX32:AX36)</f>
        <v>0.85706939671195703</v>
      </c>
      <c r="AY37" s="15">
        <f t="shared" ref="AY37" si="41">AVERAGE(AY32:AY36)</f>
        <v>3.505872682791261</v>
      </c>
      <c r="AZ37" s="15">
        <f t="shared" ref="AZ37" si="42">AVERAGE(AZ32:AZ36)</f>
        <v>1.1191866642094144</v>
      </c>
      <c r="BA37" s="15">
        <f t="shared" ref="BA37" si="43">AVERAGE(BA32:BA36)</f>
        <v>2.1006636856824477</v>
      </c>
      <c r="BB37" s="15">
        <f t="shared" ref="BB37" si="44">AVERAGE(BB32:BB36)</f>
        <v>3.021334736454107</v>
      </c>
      <c r="BC37" s="15">
        <f t="shared" ref="BC37" si="45">AVERAGE(BC32:BC36)</f>
        <v>2.6377770912441809</v>
      </c>
      <c r="BD37" s="15">
        <f t="shared" ref="BD37" si="46">AVERAGE(BD32:BD36)</f>
        <v>3.6023322884653766</v>
      </c>
    </row>
    <row r="38" spans="1:56" x14ac:dyDescent="0.3">
      <c r="AN38" s="14">
        <f>STDEV(AN32:AN36)/((COUNT(AN32:AN36))^0.5)</f>
        <v>0.23483236864393983</v>
      </c>
      <c r="AO38" s="14">
        <f t="shared" ref="AO38:BD38" si="47">STDEV(AO32:AO36)/((COUNT(AO32:AO36))^0.5)</f>
        <v>0.34379952354385246</v>
      </c>
      <c r="AP38" s="14">
        <f t="shared" si="47"/>
        <v>0.28780255099965379</v>
      </c>
      <c r="AQ38" s="14">
        <f t="shared" si="47"/>
        <v>9.8959786399195906E-2</v>
      </c>
      <c r="AR38" s="14">
        <f t="shared" si="47"/>
        <v>3.2117844615541992E-2</v>
      </c>
      <c r="AS38" s="14">
        <f t="shared" si="47"/>
        <v>0.16003696834866707</v>
      </c>
      <c r="AT38" s="14">
        <f t="shared" si="47"/>
        <v>0.34110674938111291</v>
      </c>
      <c r="AU38" s="14">
        <f t="shared" si="47"/>
        <v>7.5022248973456898E-2</v>
      </c>
      <c r="AV38" s="14">
        <f t="shared" si="47"/>
        <v>0.56471952724903918</v>
      </c>
      <c r="AW38" s="14">
        <f t="shared" si="47"/>
        <v>5.8981064310896167</v>
      </c>
      <c r="AX38" s="14">
        <f t="shared" si="47"/>
        <v>0.10640385069135906</v>
      </c>
      <c r="AY38" s="14">
        <f t="shared" si="47"/>
        <v>0.24785218056217487</v>
      </c>
      <c r="AZ38" s="14">
        <f t="shared" si="47"/>
        <v>9.3159791613360396E-2</v>
      </c>
      <c r="BA38" s="14">
        <f t="shared" si="47"/>
        <v>7.3027845436875516E-2</v>
      </c>
      <c r="BB38" s="14">
        <f t="shared" si="47"/>
        <v>0.3234603944472807</v>
      </c>
      <c r="BC38" s="14">
        <f t="shared" si="47"/>
        <v>0.13218657986569338</v>
      </c>
      <c r="BD38" s="14">
        <f t="shared" si="47"/>
        <v>0.24882619203146872</v>
      </c>
    </row>
    <row r="42" spans="1:56" x14ac:dyDescent="0.3">
      <c r="AO42" s="1"/>
    </row>
    <row r="43" spans="1:56" x14ac:dyDescent="0.3">
      <c r="AO43" s="1"/>
    </row>
    <row r="44" spans="1:56" x14ac:dyDescent="0.3">
      <c r="AO44" s="1"/>
    </row>
    <row r="45" spans="1:56" x14ac:dyDescent="0.3">
      <c r="AO45" s="1"/>
    </row>
    <row r="46" spans="1:56" x14ac:dyDescent="0.3">
      <c r="AO46" s="1"/>
    </row>
    <row r="47" spans="1:56" x14ac:dyDescent="0.3">
      <c r="AO47" s="1"/>
    </row>
    <row r="48" spans="1:56" x14ac:dyDescent="0.3">
      <c r="AO48" s="1"/>
    </row>
    <row r="49" spans="41:41" x14ac:dyDescent="0.3">
      <c r="AO49" s="2"/>
    </row>
    <row r="50" spans="41:41" x14ac:dyDescent="0.3">
      <c r="AO50" s="1"/>
    </row>
    <row r="51" spans="41:41" x14ac:dyDescent="0.3">
      <c r="AO51" s="1"/>
    </row>
    <row r="54" spans="41:41" x14ac:dyDescent="0.3">
      <c r="AO54" s="1"/>
    </row>
    <row r="55" spans="41:41" x14ac:dyDescent="0.3">
      <c r="AO55" s="1"/>
    </row>
    <row r="56" spans="41:41" x14ac:dyDescent="0.3">
      <c r="AO56" s="1"/>
    </row>
    <row r="57" spans="41:41" x14ac:dyDescent="0.3">
      <c r="AO57" s="11"/>
    </row>
    <row r="58" spans="41:41" x14ac:dyDescent="0.3">
      <c r="AO58" s="2"/>
    </row>
    <row r="59" spans="41:41" x14ac:dyDescent="0.3">
      <c r="AO59" s="1"/>
    </row>
    <row r="60" spans="41:41" x14ac:dyDescent="0.3">
      <c r="AO60" s="1"/>
    </row>
    <row r="61" spans="41:41" x14ac:dyDescent="0.3">
      <c r="AO61" s="1"/>
    </row>
    <row r="62" spans="41:41" x14ac:dyDescent="0.3">
      <c r="AO62" s="1"/>
    </row>
    <row r="63" spans="41:41" x14ac:dyDescent="0.3">
      <c r="AO6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Marie West</dc:creator>
  <cp:lastModifiedBy>Emily Garrett</cp:lastModifiedBy>
  <dcterms:created xsi:type="dcterms:W3CDTF">2019-05-03T18:49:58Z</dcterms:created>
  <dcterms:modified xsi:type="dcterms:W3CDTF">2022-01-17T15:51:10Z</dcterms:modified>
</cp:coreProperties>
</file>