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garree2_mcmaster_ca/Documents/MSc documents/MSc R stuff/Team-Deer-Mouse/Protein quantification/"/>
    </mc:Choice>
  </mc:AlternateContent>
  <xr:revisionPtr revIDLastSave="2725" documentId="8_{E766EC46-77F1-45ED-99BE-3DE2B673E2AC}" xr6:coauthVersionLast="47" xr6:coauthVersionMax="47" xr10:uidLastSave="{7E95FFFA-51E8-4A71-8D9C-CD05C643A351}"/>
  <bookViews>
    <workbookView xWindow="-108" yWindow="-108" windowWidth="23256" windowHeight="12456" firstSheet="9" activeTab="13" xr2:uid="{A67F32F8-C761-400E-AD42-BCFEAEF431C9}"/>
  </bookViews>
  <sheets>
    <sheet name="Troubleshooting" sheetId="1" r:id="rId1"/>
    <sheet name="Tibialis anterior" sheetId="2" r:id="rId2"/>
    <sheet name="Erector spinae" sheetId="3" r:id="rId3"/>
    <sheet name="Triceps " sheetId="4" r:id="rId4"/>
    <sheet name="EDL" sheetId="5" r:id="rId5"/>
    <sheet name="Gastroc" sheetId="6" r:id="rId6"/>
    <sheet name="Biceps femoris" sheetId="7" r:id="rId7"/>
    <sheet name="Biceps brachii" sheetId="8" r:id="rId8"/>
    <sheet name="Plantaris" sheetId="10" r:id="rId9"/>
    <sheet name="Medial trapezius" sheetId="11" r:id="rId10"/>
    <sheet name="Lower trapezius" sheetId="9" r:id="rId11"/>
    <sheet name="Soleus" sheetId="12" r:id="rId12"/>
    <sheet name="Vastus medialis" sheetId="13" r:id="rId13"/>
    <sheet name="Intercostals" sheetId="14" r:id="rId14"/>
    <sheet name="Rectus femoris" sheetId="15" r:id="rId15"/>
    <sheet name="Pectoralis major" sheetId="16" r:id="rId16"/>
    <sheet name="Glut. max" sheetId="17" r:id="rId17"/>
    <sheet name="Semitendinosus" sheetId="18" r:id="rId18"/>
    <sheet name="Masseter" sheetId="20" r:id="rId19"/>
    <sheet name="Diaphragm" sheetId="21" r:id="rId20"/>
    <sheet name="Vastus lateralis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2" l="1"/>
  <c r="O25" i="22" s="1"/>
  <c r="J25" i="22"/>
  <c r="N25" i="22" s="1"/>
  <c r="I25" i="22"/>
  <c r="M25" i="22" s="1"/>
  <c r="K24" i="22"/>
  <c r="O24" i="22" s="1"/>
  <c r="J24" i="22"/>
  <c r="N24" i="22" s="1"/>
  <c r="I24" i="22"/>
  <c r="M24" i="22" s="1"/>
  <c r="K23" i="22"/>
  <c r="O23" i="22" s="1"/>
  <c r="J23" i="22"/>
  <c r="N23" i="22" s="1"/>
  <c r="I23" i="22"/>
  <c r="M23" i="22" s="1"/>
  <c r="K22" i="22"/>
  <c r="O22" i="22" s="1"/>
  <c r="J22" i="22"/>
  <c r="N22" i="22" s="1"/>
  <c r="I22" i="22"/>
  <c r="M22" i="22" s="1"/>
  <c r="K21" i="22"/>
  <c r="O21" i="22" s="1"/>
  <c r="J21" i="22"/>
  <c r="N21" i="22" s="1"/>
  <c r="I21" i="22"/>
  <c r="M21" i="22" s="1"/>
  <c r="P21" i="22" s="1"/>
  <c r="Q21" i="22" s="1"/>
  <c r="K20" i="22"/>
  <c r="O20" i="22" s="1"/>
  <c r="J20" i="22"/>
  <c r="N20" i="22" s="1"/>
  <c r="I20" i="22"/>
  <c r="M20" i="22" s="1"/>
  <c r="K19" i="22"/>
  <c r="O19" i="22" s="1"/>
  <c r="J19" i="22"/>
  <c r="N19" i="22" s="1"/>
  <c r="I19" i="22"/>
  <c r="M19" i="22" s="1"/>
  <c r="K18" i="22"/>
  <c r="O18" i="22" s="1"/>
  <c r="J18" i="22"/>
  <c r="N18" i="22" s="1"/>
  <c r="I18" i="22"/>
  <c r="M18" i="22" s="1"/>
  <c r="K17" i="22"/>
  <c r="O17" i="22" s="1"/>
  <c r="J17" i="22"/>
  <c r="N17" i="22" s="1"/>
  <c r="I17" i="22"/>
  <c r="M17" i="22" s="1"/>
  <c r="P17" i="22" s="1"/>
  <c r="Q17" i="22" s="1"/>
  <c r="K16" i="22"/>
  <c r="O16" i="22" s="1"/>
  <c r="J16" i="22"/>
  <c r="N16" i="22" s="1"/>
  <c r="I16" i="22"/>
  <c r="M16" i="22" s="1"/>
  <c r="P16" i="22" s="1"/>
  <c r="Q16" i="22" s="1"/>
  <c r="K15" i="22"/>
  <c r="O15" i="22" s="1"/>
  <c r="J15" i="22"/>
  <c r="N15" i="22" s="1"/>
  <c r="I15" i="22"/>
  <c r="M15" i="22" s="1"/>
  <c r="K14" i="22"/>
  <c r="O14" i="22" s="1"/>
  <c r="J14" i="22"/>
  <c r="N14" i="22" s="1"/>
  <c r="I14" i="22"/>
  <c r="M14" i="22" s="1"/>
  <c r="K13" i="22"/>
  <c r="O13" i="22" s="1"/>
  <c r="J13" i="22"/>
  <c r="N13" i="22" s="1"/>
  <c r="I13" i="22"/>
  <c r="M13" i="22" s="1"/>
  <c r="P13" i="22" s="1"/>
  <c r="Q13" i="22" s="1"/>
  <c r="K12" i="22"/>
  <c r="O12" i="22" s="1"/>
  <c r="J12" i="22"/>
  <c r="N12" i="22" s="1"/>
  <c r="I12" i="22"/>
  <c r="M12" i="22" s="1"/>
  <c r="O11" i="22"/>
  <c r="J11" i="22"/>
  <c r="N11" i="22" s="1"/>
  <c r="I11" i="22"/>
  <c r="M11" i="22" s="1"/>
  <c r="K10" i="22"/>
  <c r="O10" i="22" s="1"/>
  <c r="J10" i="22"/>
  <c r="N10" i="22" s="1"/>
  <c r="I10" i="22"/>
  <c r="M10" i="22" s="1"/>
  <c r="K9" i="22"/>
  <c r="O9" i="22" s="1"/>
  <c r="J9" i="22"/>
  <c r="N9" i="22" s="1"/>
  <c r="I9" i="22"/>
  <c r="M9" i="22" s="1"/>
  <c r="K8" i="22"/>
  <c r="O8" i="22" s="1"/>
  <c r="J8" i="22"/>
  <c r="N8" i="22" s="1"/>
  <c r="I8" i="22"/>
  <c r="M8" i="22" s="1"/>
  <c r="P8" i="22" s="1"/>
  <c r="Q8" i="22" s="1"/>
  <c r="K7" i="22"/>
  <c r="O7" i="22" s="1"/>
  <c r="J7" i="22"/>
  <c r="N7" i="22" s="1"/>
  <c r="I7" i="22"/>
  <c r="M7" i="22" s="1"/>
  <c r="K6" i="22"/>
  <c r="O6" i="22" s="1"/>
  <c r="J6" i="22"/>
  <c r="N6" i="22" s="1"/>
  <c r="I6" i="22"/>
  <c r="M6" i="22" s="1"/>
  <c r="K5" i="22"/>
  <c r="O5" i="22" s="1"/>
  <c r="J5" i="22"/>
  <c r="N5" i="22" s="1"/>
  <c r="I5" i="22"/>
  <c r="M5" i="22" s="1"/>
  <c r="K4" i="22"/>
  <c r="O4" i="22" s="1"/>
  <c r="J4" i="22"/>
  <c r="N4" i="22" s="1"/>
  <c r="I4" i="22"/>
  <c r="M4" i="22" s="1"/>
  <c r="K3" i="22"/>
  <c r="O3" i="22" s="1"/>
  <c r="J3" i="22"/>
  <c r="N3" i="22" s="1"/>
  <c r="I3" i="22"/>
  <c r="M3" i="22" s="1"/>
  <c r="K2" i="22"/>
  <c r="O2" i="22" s="1"/>
  <c r="J2" i="22"/>
  <c r="N2" i="22" s="1"/>
  <c r="I2" i="22"/>
  <c r="M2" i="22" s="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" i="2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" i="20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" i="18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" i="17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" i="16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" i="14"/>
  <c r="Q3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" i="13"/>
  <c r="Q3" i="12"/>
  <c r="Q4" i="12"/>
  <c r="Q5" i="12"/>
  <c r="Q6" i="12"/>
  <c r="Q7" i="12"/>
  <c r="Q8" i="12"/>
  <c r="Q9" i="12"/>
  <c r="Q10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" i="12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" i="11"/>
  <c r="Q3" i="10"/>
  <c r="Q4" i="10"/>
  <c r="Q5" i="10"/>
  <c r="Q6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" i="10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0" i="5"/>
  <c r="Q9" i="5"/>
  <c r="Q8" i="5"/>
  <c r="Q7" i="5"/>
  <c r="Q6" i="5"/>
  <c r="Q5" i="5"/>
  <c r="Q3" i="5"/>
  <c r="P25" i="22" l="1"/>
  <c r="Q25" i="22" s="1"/>
  <c r="P18" i="22"/>
  <c r="Q18" i="22" s="1"/>
  <c r="P10" i="22"/>
  <c r="Q10" i="22" s="1"/>
  <c r="P9" i="22"/>
  <c r="P5" i="22"/>
  <c r="Q5" i="22" s="1"/>
  <c r="P3" i="22"/>
  <c r="Q3" i="22" s="1"/>
  <c r="P11" i="22"/>
  <c r="Q11" i="22" s="1"/>
  <c r="P19" i="22"/>
  <c r="Q19" i="22" s="1"/>
  <c r="P6" i="22"/>
  <c r="Q6" i="22" s="1"/>
  <c r="P14" i="22"/>
  <c r="Q14" i="22" s="1"/>
  <c r="P22" i="22"/>
  <c r="Q22" i="22" s="1"/>
  <c r="P2" i="22"/>
  <c r="Q2" i="22" s="1"/>
  <c r="P24" i="22"/>
  <c r="Q24" i="22" s="1"/>
  <c r="P4" i="22"/>
  <c r="Q4" i="22" s="1"/>
  <c r="P12" i="22"/>
  <c r="Q12" i="22" s="1"/>
  <c r="P20" i="22"/>
  <c r="Q20" i="22" s="1"/>
  <c r="P7" i="22"/>
  <c r="Q7" i="22" s="1"/>
  <c r="P15" i="22"/>
  <c r="Q15" i="22" s="1"/>
  <c r="P23" i="22"/>
  <c r="Q23" i="22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P2" i="3"/>
  <c r="N2" i="3"/>
  <c r="M2" i="3"/>
  <c r="M13" i="2" l="1"/>
  <c r="M14" i="5" l="1"/>
  <c r="N2" i="18"/>
  <c r="I3" i="21"/>
  <c r="J3" i="21"/>
  <c r="K3" i="21"/>
  <c r="I4" i="21"/>
  <c r="M4" i="21" s="1"/>
  <c r="J4" i="21"/>
  <c r="K4" i="21"/>
  <c r="I5" i="21"/>
  <c r="J5" i="21"/>
  <c r="N5" i="21" s="1"/>
  <c r="K5" i="21"/>
  <c r="I6" i="21"/>
  <c r="J6" i="21"/>
  <c r="K6" i="21"/>
  <c r="O6" i="21" s="1"/>
  <c r="I7" i="21"/>
  <c r="J7" i="21"/>
  <c r="K7" i="21"/>
  <c r="I8" i="21"/>
  <c r="M8" i="21" s="1"/>
  <c r="J8" i="21"/>
  <c r="K8" i="21"/>
  <c r="I9" i="21"/>
  <c r="J9" i="21"/>
  <c r="N9" i="21" s="1"/>
  <c r="K9" i="21"/>
  <c r="I10" i="21"/>
  <c r="J10" i="21"/>
  <c r="K10" i="21"/>
  <c r="O10" i="21" s="1"/>
  <c r="I11" i="21"/>
  <c r="J11" i="21"/>
  <c r="K11" i="21"/>
  <c r="I12" i="21"/>
  <c r="M12" i="21" s="1"/>
  <c r="J12" i="21"/>
  <c r="K12" i="21"/>
  <c r="I13" i="21"/>
  <c r="J13" i="21"/>
  <c r="N13" i="21" s="1"/>
  <c r="K13" i="21"/>
  <c r="I14" i="21"/>
  <c r="J14" i="21"/>
  <c r="K14" i="21"/>
  <c r="O14" i="21" s="1"/>
  <c r="I15" i="21"/>
  <c r="J15" i="21"/>
  <c r="K15" i="21"/>
  <c r="I16" i="21"/>
  <c r="M16" i="21" s="1"/>
  <c r="J16" i="21"/>
  <c r="K16" i="21"/>
  <c r="I17" i="21"/>
  <c r="J17" i="21"/>
  <c r="N17" i="21" s="1"/>
  <c r="K17" i="21"/>
  <c r="I18" i="21"/>
  <c r="J18" i="21"/>
  <c r="K18" i="21"/>
  <c r="O18" i="21" s="1"/>
  <c r="I19" i="21"/>
  <c r="J19" i="21"/>
  <c r="K19" i="21"/>
  <c r="I20" i="21"/>
  <c r="M20" i="21" s="1"/>
  <c r="J20" i="21"/>
  <c r="K20" i="21"/>
  <c r="I21" i="21"/>
  <c r="J21" i="21"/>
  <c r="N21" i="21" s="1"/>
  <c r="K21" i="21"/>
  <c r="I22" i="21"/>
  <c r="J22" i="21"/>
  <c r="K22" i="21"/>
  <c r="O22" i="21" s="1"/>
  <c r="I23" i="21"/>
  <c r="J23" i="21"/>
  <c r="K23" i="21"/>
  <c r="I24" i="21"/>
  <c r="M24" i="21" s="1"/>
  <c r="J24" i="21"/>
  <c r="K24" i="21"/>
  <c r="I25" i="21"/>
  <c r="J25" i="21"/>
  <c r="N25" i="21" s="1"/>
  <c r="K25" i="21"/>
  <c r="J2" i="21"/>
  <c r="K2" i="21"/>
  <c r="I2" i="21"/>
  <c r="I3" i="20"/>
  <c r="J3" i="20"/>
  <c r="K3" i="20"/>
  <c r="I4" i="20"/>
  <c r="M4" i="20" s="1"/>
  <c r="J4" i="20"/>
  <c r="K4" i="20"/>
  <c r="I5" i="20"/>
  <c r="J5" i="20"/>
  <c r="N5" i="20" s="1"/>
  <c r="K5" i="20"/>
  <c r="I6" i="20"/>
  <c r="J6" i="20"/>
  <c r="K6" i="20"/>
  <c r="O6" i="20" s="1"/>
  <c r="I7" i="20"/>
  <c r="J7" i="20"/>
  <c r="K7" i="20"/>
  <c r="I8" i="20"/>
  <c r="M8" i="20" s="1"/>
  <c r="J8" i="20"/>
  <c r="K8" i="20"/>
  <c r="I9" i="20"/>
  <c r="J9" i="20"/>
  <c r="K9" i="20"/>
  <c r="I10" i="20"/>
  <c r="J10" i="20"/>
  <c r="K10" i="20"/>
  <c r="O10" i="20" s="1"/>
  <c r="I11" i="20"/>
  <c r="J11" i="20"/>
  <c r="K11" i="20"/>
  <c r="I12" i="20"/>
  <c r="M12" i="20" s="1"/>
  <c r="J12" i="20"/>
  <c r="K12" i="20"/>
  <c r="I13" i="20"/>
  <c r="J13" i="20"/>
  <c r="N13" i="20" s="1"/>
  <c r="K13" i="20"/>
  <c r="I14" i="20"/>
  <c r="J14" i="20"/>
  <c r="K14" i="20"/>
  <c r="O14" i="20" s="1"/>
  <c r="I15" i="20"/>
  <c r="J15" i="20"/>
  <c r="K15" i="20"/>
  <c r="I16" i="20"/>
  <c r="M16" i="20" s="1"/>
  <c r="J16" i="20"/>
  <c r="K16" i="20"/>
  <c r="I17" i="20"/>
  <c r="J17" i="20"/>
  <c r="K17" i="20"/>
  <c r="I18" i="20"/>
  <c r="J18" i="20"/>
  <c r="K18" i="20"/>
  <c r="O18" i="20" s="1"/>
  <c r="I19" i="20"/>
  <c r="J19" i="20"/>
  <c r="K19" i="20"/>
  <c r="I20" i="20"/>
  <c r="M20" i="20" s="1"/>
  <c r="J20" i="20"/>
  <c r="K20" i="20"/>
  <c r="I21" i="20"/>
  <c r="J21" i="20"/>
  <c r="K21" i="20"/>
  <c r="I22" i="20"/>
  <c r="J22" i="20"/>
  <c r="K22" i="20"/>
  <c r="I23" i="20"/>
  <c r="J23" i="20"/>
  <c r="K23" i="20"/>
  <c r="I24" i="20"/>
  <c r="M24" i="20" s="1"/>
  <c r="J24" i="20"/>
  <c r="K24" i="20"/>
  <c r="I25" i="20"/>
  <c r="J25" i="20"/>
  <c r="K25" i="20"/>
  <c r="J2" i="20"/>
  <c r="K2" i="20"/>
  <c r="I2" i="20"/>
  <c r="I3" i="18"/>
  <c r="J3" i="18"/>
  <c r="K3" i="18"/>
  <c r="I4" i="18"/>
  <c r="M4" i="18" s="1"/>
  <c r="J4" i="18"/>
  <c r="K4" i="18"/>
  <c r="I5" i="18"/>
  <c r="M5" i="18" s="1"/>
  <c r="J5" i="18"/>
  <c r="K5" i="18"/>
  <c r="I6" i="18"/>
  <c r="J6" i="18"/>
  <c r="K6" i="18"/>
  <c r="O6" i="18" s="1"/>
  <c r="I7" i="18"/>
  <c r="J7" i="18"/>
  <c r="K7" i="18"/>
  <c r="I8" i="18"/>
  <c r="M8" i="18" s="1"/>
  <c r="J8" i="18"/>
  <c r="K8" i="18"/>
  <c r="I9" i="18"/>
  <c r="J9" i="18"/>
  <c r="N9" i="18" s="1"/>
  <c r="K9" i="18"/>
  <c r="I10" i="18"/>
  <c r="J10" i="18"/>
  <c r="K10" i="18"/>
  <c r="O10" i="18" s="1"/>
  <c r="I11" i="18"/>
  <c r="J11" i="18"/>
  <c r="K11" i="18"/>
  <c r="I12" i="18"/>
  <c r="M12" i="18" s="1"/>
  <c r="J12" i="18"/>
  <c r="K12" i="18"/>
  <c r="I13" i="18"/>
  <c r="M13" i="18" s="1"/>
  <c r="J13" i="18"/>
  <c r="K13" i="18"/>
  <c r="I14" i="18"/>
  <c r="J14" i="18"/>
  <c r="K14" i="18"/>
  <c r="O14" i="18" s="1"/>
  <c r="I15" i="18"/>
  <c r="J15" i="18"/>
  <c r="K15" i="18"/>
  <c r="I16" i="18"/>
  <c r="M16" i="18" s="1"/>
  <c r="J16" i="18"/>
  <c r="K16" i="18"/>
  <c r="I17" i="18"/>
  <c r="J17" i="18"/>
  <c r="N17" i="18" s="1"/>
  <c r="K17" i="18"/>
  <c r="I18" i="18"/>
  <c r="J18" i="18"/>
  <c r="K18" i="18"/>
  <c r="O18" i="18" s="1"/>
  <c r="I19" i="18"/>
  <c r="J19" i="18"/>
  <c r="K19" i="18"/>
  <c r="I20" i="18"/>
  <c r="M20" i="18" s="1"/>
  <c r="J20" i="18"/>
  <c r="K20" i="18"/>
  <c r="I21" i="18"/>
  <c r="M21" i="18" s="1"/>
  <c r="J21" i="18"/>
  <c r="K21" i="18"/>
  <c r="I22" i="18"/>
  <c r="J22" i="18"/>
  <c r="K22" i="18"/>
  <c r="O22" i="18" s="1"/>
  <c r="I23" i="18"/>
  <c r="J23" i="18"/>
  <c r="K23" i="18"/>
  <c r="I24" i="18"/>
  <c r="M24" i="18" s="1"/>
  <c r="J24" i="18"/>
  <c r="K24" i="18"/>
  <c r="I25" i="18"/>
  <c r="J25" i="18"/>
  <c r="N25" i="18" s="1"/>
  <c r="K25" i="18"/>
  <c r="J2" i="18"/>
  <c r="K2" i="18"/>
  <c r="I2" i="18"/>
  <c r="I3" i="17"/>
  <c r="J3" i="17"/>
  <c r="K3" i="17"/>
  <c r="I4" i="17"/>
  <c r="M4" i="17" s="1"/>
  <c r="J4" i="17"/>
  <c r="K4" i="17"/>
  <c r="I5" i="17"/>
  <c r="J5" i="17"/>
  <c r="N5" i="17" s="1"/>
  <c r="K5" i="17"/>
  <c r="I6" i="17"/>
  <c r="J6" i="17"/>
  <c r="K6" i="17"/>
  <c r="O6" i="17" s="1"/>
  <c r="I7" i="17"/>
  <c r="J7" i="17"/>
  <c r="K7" i="17"/>
  <c r="I8" i="17"/>
  <c r="M8" i="17" s="1"/>
  <c r="P8" i="17" s="1"/>
  <c r="J8" i="17"/>
  <c r="K8" i="17"/>
  <c r="I9" i="17"/>
  <c r="J9" i="17"/>
  <c r="N9" i="17" s="1"/>
  <c r="K9" i="17"/>
  <c r="I10" i="17"/>
  <c r="J10" i="17"/>
  <c r="K10" i="17"/>
  <c r="O10" i="17" s="1"/>
  <c r="I11" i="17"/>
  <c r="J11" i="17"/>
  <c r="K11" i="17"/>
  <c r="I12" i="17"/>
  <c r="M12" i="17" s="1"/>
  <c r="P12" i="17" s="1"/>
  <c r="J12" i="17"/>
  <c r="K12" i="17"/>
  <c r="I13" i="17"/>
  <c r="J13" i="17"/>
  <c r="N13" i="17" s="1"/>
  <c r="K13" i="17"/>
  <c r="I14" i="17"/>
  <c r="J14" i="17"/>
  <c r="K14" i="17"/>
  <c r="O14" i="17" s="1"/>
  <c r="I15" i="17"/>
  <c r="J15" i="17"/>
  <c r="K15" i="17"/>
  <c r="I16" i="17"/>
  <c r="M16" i="17" s="1"/>
  <c r="J16" i="17"/>
  <c r="K16" i="17"/>
  <c r="I17" i="17"/>
  <c r="J17" i="17"/>
  <c r="N17" i="17" s="1"/>
  <c r="K17" i="17"/>
  <c r="I18" i="17"/>
  <c r="J18" i="17"/>
  <c r="K18" i="17"/>
  <c r="O18" i="17" s="1"/>
  <c r="I19" i="17"/>
  <c r="J19" i="17"/>
  <c r="K19" i="17"/>
  <c r="I20" i="17"/>
  <c r="M20" i="17" s="1"/>
  <c r="J20" i="17"/>
  <c r="K20" i="17"/>
  <c r="I21" i="17"/>
  <c r="J21" i="17"/>
  <c r="N21" i="17" s="1"/>
  <c r="K21" i="17"/>
  <c r="I22" i="17"/>
  <c r="J22" i="17"/>
  <c r="K22" i="17"/>
  <c r="O22" i="17" s="1"/>
  <c r="I23" i="17"/>
  <c r="J23" i="17"/>
  <c r="K23" i="17"/>
  <c r="I24" i="17"/>
  <c r="M24" i="17" s="1"/>
  <c r="P24" i="17" s="1"/>
  <c r="J24" i="17"/>
  <c r="K24" i="17"/>
  <c r="I25" i="17"/>
  <c r="J25" i="17"/>
  <c r="N25" i="17" s="1"/>
  <c r="K25" i="17"/>
  <c r="J2" i="17"/>
  <c r="K2" i="17"/>
  <c r="I2" i="17"/>
  <c r="M2" i="17" s="1"/>
  <c r="I3" i="16"/>
  <c r="J3" i="16"/>
  <c r="K3" i="16"/>
  <c r="I4" i="16"/>
  <c r="J4" i="16"/>
  <c r="K4" i="16"/>
  <c r="I5" i="16"/>
  <c r="J5" i="16"/>
  <c r="K5" i="16"/>
  <c r="I6" i="16"/>
  <c r="I7" i="16"/>
  <c r="J7" i="16"/>
  <c r="K7" i="16"/>
  <c r="I8" i="16"/>
  <c r="J8" i="16"/>
  <c r="K8" i="16"/>
  <c r="I9" i="16"/>
  <c r="J9" i="16"/>
  <c r="K9" i="16"/>
  <c r="I10" i="16"/>
  <c r="J10" i="16"/>
  <c r="K10" i="16"/>
  <c r="I11" i="16"/>
  <c r="J11" i="16"/>
  <c r="K11" i="16"/>
  <c r="I12" i="16"/>
  <c r="J12" i="16"/>
  <c r="K12" i="16"/>
  <c r="I13" i="16"/>
  <c r="J13" i="16"/>
  <c r="K13" i="16"/>
  <c r="I14" i="16"/>
  <c r="J14" i="16"/>
  <c r="K14" i="16"/>
  <c r="I15" i="16"/>
  <c r="J15" i="16"/>
  <c r="K15" i="16"/>
  <c r="I16" i="16"/>
  <c r="J16" i="16"/>
  <c r="K16" i="16"/>
  <c r="I17" i="16"/>
  <c r="J17" i="16"/>
  <c r="K17" i="16"/>
  <c r="I18" i="16"/>
  <c r="J18" i="16"/>
  <c r="K18" i="16"/>
  <c r="I19" i="16"/>
  <c r="J19" i="16"/>
  <c r="K19" i="16"/>
  <c r="I20" i="16"/>
  <c r="J20" i="16"/>
  <c r="K20" i="16"/>
  <c r="I21" i="16"/>
  <c r="J21" i="16"/>
  <c r="K21" i="16"/>
  <c r="I22" i="16"/>
  <c r="J22" i="16"/>
  <c r="K22" i="16"/>
  <c r="I23" i="16"/>
  <c r="J23" i="16"/>
  <c r="K23" i="16"/>
  <c r="I24" i="16"/>
  <c r="J24" i="16"/>
  <c r="K24" i="16"/>
  <c r="I25" i="16"/>
  <c r="J25" i="16"/>
  <c r="K25" i="16"/>
  <c r="J2" i="16"/>
  <c r="K2" i="16"/>
  <c r="I2" i="16"/>
  <c r="I3" i="15"/>
  <c r="J3" i="15"/>
  <c r="K3" i="15"/>
  <c r="I4" i="15"/>
  <c r="M4" i="15" s="1"/>
  <c r="J4" i="15"/>
  <c r="K4" i="15"/>
  <c r="I5" i="15"/>
  <c r="J5" i="15"/>
  <c r="N5" i="15" s="1"/>
  <c r="K5" i="15"/>
  <c r="I6" i="15"/>
  <c r="J6" i="15"/>
  <c r="K6" i="15"/>
  <c r="O6" i="15" s="1"/>
  <c r="I7" i="15"/>
  <c r="J7" i="15"/>
  <c r="K7" i="15"/>
  <c r="I8" i="15"/>
  <c r="M8" i="15" s="1"/>
  <c r="J8" i="15"/>
  <c r="K8" i="15"/>
  <c r="I9" i="15"/>
  <c r="J9" i="15"/>
  <c r="N9" i="15" s="1"/>
  <c r="K9" i="15"/>
  <c r="I10" i="15"/>
  <c r="J10" i="15"/>
  <c r="K10" i="15"/>
  <c r="O10" i="15" s="1"/>
  <c r="I11" i="15"/>
  <c r="J11" i="15"/>
  <c r="K11" i="15"/>
  <c r="I12" i="15"/>
  <c r="J12" i="15"/>
  <c r="K12" i="15"/>
  <c r="I13" i="15"/>
  <c r="J13" i="15"/>
  <c r="N13" i="15" s="1"/>
  <c r="K13" i="15"/>
  <c r="I14" i="15"/>
  <c r="J14" i="15"/>
  <c r="K14" i="15"/>
  <c r="O14" i="15" s="1"/>
  <c r="I15" i="15"/>
  <c r="J15" i="15"/>
  <c r="K15" i="15"/>
  <c r="I16" i="15"/>
  <c r="M16" i="15" s="1"/>
  <c r="J16" i="15"/>
  <c r="K16" i="15"/>
  <c r="I17" i="15"/>
  <c r="J17" i="15"/>
  <c r="N17" i="15" s="1"/>
  <c r="K17" i="15"/>
  <c r="I18" i="15"/>
  <c r="J18" i="15"/>
  <c r="K18" i="15"/>
  <c r="O18" i="15" s="1"/>
  <c r="I19" i="15"/>
  <c r="J19" i="15"/>
  <c r="K19" i="15"/>
  <c r="I20" i="15"/>
  <c r="M20" i="15" s="1"/>
  <c r="J20" i="15"/>
  <c r="K20" i="15"/>
  <c r="I21" i="15"/>
  <c r="J21" i="15"/>
  <c r="N21" i="15" s="1"/>
  <c r="K21" i="15"/>
  <c r="I22" i="15"/>
  <c r="J22" i="15"/>
  <c r="K22" i="15"/>
  <c r="O22" i="15" s="1"/>
  <c r="I23" i="15"/>
  <c r="J23" i="15"/>
  <c r="K23" i="15"/>
  <c r="I24" i="15"/>
  <c r="M24" i="15" s="1"/>
  <c r="J24" i="15"/>
  <c r="K24" i="15"/>
  <c r="I25" i="15"/>
  <c r="J25" i="15"/>
  <c r="N25" i="15" s="1"/>
  <c r="K25" i="15"/>
  <c r="J2" i="15"/>
  <c r="K2" i="15"/>
  <c r="I2" i="15"/>
  <c r="I3" i="14"/>
  <c r="J3" i="14"/>
  <c r="K3" i="14"/>
  <c r="I4" i="14"/>
  <c r="J4" i="14"/>
  <c r="K4" i="14"/>
  <c r="I5" i="14"/>
  <c r="J5" i="14"/>
  <c r="K5" i="14"/>
  <c r="I6" i="14"/>
  <c r="J6" i="14"/>
  <c r="K6" i="14"/>
  <c r="I7" i="14"/>
  <c r="J7" i="14"/>
  <c r="K7" i="14"/>
  <c r="I8" i="14"/>
  <c r="J8" i="14"/>
  <c r="K8" i="14"/>
  <c r="I9" i="14"/>
  <c r="J9" i="14"/>
  <c r="N9" i="14" s="1"/>
  <c r="K9" i="14"/>
  <c r="I10" i="14"/>
  <c r="J10" i="14"/>
  <c r="K10" i="14"/>
  <c r="I11" i="14"/>
  <c r="J11" i="14"/>
  <c r="K11" i="14"/>
  <c r="I12" i="14"/>
  <c r="J12" i="14"/>
  <c r="K12" i="14"/>
  <c r="I13" i="14"/>
  <c r="J13" i="14"/>
  <c r="N13" i="14" s="1"/>
  <c r="K13" i="14"/>
  <c r="I14" i="14"/>
  <c r="J14" i="14"/>
  <c r="K14" i="14"/>
  <c r="I15" i="14"/>
  <c r="I16" i="14"/>
  <c r="J16" i="14"/>
  <c r="K16" i="14"/>
  <c r="I17" i="14"/>
  <c r="J17" i="14"/>
  <c r="K17" i="14"/>
  <c r="I18" i="14"/>
  <c r="J18" i="14"/>
  <c r="K18" i="14"/>
  <c r="O18" i="14" s="1"/>
  <c r="I19" i="14"/>
  <c r="J19" i="14"/>
  <c r="K19" i="14"/>
  <c r="I20" i="14"/>
  <c r="J20" i="14"/>
  <c r="K20" i="14"/>
  <c r="I21" i="14"/>
  <c r="J21" i="14"/>
  <c r="N21" i="14" s="1"/>
  <c r="K21" i="14"/>
  <c r="I22" i="14"/>
  <c r="J22" i="14"/>
  <c r="K22" i="14"/>
  <c r="O22" i="14" s="1"/>
  <c r="I23" i="14"/>
  <c r="J23" i="14"/>
  <c r="K23" i="14"/>
  <c r="I24" i="14"/>
  <c r="J24" i="14"/>
  <c r="K24" i="14"/>
  <c r="I25" i="14"/>
  <c r="J25" i="14"/>
  <c r="N25" i="14" s="1"/>
  <c r="K25" i="14"/>
  <c r="J2" i="14"/>
  <c r="K2" i="14"/>
  <c r="I2" i="14"/>
  <c r="M2" i="14" s="1"/>
  <c r="I3" i="13"/>
  <c r="J3" i="13"/>
  <c r="K3" i="13"/>
  <c r="I5" i="13"/>
  <c r="J5" i="13"/>
  <c r="N5" i="13" s="1"/>
  <c r="K5" i="13"/>
  <c r="I6" i="13"/>
  <c r="J6" i="13"/>
  <c r="K6" i="13"/>
  <c r="O6" i="13" s="1"/>
  <c r="I7" i="13"/>
  <c r="J7" i="13"/>
  <c r="K7" i="13"/>
  <c r="I8" i="13"/>
  <c r="M8" i="13" s="1"/>
  <c r="J8" i="13"/>
  <c r="K8" i="13"/>
  <c r="I9" i="13"/>
  <c r="J9" i="13"/>
  <c r="N9" i="13" s="1"/>
  <c r="K9" i="13"/>
  <c r="I10" i="13"/>
  <c r="J10" i="13"/>
  <c r="K10" i="13"/>
  <c r="O10" i="13" s="1"/>
  <c r="I11" i="13"/>
  <c r="J11" i="13"/>
  <c r="K11" i="13"/>
  <c r="I12" i="13"/>
  <c r="M12" i="13" s="1"/>
  <c r="P12" i="13" s="1"/>
  <c r="J12" i="13"/>
  <c r="K12" i="13"/>
  <c r="I13" i="13"/>
  <c r="J13" i="13"/>
  <c r="N13" i="13" s="1"/>
  <c r="K13" i="13"/>
  <c r="I14" i="13"/>
  <c r="J14" i="13"/>
  <c r="K14" i="13"/>
  <c r="O14" i="13" s="1"/>
  <c r="I15" i="13"/>
  <c r="J15" i="13"/>
  <c r="K15" i="13"/>
  <c r="I16" i="13"/>
  <c r="M16" i="13" s="1"/>
  <c r="J16" i="13"/>
  <c r="K16" i="13"/>
  <c r="I17" i="13"/>
  <c r="J17" i="13"/>
  <c r="N17" i="13" s="1"/>
  <c r="K17" i="13"/>
  <c r="I18" i="13"/>
  <c r="J18" i="13"/>
  <c r="K18" i="13"/>
  <c r="O18" i="13" s="1"/>
  <c r="I19" i="13"/>
  <c r="J19" i="13"/>
  <c r="K19" i="13"/>
  <c r="I20" i="13"/>
  <c r="M20" i="13" s="1"/>
  <c r="J20" i="13"/>
  <c r="K20" i="13"/>
  <c r="I21" i="13"/>
  <c r="J21" i="13"/>
  <c r="N21" i="13" s="1"/>
  <c r="K21" i="13"/>
  <c r="I22" i="13"/>
  <c r="J22" i="13"/>
  <c r="K22" i="13"/>
  <c r="O22" i="13" s="1"/>
  <c r="I23" i="13"/>
  <c r="J23" i="13"/>
  <c r="K23" i="13"/>
  <c r="I24" i="13"/>
  <c r="M24" i="13" s="1"/>
  <c r="J24" i="13"/>
  <c r="K24" i="13"/>
  <c r="I25" i="13"/>
  <c r="J25" i="13"/>
  <c r="N25" i="13" s="1"/>
  <c r="K25" i="13"/>
  <c r="J2" i="13"/>
  <c r="K2" i="13"/>
  <c r="I2" i="13"/>
  <c r="I3" i="12"/>
  <c r="J3" i="12"/>
  <c r="K3" i="12"/>
  <c r="O3" i="12" s="1"/>
  <c r="I4" i="12"/>
  <c r="M4" i="12" s="1"/>
  <c r="J4" i="12"/>
  <c r="K4" i="12"/>
  <c r="I5" i="12"/>
  <c r="M5" i="12" s="1"/>
  <c r="J5" i="12"/>
  <c r="N5" i="12" s="1"/>
  <c r="K5" i="12"/>
  <c r="I6" i="12"/>
  <c r="J6" i="12"/>
  <c r="N6" i="12" s="1"/>
  <c r="K6" i="12"/>
  <c r="O6" i="12" s="1"/>
  <c r="I7" i="12"/>
  <c r="J7" i="12"/>
  <c r="K7" i="12"/>
  <c r="O7" i="12" s="1"/>
  <c r="I8" i="12"/>
  <c r="M8" i="12" s="1"/>
  <c r="J8" i="12"/>
  <c r="K8" i="12"/>
  <c r="I9" i="12"/>
  <c r="M9" i="12" s="1"/>
  <c r="J9" i="12"/>
  <c r="N9" i="12" s="1"/>
  <c r="K9" i="12"/>
  <c r="I10" i="12"/>
  <c r="J10" i="12"/>
  <c r="N10" i="12" s="1"/>
  <c r="K10" i="12"/>
  <c r="O10" i="12" s="1"/>
  <c r="I12" i="12"/>
  <c r="M12" i="12" s="1"/>
  <c r="J12" i="12"/>
  <c r="K12" i="12"/>
  <c r="I13" i="12"/>
  <c r="J13" i="12"/>
  <c r="N13" i="12" s="1"/>
  <c r="K13" i="12"/>
  <c r="I14" i="12"/>
  <c r="J14" i="12"/>
  <c r="K14" i="12"/>
  <c r="O14" i="12" s="1"/>
  <c r="I15" i="12"/>
  <c r="J15" i="12"/>
  <c r="K15" i="12"/>
  <c r="I16" i="12"/>
  <c r="M16" i="12" s="1"/>
  <c r="J16" i="12"/>
  <c r="K16" i="12"/>
  <c r="I17" i="12"/>
  <c r="J17" i="12"/>
  <c r="N17" i="12" s="1"/>
  <c r="K17" i="12"/>
  <c r="I18" i="12"/>
  <c r="J18" i="12"/>
  <c r="K18" i="12"/>
  <c r="O18" i="12" s="1"/>
  <c r="I19" i="12"/>
  <c r="J19" i="12"/>
  <c r="K19" i="12"/>
  <c r="I20" i="12"/>
  <c r="J20" i="12"/>
  <c r="K20" i="12"/>
  <c r="I21" i="12"/>
  <c r="J21" i="12"/>
  <c r="N21" i="12" s="1"/>
  <c r="K21" i="12"/>
  <c r="I22" i="12"/>
  <c r="J22" i="12"/>
  <c r="K22" i="12"/>
  <c r="O22" i="12" s="1"/>
  <c r="I23" i="12"/>
  <c r="J23" i="12"/>
  <c r="K23" i="12"/>
  <c r="I24" i="12"/>
  <c r="J24" i="12"/>
  <c r="K24" i="12"/>
  <c r="I25" i="12"/>
  <c r="M25" i="12" s="1"/>
  <c r="J25" i="12"/>
  <c r="N25" i="12" s="1"/>
  <c r="K25" i="12"/>
  <c r="J2" i="12"/>
  <c r="K2" i="12"/>
  <c r="I2" i="12"/>
  <c r="M2" i="12" s="1"/>
  <c r="I3" i="9"/>
  <c r="J3" i="9"/>
  <c r="K3" i="9"/>
  <c r="I4" i="9"/>
  <c r="M4" i="9" s="1"/>
  <c r="J4" i="9"/>
  <c r="K4" i="9"/>
  <c r="I5" i="9"/>
  <c r="M5" i="9" s="1"/>
  <c r="J5" i="9"/>
  <c r="K5" i="9"/>
  <c r="I6" i="9"/>
  <c r="J6" i="9"/>
  <c r="K6" i="9"/>
  <c r="I7" i="9"/>
  <c r="J7" i="9"/>
  <c r="K7" i="9"/>
  <c r="I8" i="9"/>
  <c r="M8" i="9" s="1"/>
  <c r="J8" i="9"/>
  <c r="K8" i="9"/>
  <c r="I9" i="9"/>
  <c r="J9" i="9"/>
  <c r="N9" i="9" s="1"/>
  <c r="K9" i="9"/>
  <c r="I10" i="9"/>
  <c r="J10" i="9"/>
  <c r="K10" i="9"/>
  <c r="O10" i="9" s="1"/>
  <c r="I11" i="9"/>
  <c r="J11" i="9"/>
  <c r="K11" i="9"/>
  <c r="O11" i="9" s="1"/>
  <c r="I12" i="9"/>
  <c r="M12" i="9" s="1"/>
  <c r="J12" i="9"/>
  <c r="K12" i="9"/>
  <c r="I13" i="9"/>
  <c r="J13" i="9"/>
  <c r="N13" i="9" s="1"/>
  <c r="K13" i="9"/>
  <c r="I14" i="9"/>
  <c r="J14" i="9"/>
  <c r="K14" i="9"/>
  <c r="O14" i="9" s="1"/>
  <c r="I15" i="9"/>
  <c r="J15" i="9"/>
  <c r="K15" i="9"/>
  <c r="I16" i="9"/>
  <c r="M16" i="9" s="1"/>
  <c r="J16" i="9"/>
  <c r="K16" i="9"/>
  <c r="I17" i="9"/>
  <c r="J17" i="9"/>
  <c r="N17" i="9" s="1"/>
  <c r="K17" i="9"/>
  <c r="I18" i="9"/>
  <c r="J18" i="9"/>
  <c r="K18" i="9"/>
  <c r="I19" i="9"/>
  <c r="J19" i="9"/>
  <c r="K19" i="9"/>
  <c r="I20" i="9"/>
  <c r="M20" i="9" s="1"/>
  <c r="J20" i="9"/>
  <c r="K20" i="9"/>
  <c r="I21" i="9"/>
  <c r="M21" i="9" s="1"/>
  <c r="J21" i="9"/>
  <c r="K21" i="9"/>
  <c r="I22" i="9"/>
  <c r="J22" i="9"/>
  <c r="K22" i="9"/>
  <c r="O22" i="9" s="1"/>
  <c r="I23" i="9"/>
  <c r="J23" i="9"/>
  <c r="K23" i="9"/>
  <c r="I24" i="9"/>
  <c r="M24" i="9" s="1"/>
  <c r="J24" i="9"/>
  <c r="K24" i="9"/>
  <c r="I25" i="9"/>
  <c r="J25" i="9"/>
  <c r="N25" i="9" s="1"/>
  <c r="K25" i="9"/>
  <c r="J2" i="9"/>
  <c r="K2" i="9"/>
  <c r="I2" i="9"/>
  <c r="I3" i="11"/>
  <c r="J3" i="11"/>
  <c r="K3" i="11"/>
  <c r="I4" i="11"/>
  <c r="J4" i="11"/>
  <c r="K4" i="11"/>
  <c r="I5" i="11"/>
  <c r="J5" i="11"/>
  <c r="K5" i="11"/>
  <c r="I6" i="11"/>
  <c r="J6" i="11"/>
  <c r="K6" i="11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I13" i="11"/>
  <c r="J13" i="11"/>
  <c r="N13" i="11" s="1"/>
  <c r="K13" i="11"/>
  <c r="I14" i="11"/>
  <c r="J14" i="11"/>
  <c r="K14" i="11"/>
  <c r="I15" i="11"/>
  <c r="J15" i="11"/>
  <c r="K15" i="11"/>
  <c r="I16" i="11"/>
  <c r="J16" i="11"/>
  <c r="K16" i="11"/>
  <c r="I17" i="11"/>
  <c r="J17" i="11"/>
  <c r="N17" i="11" s="1"/>
  <c r="K17" i="11"/>
  <c r="I18" i="11"/>
  <c r="J18" i="11"/>
  <c r="K18" i="11"/>
  <c r="O18" i="11" s="1"/>
  <c r="I19" i="11"/>
  <c r="J19" i="11"/>
  <c r="K19" i="11"/>
  <c r="I20" i="11"/>
  <c r="J20" i="11"/>
  <c r="K20" i="11"/>
  <c r="I21" i="11"/>
  <c r="J21" i="11"/>
  <c r="K21" i="11"/>
  <c r="I22" i="11"/>
  <c r="J22" i="11"/>
  <c r="K22" i="11"/>
  <c r="I23" i="11"/>
  <c r="J23" i="11"/>
  <c r="K23" i="11"/>
  <c r="I24" i="11"/>
  <c r="J24" i="11"/>
  <c r="K24" i="11"/>
  <c r="I25" i="11"/>
  <c r="J25" i="11"/>
  <c r="K25" i="11"/>
  <c r="J2" i="11"/>
  <c r="K2" i="11"/>
  <c r="I2" i="11"/>
  <c r="I9" i="10"/>
  <c r="J9" i="10"/>
  <c r="N9" i="10" s="1"/>
  <c r="K9" i="10"/>
  <c r="I10" i="10"/>
  <c r="M10" i="10" s="1"/>
  <c r="J10" i="10"/>
  <c r="K10" i="10"/>
  <c r="O10" i="10" s="1"/>
  <c r="I11" i="10"/>
  <c r="J11" i="10"/>
  <c r="N11" i="10" s="1"/>
  <c r="K11" i="10"/>
  <c r="I12" i="10"/>
  <c r="M12" i="10" s="1"/>
  <c r="J12" i="10"/>
  <c r="K12" i="10"/>
  <c r="I13" i="10"/>
  <c r="J13" i="10"/>
  <c r="N13" i="10" s="1"/>
  <c r="K13" i="10"/>
  <c r="I14" i="10"/>
  <c r="J14" i="10"/>
  <c r="K14" i="10"/>
  <c r="I15" i="10"/>
  <c r="J15" i="10"/>
  <c r="K15" i="10"/>
  <c r="O15" i="10" s="1"/>
  <c r="I16" i="10"/>
  <c r="M16" i="10" s="1"/>
  <c r="J16" i="10"/>
  <c r="K16" i="10"/>
  <c r="I17" i="10"/>
  <c r="M17" i="10" s="1"/>
  <c r="J17" i="10"/>
  <c r="N17" i="10" s="1"/>
  <c r="K17" i="10"/>
  <c r="I18" i="10"/>
  <c r="J18" i="10"/>
  <c r="I19" i="10"/>
  <c r="J19" i="10"/>
  <c r="I20" i="10"/>
  <c r="M20" i="10" s="1"/>
  <c r="J20" i="10"/>
  <c r="K20" i="10"/>
  <c r="I21" i="10"/>
  <c r="J21" i="10"/>
  <c r="K21" i="10"/>
  <c r="I22" i="10"/>
  <c r="M22" i="10" s="1"/>
  <c r="J22" i="10"/>
  <c r="N22" i="10" s="1"/>
  <c r="K22" i="10"/>
  <c r="O22" i="10" s="1"/>
  <c r="I23" i="10"/>
  <c r="J23" i="10"/>
  <c r="K23" i="10"/>
  <c r="I24" i="10"/>
  <c r="J24" i="10"/>
  <c r="K24" i="10"/>
  <c r="O24" i="10" s="1"/>
  <c r="I25" i="10"/>
  <c r="M25" i="10" s="1"/>
  <c r="J25" i="10"/>
  <c r="N25" i="10" s="1"/>
  <c r="K25" i="10"/>
  <c r="I3" i="10"/>
  <c r="J3" i="10"/>
  <c r="K3" i="10"/>
  <c r="I4" i="10"/>
  <c r="M4" i="10" s="1"/>
  <c r="J4" i="10"/>
  <c r="K4" i="10"/>
  <c r="I5" i="10"/>
  <c r="J5" i="10"/>
  <c r="N5" i="10" s="1"/>
  <c r="K5" i="10"/>
  <c r="I6" i="10"/>
  <c r="J6" i="10"/>
  <c r="K6" i="10"/>
  <c r="O6" i="10" s="1"/>
  <c r="J2" i="10"/>
  <c r="I2" i="10"/>
  <c r="M2" i="10" s="1"/>
  <c r="I3" i="8"/>
  <c r="J3" i="8"/>
  <c r="K3" i="8"/>
  <c r="I4" i="8"/>
  <c r="M4" i="8" s="1"/>
  <c r="J4" i="8"/>
  <c r="K4" i="8"/>
  <c r="I5" i="8"/>
  <c r="J5" i="8"/>
  <c r="N5" i="8" s="1"/>
  <c r="K5" i="8"/>
  <c r="I6" i="8"/>
  <c r="J6" i="8"/>
  <c r="K6" i="8"/>
  <c r="O6" i="8" s="1"/>
  <c r="I7" i="8"/>
  <c r="J7" i="8"/>
  <c r="K7" i="8"/>
  <c r="I8" i="8"/>
  <c r="M8" i="8" s="1"/>
  <c r="J8" i="8"/>
  <c r="K8" i="8"/>
  <c r="I9" i="8"/>
  <c r="J9" i="8"/>
  <c r="N9" i="8" s="1"/>
  <c r="K9" i="8"/>
  <c r="I10" i="8"/>
  <c r="J10" i="8"/>
  <c r="K10" i="8"/>
  <c r="O10" i="8" s="1"/>
  <c r="I11" i="8"/>
  <c r="J11" i="8"/>
  <c r="K11" i="8"/>
  <c r="I12" i="8"/>
  <c r="M12" i="8" s="1"/>
  <c r="J12" i="8"/>
  <c r="K12" i="8"/>
  <c r="I13" i="8"/>
  <c r="J13" i="8"/>
  <c r="N13" i="8" s="1"/>
  <c r="K13" i="8"/>
  <c r="I14" i="8"/>
  <c r="J14" i="8"/>
  <c r="K14" i="8"/>
  <c r="O14" i="8" s="1"/>
  <c r="I15" i="8"/>
  <c r="J15" i="8"/>
  <c r="K15" i="8"/>
  <c r="I16" i="8"/>
  <c r="M16" i="8" s="1"/>
  <c r="J16" i="8"/>
  <c r="K16" i="8"/>
  <c r="I17" i="8"/>
  <c r="J17" i="8"/>
  <c r="N17" i="8" s="1"/>
  <c r="K17" i="8"/>
  <c r="I18" i="8"/>
  <c r="J18" i="8"/>
  <c r="K18" i="8"/>
  <c r="O18" i="8" s="1"/>
  <c r="I19" i="8"/>
  <c r="J19" i="8"/>
  <c r="K19" i="8"/>
  <c r="I20" i="8"/>
  <c r="M20" i="8" s="1"/>
  <c r="J20" i="8"/>
  <c r="K20" i="8"/>
  <c r="I21" i="8"/>
  <c r="J21" i="8"/>
  <c r="N21" i="8" s="1"/>
  <c r="K21" i="8"/>
  <c r="I22" i="8"/>
  <c r="J22" i="8"/>
  <c r="K22" i="8"/>
  <c r="O22" i="8" s="1"/>
  <c r="I23" i="8"/>
  <c r="J23" i="8"/>
  <c r="K23" i="8"/>
  <c r="I24" i="8"/>
  <c r="M24" i="8" s="1"/>
  <c r="J24" i="8"/>
  <c r="K24" i="8"/>
  <c r="I25" i="8"/>
  <c r="J25" i="8"/>
  <c r="N25" i="8" s="1"/>
  <c r="K25" i="8"/>
  <c r="J2" i="8"/>
  <c r="K2" i="8"/>
  <c r="I2" i="8"/>
  <c r="I3" i="7"/>
  <c r="J3" i="7"/>
  <c r="K3" i="7"/>
  <c r="I4" i="7"/>
  <c r="M4" i="7" s="1"/>
  <c r="J4" i="7"/>
  <c r="K4" i="7"/>
  <c r="I5" i="7"/>
  <c r="J5" i="7"/>
  <c r="N5" i="7" s="1"/>
  <c r="K5" i="7"/>
  <c r="I6" i="7"/>
  <c r="J6" i="7"/>
  <c r="K6" i="7"/>
  <c r="O6" i="7" s="1"/>
  <c r="I7" i="7"/>
  <c r="J7" i="7"/>
  <c r="K7" i="7"/>
  <c r="I8" i="7"/>
  <c r="M8" i="7" s="1"/>
  <c r="J8" i="7"/>
  <c r="K8" i="7"/>
  <c r="I9" i="7"/>
  <c r="J9" i="7"/>
  <c r="N9" i="7" s="1"/>
  <c r="K9" i="7"/>
  <c r="I10" i="7"/>
  <c r="J10" i="7"/>
  <c r="K10" i="7"/>
  <c r="O10" i="7" s="1"/>
  <c r="I11" i="7"/>
  <c r="J11" i="7"/>
  <c r="K11" i="7"/>
  <c r="I12" i="7"/>
  <c r="M12" i="7" s="1"/>
  <c r="J12" i="7"/>
  <c r="K12" i="7"/>
  <c r="I13" i="7"/>
  <c r="J13" i="7"/>
  <c r="N13" i="7" s="1"/>
  <c r="K13" i="7"/>
  <c r="I14" i="7"/>
  <c r="J14" i="7"/>
  <c r="K14" i="7"/>
  <c r="I15" i="7"/>
  <c r="J15" i="7"/>
  <c r="K15" i="7"/>
  <c r="I16" i="7"/>
  <c r="M16" i="7" s="1"/>
  <c r="J16" i="7"/>
  <c r="K16" i="7"/>
  <c r="I17" i="7"/>
  <c r="J17" i="7"/>
  <c r="N17" i="7" s="1"/>
  <c r="K17" i="7"/>
  <c r="I18" i="7"/>
  <c r="J18" i="7"/>
  <c r="K18" i="7"/>
  <c r="O18" i="7" s="1"/>
  <c r="I19" i="7"/>
  <c r="J19" i="7"/>
  <c r="K19" i="7"/>
  <c r="I20" i="7"/>
  <c r="M20" i="7" s="1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J2" i="7"/>
  <c r="K2" i="7"/>
  <c r="I2" i="7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J2" i="6"/>
  <c r="K2" i="6"/>
  <c r="I2" i="6"/>
  <c r="O25" i="21"/>
  <c r="M25" i="21"/>
  <c r="N24" i="21"/>
  <c r="O24" i="21"/>
  <c r="O23" i="21"/>
  <c r="N23" i="21"/>
  <c r="M23" i="21"/>
  <c r="N22" i="21"/>
  <c r="M22" i="21"/>
  <c r="O21" i="21"/>
  <c r="M21" i="21"/>
  <c r="O20" i="21"/>
  <c r="N20" i="21"/>
  <c r="M19" i="21"/>
  <c r="O19" i="21"/>
  <c r="N19" i="21"/>
  <c r="N18" i="21"/>
  <c r="M18" i="21"/>
  <c r="O17" i="21"/>
  <c r="M17" i="21"/>
  <c r="N16" i="21"/>
  <c r="O16" i="21"/>
  <c r="O15" i="21"/>
  <c r="N15" i="21"/>
  <c r="M15" i="21"/>
  <c r="N14" i="21"/>
  <c r="M14" i="21"/>
  <c r="M13" i="21"/>
  <c r="O13" i="21"/>
  <c r="O12" i="21"/>
  <c r="N12" i="21"/>
  <c r="M11" i="21"/>
  <c r="O11" i="21"/>
  <c r="N11" i="21"/>
  <c r="N10" i="21"/>
  <c r="M10" i="21"/>
  <c r="M9" i="21"/>
  <c r="O9" i="21"/>
  <c r="N8" i="21"/>
  <c r="O8" i="21"/>
  <c r="O7" i="21"/>
  <c r="N7" i="21"/>
  <c r="M7" i="21"/>
  <c r="N6" i="21"/>
  <c r="M6" i="21"/>
  <c r="O5" i="21"/>
  <c r="M5" i="21"/>
  <c r="N4" i="21"/>
  <c r="O4" i="21"/>
  <c r="O3" i="21"/>
  <c r="N3" i="21"/>
  <c r="M3" i="21"/>
  <c r="O2" i="21"/>
  <c r="N2" i="21"/>
  <c r="M2" i="21"/>
  <c r="M25" i="20"/>
  <c r="O25" i="20"/>
  <c r="N25" i="20"/>
  <c r="O24" i="20"/>
  <c r="N24" i="20"/>
  <c r="O23" i="20"/>
  <c r="N23" i="20"/>
  <c r="M23" i="20"/>
  <c r="N22" i="20"/>
  <c r="O22" i="20"/>
  <c r="M22" i="20"/>
  <c r="M21" i="20"/>
  <c r="O21" i="20"/>
  <c r="N21" i="20"/>
  <c r="O20" i="20"/>
  <c r="N20" i="20"/>
  <c r="O19" i="20"/>
  <c r="N19" i="20"/>
  <c r="M19" i="20"/>
  <c r="N18" i="20"/>
  <c r="M18" i="20"/>
  <c r="M17" i="20"/>
  <c r="O17" i="20"/>
  <c r="N17" i="20"/>
  <c r="N16" i="20"/>
  <c r="O16" i="20"/>
  <c r="O15" i="20"/>
  <c r="N15" i="20"/>
  <c r="M15" i="20"/>
  <c r="N14" i="20"/>
  <c r="M14" i="20"/>
  <c r="O13" i="20"/>
  <c r="M13" i="20"/>
  <c r="O12" i="20"/>
  <c r="N12" i="20"/>
  <c r="M11" i="20"/>
  <c r="O11" i="20"/>
  <c r="N11" i="20"/>
  <c r="N10" i="20"/>
  <c r="M10" i="20"/>
  <c r="M9" i="20"/>
  <c r="O9" i="20"/>
  <c r="N9" i="20"/>
  <c r="O8" i="20"/>
  <c r="N8" i="20"/>
  <c r="O7" i="20"/>
  <c r="N7" i="20"/>
  <c r="M7" i="20"/>
  <c r="N6" i="20"/>
  <c r="M6" i="20"/>
  <c r="O5" i="20"/>
  <c r="M5" i="20"/>
  <c r="O4" i="20"/>
  <c r="N4" i="20"/>
  <c r="O3" i="20"/>
  <c r="N3" i="20"/>
  <c r="M3" i="20"/>
  <c r="O2" i="20"/>
  <c r="N2" i="20"/>
  <c r="M2" i="20"/>
  <c r="O25" i="18"/>
  <c r="M25" i="18"/>
  <c r="O24" i="18"/>
  <c r="N24" i="18"/>
  <c r="O23" i="18"/>
  <c r="N23" i="18"/>
  <c r="M23" i="18"/>
  <c r="N22" i="18"/>
  <c r="M22" i="18"/>
  <c r="O21" i="18"/>
  <c r="N21" i="18"/>
  <c r="O20" i="18"/>
  <c r="N20" i="18"/>
  <c r="O19" i="18"/>
  <c r="N19" i="18"/>
  <c r="M19" i="18"/>
  <c r="N18" i="18"/>
  <c r="M18" i="18"/>
  <c r="O17" i="18"/>
  <c r="M17" i="18"/>
  <c r="O16" i="18"/>
  <c r="N16" i="18"/>
  <c r="O15" i="18"/>
  <c r="N15" i="18"/>
  <c r="M15" i="18"/>
  <c r="N14" i="18"/>
  <c r="M14" i="18"/>
  <c r="O13" i="18"/>
  <c r="N13" i="18"/>
  <c r="O12" i="18"/>
  <c r="N12" i="18"/>
  <c r="O11" i="18"/>
  <c r="N11" i="18"/>
  <c r="M11" i="18"/>
  <c r="N10" i="18"/>
  <c r="M10" i="18"/>
  <c r="O9" i="18"/>
  <c r="M9" i="18"/>
  <c r="O8" i="18"/>
  <c r="N8" i="18"/>
  <c r="O7" i="18"/>
  <c r="N7" i="18"/>
  <c r="M7" i="18"/>
  <c r="N6" i="18"/>
  <c r="M6" i="18"/>
  <c r="O5" i="18"/>
  <c r="N5" i="18"/>
  <c r="N4" i="18"/>
  <c r="O4" i="18"/>
  <c r="O3" i="18"/>
  <c r="N3" i="18"/>
  <c r="M3" i="18"/>
  <c r="O2" i="18"/>
  <c r="M2" i="18"/>
  <c r="O25" i="17"/>
  <c r="M25" i="17"/>
  <c r="O24" i="17"/>
  <c r="N24" i="17"/>
  <c r="O23" i="17"/>
  <c r="N23" i="17"/>
  <c r="M23" i="17"/>
  <c r="N22" i="17"/>
  <c r="M22" i="17"/>
  <c r="M21" i="17"/>
  <c r="O21" i="17"/>
  <c r="O20" i="17"/>
  <c r="N20" i="17"/>
  <c r="O19" i="17"/>
  <c r="N19" i="17"/>
  <c r="M19" i="17"/>
  <c r="N18" i="17"/>
  <c r="M18" i="17"/>
  <c r="O17" i="17"/>
  <c r="M17" i="17"/>
  <c r="O16" i="17"/>
  <c r="N16" i="17"/>
  <c r="O15" i="17"/>
  <c r="N15" i="17"/>
  <c r="M15" i="17"/>
  <c r="N14" i="17"/>
  <c r="M14" i="17"/>
  <c r="M13" i="17"/>
  <c r="O13" i="17"/>
  <c r="O12" i="17"/>
  <c r="N12" i="17"/>
  <c r="O11" i="17"/>
  <c r="N11" i="17"/>
  <c r="M11" i="17"/>
  <c r="N10" i="17"/>
  <c r="M10" i="17"/>
  <c r="O9" i="17"/>
  <c r="M9" i="17"/>
  <c r="O8" i="17"/>
  <c r="N8" i="17"/>
  <c r="O7" i="17"/>
  <c r="N7" i="17"/>
  <c r="M7" i="17"/>
  <c r="N6" i="17"/>
  <c r="M6" i="17"/>
  <c r="O5" i="17"/>
  <c r="M5" i="17"/>
  <c r="O4" i="17"/>
  <c r="N4" i="17"/>
  <c r="O3" i="17"/>
  <c r="N3" i="17"/>
  <c r="M3" i="17"/>
  <c r="O2" i="17"/>
  <c r="N2" i="17"/>
  <c r="O25" i="16"/>
  <c r="N25" i="16"/>
  <c r="M25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20" i="16"/>
  <c r="N20" i="16"/>
  <c r="M20" i="16"/>
  <c r="M19" i="16"/>
  <c r="O19" i="16"/>
  <c r="N19" i="16"/>
  <c r="N18" i="16"/>
  <c r="O18" i="16"/>
  <c r="M18" i="16"/>
  <c r="O17" i="16"/>
  <c r="N17" i="16"/>
  <c r="M17" i="16"/>
  <c r="O16" i="16"/>
  <c r="N16" i="16"/>
  <c r="M16" i="16"/>
  <c r="O15" i="16"/>
  <c r="N15" i="16"/>
  <c r="M15" i="16"/>
  <c r="O14" i="16"/>
  <c r="N14" i="16"/>
  <c r="M14" i="16"/>
  <c r="M13" i="16"/>
  <c r="O13" i="16"/>
  <c r="N13" i="16"/>
  <c r="O12" i="16"/>
  <c r="N12" i="16"/>
  <c r="M12" i="16"/>
  <c r="M11" i="16"/>
  <c r="O11" i="16"/>
  <c r="N11" i="16"/>
  <c r="O10" i="16"/>
  <c r="N10" i="16"/>
  <c r="M10" i="16"/>
  <c r="O9" i="16"/>
  <c r="N9" i="16"/>
  <c r="M9" i="16"/>
  <c r="O8" i="16"/>
  <c r="N8" i="16"/>
  <c r="M8" i="16"/>
  <c r="M7" i="16"/>
  <c r="O7" i="16"/>
  <c r="N7" i="16"/>
  <c r="M6" i="16"/>
  <c r="O5" i="16"/>
  <c r="N5" i="16"/>
  <c r="M5" i="16"/>
  <c r="O4" i="16"/>
  <c r="N4" i="16"/>
  <c r="M4" i="16"/>
  <c r="M3" i="16"/>
  <c r="O3" i="16"/>
  <c r="N3" i="16"/>
  <c r="O2" i="16"/>
  <c r="N2" i="16"/>
  <c r="M2" i="16"/>
  <c r="O25" i="15"/>
  <c r="M25" i="15"/>
  <c r="O24" i="15"/>
  <c r="N24" i="15"/>
  <c r="O23" i="15"/>
  <c r="N23" i="15"/>
  <c r="M23" i="15"/>
  <c r="N22" i="15"/>
  <c r="M22" i="15"/>
  <c r="O21" i="15"/>
  <c r="M21" i="15"/>
  <c r="O20" i="15"/>
  <c r="N20" i="15"/>
  <c r="O19" i="15"/>
  <c r="N19" i="15"/>
  <c r="M19" i="15"/>
  <c r="N18" i="15"/>
  <c r="M18" i="15"/>
  <c r="O17" i="15"/>
  <c r="M17" i="15"/>
  <c r="O16" i="15"/>
  <c r="N16" i="15"/>
  <c r="O15" i="15"/>
  <c r="N15" i="15"/>
  <c r="M15" i="15"/>
  <c r="N14" i="15"/>
  <c r="M14" i="15"/>
  <c r="O13" i="15"/>
  <c r="M13" i="15"/>
  <c r="M12" i="15"/>
  <c r="O12" i="15"/>
  <c r="N12" i="15"/>
  <c r="O11" i="15"/>
  <c r="N11" i="15"/>
  <c r="M11" i="15"/>
  <c r="N10" i="15"/>
  <c r="M10" i="15"/>
  <c r="O9" i="15"/>
  <c r="M9" i="15"/>
  <c r="O8" i="15"/>
  <c r="N8" i="15"/>
  <c r="O7" i="15"/>
  <c r="N7" i="15"/>
  <c r="M7" i="15"/>
  <c r="N6" i="15"/>
  <c r="M6" i="15"/>
  <c r="O5" i="15"/>
  <c r="M5" i="15"/>
  <c r="O4" i="15"/>
  <c r="N4" i="15"/>
  <c r="O3" i="15"/>
  <c r="N3" i="15"/>
  <c r="M3" i="15"/>
  <c r="O2" i="15"/>
  <c r="N2" i="15"/>
  <c r="M2" i="15"/>
  <c r="M25" i="14"/>
  <c r="O25" i="14"/>
  <c r="O24" i="14"/>
  <c r="N24" i="14"/>
  <c r="M24" i="14"/>
  <c r="O23" i="14"/>
  <c r="N23" i="14"/>
  <c r="M23" i="14"/>
  <c r="N22" i="14"/>
  <c r="M22" i="14"/>
  <c r="M21" i="14"/>
  <c r="O21" i="14"/>
  <c r="N20" i="14"/>
  <c r="O20" i="14"/>
  <c r="M20" i="14"/>
  <c r="O19" i="14"/>
  <c r="N19" i="14"/>
  <c r="M19" i="14"/>
  <c r="N18" i="14"/>
  <c r="M18" i="14"/>
  <c r="O17" i="14"/>
  <c r="N17" i="14"/>
  <c r="M17" i="14"/>
  <c r="O16" i="14"/>
  <c r="N16" i="14"/>
  <c r="M16" i="14"/>
  <c r="M15" i="14"/>
  <c r="O14" i="14"/>
  <c r="N14" i="14"/>
  <c r="M14" i="14"/>
  <c r="M13" i="14"/>
  <c r="O13" i="14"/>
  <c r="O12" i="14"/>
  <c r="N12" i="14"/>
  <c r="M12" i="14"/>
  <c r="O11" i="14"/>
  <c r="N11" i="14"/>
  <c r="M11" i="14"/>
  <c r="O10" i="14"/>
  <c r="N10" i="14"/>
  <c r="M10" i="14"/>
  <c r="M9" i="14"/>
  <c r="O9" i="14"/>
  <c r="O8" i="14"/>
  <c r="N8" i="14"/>
  <c r="M8" i="14"/>
  <c r="O7" i="14"/>
  <c r="N7" i="14"/>
  <c r="M7" i="14"/>
  <c r="O6" i="14"/>
  <c r="N6" i="14"/>
  <c r="M6" i="14"/>
  <c r="O5" i="14"/>
  <c r="N5" i="14"/>
  <c r="M5" i="14"/>
  <c r="O4" i="14"/>
  <c r="N4" i="14"/>
  <c r="M4" i="14"/>
  <c r="O3" i="14"/>
  <c r="N3" i="14"/>
  <c r="M3" i="14"/>
  <c r="O2" i="14"/>
  <c r="N2" i="14"/>
  <c r="O14" i="10"/>
  <c r="N10" i="10"/>
  <c r="N18" i="10"/>
  <c r="N21" i="10"/>
  <c r="M13" i="10"/>
  <c r="M14" i="10"/>
  <c r="M18" i="10"/>
  <c r="M21" i="10"/>
  <c r="O11" i="7"/>
  <c r="O12" i="7"/>
  <c r="O13" i="7"/>
  <c r="O15" i="7"/>
  <c r="O16" i="7"/>
  <c r="O19" i="7"/>
  <c r="O20" i="7"/>
  <c r="O25" i="13"/>
  <c r="M25" i="13"/>
  <c r="O24" i="13"/>
  <c r="N24" i="13"/>
  <c r="O23" i="13"/>
  <c r="N23" i="13"/>
  <c r="M23" i="13"/>
  <c r="N22" i="13"/>
  <c r="M22" i="13"/>
  <c r="M21" i="13"/>
  <c r="O21" i="13"/>
  <c r="O20" i="13"/>
  <c r="N20" i="13"/>
  <c r="O19" i="13"/>
  <c r="N19" i="13"/>
  <c r="M19" i="13"/>
  <c r="N18" i="13"/>
  <c r="M18" i="13"/>
  <c r="O17" i="13"/>
  <c r="M17" i="13"/>
  <c r="O16" i="13"/>
  <c r="N16" i="13"/>
  <c r="O15" i="13"/>
  <c r="N15" i="13"/>
  <c r="M15" i="13"/>
  <c r="N14" i="13"/>
  <c r="M14" i="13"/>
  <c r="O13" i="13"/>
  <c r="M13" i="13"/>
  <c r="O12" i="13"/>
  <c r="N12" i="13"/>
  <c r="O11" i="13"/>
  <c r="N11" i="13"/>
  <c r="M11" i="13"/>
  <c r="N10" i="13"/>
  <c r="M10" i="13"/>
  <c r="O9" i="13"/>
  <c r="M9" i="13"/>
  <c r="O8" i="13"/>
  <c r="N8" i="13"/>
  <c r="O7" i="13"/>
  <c r="N7" i="13"/>
  <c r="M7" i="13"/>
  <c r="N6" i="13"/>
  <c r="M6" i="13"/>
  <c r="O5" i="13"/>
  <c r="M5" i="13"/>
  <c r="O3" i="13"/>
  <c r="N3" i="13"/>
  <c r="M3" i="13"/>
  <c r="O2" i="13"/>
  <c r="N2" i="13"/>
  <c r="M2" i="13"/>
  <c r="O25" i="12"/>
  <c r="M24" i="12"/>
  <c r="O24" i="12"/>
  <c r="N24" i="12"/>
  <c r="O23" i="12"/>
  <c r="N23" i="12"/>
  <c r="M23" i="12"/>
  <c r="N22" i="12"/>
  <c r="M22" i="12"/>
  <c r="O21" i="12"/>
  <c r="M21" i="12"/>
  <c r="M20" i="12"/>
  <c r="O20" i="12"/>
  <c r="N20" i="12"/>
  <c r="O19" i="12"/>
  <c r="N19" i="12"/>
  <c r="M19" i="12"/>
  <c r="N18" i="12"/>
  <c r="M18" i="12"/>
  <c r="O17" i="12"/>
  <c r="M17" i="12"/>
  <c r="O16" i="12"/>
  <c r="N16" i="12"/>
  <c r="M15" i="12"/>
  <c r="O15" i="12"/>
  <c r="N15" i="12"/>
  <c r="N14" i="12"/>
  <c r="M14" i="12"/>
  <c r="O13" i="12"/>
  <c r="M13" i="12"/>
  <c r="O12" i="12"/>
  <c r="N12" i="12"/>
  <c r="M10" i="12"/>
  <c r="O9" i="12"/>
  <c r="O8" i="12"/>
  <c r="N8" i="12"/>
  <c r="N7" i="12"/>
  <c r="M7" i="12"/>
  <c r="M6" i="12"/>
  <c r="O4" i="12"/>
  <c r="N4" i="12"/>
  <c r="N3" i="12"/>
  <c r="M3" i="12"/>
  <c r="O2" i="12"/>
  <c r="N2" i="12"/>
  <c r="O25" i="9"/>
  <c r="M25" i="9"/>
  <c r="O24" i="9"/>
  <c r="N24" i="9"/>
  <c r="O23" i="9"/>
  <c r="N23" i="9"/>
  <c r="M23" i="9"/>
  <c r="N22" i="9"/>
  <c r="M22" i="9"/>
  <c r="O21" i="9"/>
  <c r="N21" i="9"/>
  <c r="O20" i="9"/>
  <c r="N20" i="9"/>
  <c r="O19" i="9"/>
  <c r="N19" i="9"/>
  <c r="M19" i="9"/>
  <c r="N18" i="9"/>
  <c r="O18" i="9"/>
  <c r="M18" i="9"/>
  <c r="O17" i="9"/>
  <c r="M17" i="9"/>
  <c r="O16" i="9"/>
  <c r="N16" i="9"/>
  <c r="O15" i="9"/>
  <c r="N15" i="9"/>
  <c r="M15" i="9"/>
  <c r="N14" i="9"/>
  <c r="M14" i="9"/>
  <c r="O13" i="9"/>
  <c r="M13" i="9"/>
  <c r="O12" i="9"/>
  <c r="N12" i="9"/>
  <c r="M11" i="9"/>
  <c r="N11" i="9"/>
  <c r="N10" i="9"/>
  <c r="M10" i="9"/>
  <c r="O9" i="9"/>
  <c r="M9" i="9"/>
  <c r="O8" i="9"/>
  <c r="N8" i="9"/>
  <c r="O7" i="9"/>
  <c r="N7" i="9"/>
  <c r="M7" i="9"/>
  <c r="N6" i="9"/>
  <c r="O6" i="9"/>
  <c r="M6" i="9"/>
  <c r="O5" i="9"/>
  <c r="N5" i="9"/>
  <c r="O4" i="9"/>
  <c r="N4" i="9"/>
  <c r="O3" i="9"/>
  <c r="N3" i="9"/>
  <c r="M3" i="9"/>
  <c r="O2" i="9"/>
  <c r="N2" i="9"/>
  <c r="M2" i="9"/>
  <c r="O25" i="11"/>
  <c r="N25" i="11"/>
  <c r="M25" i="11"/>
  <c r="O24" i="11"/>
  <c r="N24" i="11"/>
  <c r="M24" i="11"/>
  <c r="O23" i="11"/>
  <c r="N23" i="11"/>
  <c r="M23" i="11"/>
  <c r="O22" i="11"/>
  <c r="N22" i="11"/>
  <c r="M22" i="11"/>
  <c r="O21" i="11"/>
  <c r="N21" i="11"/>
  <c r="M21" i="11"/>
  <c r="O20" i="11"/>
  <c r="N20" i="11"/>
  <c r="M20" i="11"/>
  <c r="O19" i="11"/>
  <c r="N19" i="11"/>
  <c r="M19" i="11"/>
  <c r="N18" i="11"/>
  <c r="M18" i="11"/>
  <c r="M17" i="11"/>
  <c r="O17" i="11"/>
  <c r="O16" i="11"/>
  <c r="N16" i="11"/>
  <c r="M16" i="11"/>
  <c r="M15" i="11"/>
  <c r="O15" i="11"/>
  <c r="N15" i="11"/>
  <c r="O14" i="11"/>
  <c r="N14" i="11"/>
  <c r="M14" i="11"/>
  <c r="M13" i="11"/>
  <c r="O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M4" i="11"/>
  <c r="O3" i="11"/>
  <c r="N3" i="11"/>
  <c r="M3" i="11"/>
  <c r="O2" i="11"/>
  <c r="N2" i="11"/>
  <c r="M2" i="11"/>
  <c r="O25" i="10"/>
  <c r="M24" i="10"/>
  <c r="N24" i="10"/>
  <c r="O23" i="10"/>
  <c r="N23" i="10"/>
  <c r="M23" i="10"/>
  <c r="O21" i="10"/>
  <c r="O20" i="10"/>
  <c r="N20" i="10"/>
  <c r="N19" i="10"/>
  <c r="M19" i="10"/>
  <c r="O17" i="10"/>
  <c r="O16" i="10"/>
  <c r="N16" i="10"/>
  <c r="N15" i="10"/>
  <c r="M15" i="10"/>
  <c r="N14" i="10"/>
  <c r="O13" i="10"/>
  <c r="O12" i="10"/>
  <c r="N12" i="10"/>
  <c r="O11" i="10"/>
  <c r="M11" i="10"/>
  <c r="O9" i="10"/>
  <c r="M9" i="10"/>
  <c r="N6" i="10"/>
  <c r="M6" i="10"/>
  <c r="O5" i="10"/>
  <c r="M5" i="10"/>
  <c r="O4" i="10"/>
  <c r="N4" i="10"/>
  <c r="O3" i="10"/>
  <c r="N3" i="10"/>
  <c r="M3" i="10"/>
  <c r="O2" i="10"/>
  <c r="N2" i="10"/>
  <c r="O25" i="8"/>
  <c r="M25" i="8"/>
  <c r="O24" i="8"/>
  <c r="N24" i="8"/>
  <c r="N23" i="8"/>
  <c r="O23" i="8"/>
  <c r="M23" i="8"/>
  <c r="N22" i="8"/>
  <c r="M22" i="8"/>
  <c r="O21" i="8"/>
  <c r="M21" i="8"/>
  <c r="O20" i="8"/>
  <c r="N20" i="8"/>
  <c r="O19" i="8"/>
  <c r="N19" i="8"/>
  <c r="M19" i="8"/>
  <c r="N18" i="8"/>
  <c r="M18" i="8"/>
  <c r="O17" i="8"/>
  <c r="M17" i="8"/>
  <c r="O16" i="8"/>
  <c r="N16" i="8"/>
  <c r="O15" i="8"/>
  <c r="N15" i="8"/>
  <c r="M15" i="8"/>
  <c r="N14" i="8"/>
  <c r="M14" i="8"/>
  <c r="O13" i="8"/>
  <c r="M13" i="8"/>
  <c r="O12" i="8"/>
  <c r="N12" i="8"/>
  <c r="N11" i="8"/>
  <c r="O11" i="8"/>
  <c r="M11" i="8"/>
  <c r="N10" i="8"/>
  <c r="M10" i="8"/>
  <c r="O9" i="8"/>
  <c r="M9" i="8"/>
  <c r="O8" i="8"/>
  <c r="N8" i="8"/>
  <c r="O7" i="8"/>
  <c r="N7" i="8"/>
  <c r="M7" i="8"/>
  <c r="N6" i="8"/>
  <c r="M6" i="8"/>
  <c r="O5" i="8"/>
  <c r="M5" i="8"/>
  <c r="O4" i="8"/>
  <c r="N4" i="8"/>
  <c r="O3" i="8"/>
  <c r="N3" i="8"/>
  <c r="M3" i="8"/>
  <c r="M2" i="8"/>
  <c r="O2" i="8"/>
  <c r="N2" i="8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N20" i="7"/>
  <c r="N19" i="7"/>
  <c r="M19" i="7"/>
  <c r="N18" i="7"/>
  <c r="M18" i="7"/>
  <c r="O17" i="7"/>
  <c r="M17" i="7"/>
  <c r="N16" i="7"/>
  <c r="N15" i="7"/>
  <c r="M15" i="7"/>
  <c r="O14" i="7"/>
  <c r="N14" i="7"/>
  <c r="M14" i="7"/>
  <c r="M13" i="7"/>
  <c r="N12" i="7"/>
  <c r="N11" i="7"/>
  <c r="M11" i="7"/>
  <c r="N10" i="7"/>
  <c r="M10" i="7"/>
  <c r="O9" i="7"/>
  <c r="M9" i="7"/>
  <c r="O8" i="7"/>
  <c r="N8" i="7"/>
  <c r="O7" i="7"/>
  <c r="N7" i="7"/>
  <c r="M7" i="7"/>
  <c r="N6" i="7"/>
  <c r="M6" i="7"/>
  <c r="O5" i="7"/>
  <c r="M5" i="7"/>
  <c r="O4" i="7"/>
  <c r="N4" i="7"/>
  <c r="O3" i="7"/>
  <c r="N3" i="7"/>
  <c r="M3" i="7"/>
  <c r="O2" i="7"/>
  <c r="N2" i="7"/>
  <c r="M2" i="7"/>
  <c r="P24" i="21" l="1"/>
  <c r="P6" i="21"/>
  <c r="P11" i="18"/>
  <c r="P2" i="18"/>
  <c r="P22" i="17"/>
  <c r="P6" i="17"/>
  <c r="P25" i="14"/>
  <c r="P19" i="13"/>
  <c r="P10" i="8"/>
  <c r="P25" i="8"/>
  <c r="P11" i="8"/>
  <c r="P25" i="21"/>
  <c r="P22" i="21"/>
  <c r="P21" i="21"/>
  <c r="P18" i="21"/>
  <c r="P23" i="21"/>
  <c r="P20" i="21"/>
  <c r="P19" i="21"/>
  <c r="P10" i="21"/>
  <c r="P17" i="21"/>
  <c r="P14" i="21"/>
  <c r="P13" i="21"/>
  <c r="P16" i="21"/>
  <c r="P15" i="21"/>
  <c r="P12" i="21"/>
  <c r="P11" i="21"/>
  <c r="P9" i="21"/>
  <c r="P5" i="21"/>
  <c r="P2" i="21"/>
  <c r="P8" i="21"/>
  <c r="P7" i="21"/>
  <c r="P4" i="21"/>
  <c r="P3" i="21"/>
  <c r="P22" i="20"/>
  <c r="P20" i="20"/>
  <c r="P17" i="20"/>
  <c r="P15" i="20"/>
  <c r="P14" i="20"/>
  <c r="P12" i="20"/>
  <c r="P9" i="20"/>
  <c r="P7" i="20"/>
  <c r="P6" i="20"/>
  <c r="P4" i="20"/>
  <c r="P19" i="18"/>
  <c r="P21" i="18"/>
  <c r="P14" i="18"/>
  <c r="P12" i="18"/>
  <c r="P10" i="18"/>
  <c r="P3" i="18"/>
  <c r="P5" i="18"/>
  <c r="P23" i="17"/>
  <c r="P21" i="17"/>
  <c r="P19" i="17"/>
  <c r="P11" i="17"/>
  <c r="P10" i="17"/>
  <c r="P7" i="17"/>
  <c r="P3" i="17"/>
  <c r="P5" i="17"/>
  <c r="P24" i="16"/>
  <c r="P23" i="16"/>
  <c r="P22" i="16"/>
  <c r="P20" i="16"/>
  <c r="P17" i="16"/>
  <c r="P15" i="16"/>
  <c r="P14" i="16"/>
  <c r="P12" i="16"/>
  <c r="P9" i="16"/>
  <c r="P7" i="16"/>
  <c r="P6" i="16"/>
  <c r="P4" i="16"/>
  <c r="P25" i="15"/>
  <c r="P23" i="15"/>
  <c r="P22" i="15"/>
  <c r="P18" i="15"/>
  <c r="P20" i="15"/>
  <c r="P15" i="15"/>
  <c r="P17" i="15"/>
  <c r="P14" i="15"/>
  <c r="P10" i="15"/>
  <c r="P12" i="15"/>
  <c r="P7" i="15"/>
  <c r="P9" i="15"/>
  <c r="P6" i="15"/>
  <c r="P2" i="15"/>
  <c r="P4" i="15"/>
  <c r="P21" i="14"/>
  <c r="P20" i="14"/>
  <c r="P18" i="14"/>
  <c r="P15" i="14"/>
  <c r="P13" i="14"/>
  <c r="P12" i="14"/>
  <c r="P10" i="14"/>
  <c r="P7" i="14"/>
  <c r="P5" i="14"/>
  <c r="P4" i="14"/>
  <c r="P2" i="14"/>
  <c r="P21" i="13"/>
  <c r="P11" i="13"/>
  <c r="P14" i="13"/>
  <c r="P10" i="13"/>
  <c r="P3" i="13"/>
  <c r="P5" i="13"/>
  <c r="P22" i="12"/>
  <c r="P21" i="12"/>
  <c r="P18" i="12"/>
  <c r="P17" i="12"/>
  <c r="P14" i="12"/>
  <c r="P13" i="12"/>
  <c r="P10" i="12"/>
  <c r="P15" i="12"/>
  <c r="P19" i="12"/>
  <c r="P4" i="12"/>
  <c r="P6" i="12"/>
  <c r="P9" i="12"/>
  <c r="P12" i="12"/>
  <c r="P16" i="12"/>
  <c r="P24" i="12"/>
  <c r="P7" i="12"/>
  <c r="P20" i="12"/>
  <c r="P2" i="12"/>
  <c r="P23" i="20"/>
  <c r="P24" i="20"/>
  <c r="P3" i="20"/>
  <c r="P8" i="20"/>
  <c r="P11" i="20"/>
  <c r="P16" i="20"/>
  <c r="P19" i="20"/>
  <c r="P2" i="20"/>
  <c r="P5" i="20"/>
  <c r="P10" i="20"/>
  <c r="P13" i="20"/>
  <c r="P18" i="20"/>
  <c r="P21" i="20"/>
  <c r="P25" i="20"/>
  <c r="P4" i="18"/>
  <c r="P6" i="18"/>
  <c r="P7" i="18"/>
  <c r="P8" i="18"/>
  <c r="P17" i="18"/>
  <c r="P22" i="18"/>
  <c r="P23" i="18"/>
  <c r="P24" i="18"/>
  <c r="P13" i="18"/>
  <c r="P18" i="18"/>
  <c r="P20" i="18"/>
  <c r="P9" i="18"/>
  <c r="P15" i="18"/>
  <c r="P16" i="18"/>
  <c r="P25" i="18"/>
  <c r="P17" i="17"/>
  <c r="P2" i="17"/>
  <c r="P4" i="17"/>
  <c r="P13" i="17"/>
  <c r="P18" i="17"/>
  <c r="P20" i="17"/>
  <c r="P9" i="17"/>
  <c r="P14" i="17"/>
  <c r="P15" i="17"/>
  <c r="P16" i="17"/>
  <c r="P25" i="17"/>
  <c r="P3" i="16"/>
  <c r="P8" i="16"/>
  <c r="P11" i="16"/>
  <c r="P16" i="16"/>
  <c r="P19" i="16"/>
  <c r="P2" i="16"/>
  <c r="P5" i="16"/>
  <c r="P10" i="16"/>
  <c r="P13" i="16"/>
  <c r="P18" i="16"/>
  <c r="P21" i="16"/>
  <c r="P25" i="16"/>
  <c r="P24" i="15"/>
  <c r="P5" i="15"/>
  <c r="P8" i="15"/>
  <c r="P13" i="15"/>
  <c r="P16" i="15"/>
  <c r="P21" i="15"/>
  <c r="P3" i="15"/>
  <c r="P11" i="15"/>
  <c r="P19" i="15"/>
  <c r="P6" i="14"/>
  <c r="P9" i="14"/>
  <c r="P14" i="14"/>
  <c r="P17" i="14"/>
  <c r="P22" i="14"/>
  <c r="P23" i="14"/>
  <c r="P24" i="14"/>
  <c r="P3" i="14"/>
  <c r="P8" i="14"/>
  <c r="P11" i="14"/>
  <c r="P16" i="14"/>
  <c r="P19" i="14"/>
  <c r="P20" i="9"/>
  <c r="P22" i="9"/>
  <c r="P21" i="9"/>
  <c r="P18" i="9"/>
  <c r="P24" i="9"/>
  <c r="P19" i="9"/>
  <c r="P11" i="9"/>
  <c r="P17" i="9"/>
  <c r="P14" i="9"/>
  <c r="P13" i="9"/>
  <c r="P10" i="9"/>
  <c r="P16" i="9"/>
  <c r="P15" i="9"/>
  <c r="P12" i="9"/>
  <c r="P9" i="9"/>
  <c r="P8" i="9"/>
  <c r="P6" i="9"/>
  <c r="P5" i="9"/>
  <c r="P2" i="9"/>
  <c r="P7" i="9"/>
  <c r="P4" i="9"/>
  <c r="P3" i="9"/>
  <c r="P23" i="11"/>
  <c r="P25" i="11"/>
  <c r="P22" i="11"/>
  <c r="P21" i="11"/>
  <c r="P18" i="11"/>
  <c r="P20" i="11"/>
  <c r="P19" i="11"/>
  <c r="P17" i="11"/>
  <c r="P16" i="11"/>
  <c r="P14" i="11"/>
  <c r="P12" i="11"/>
  <c r="P7" i="11"/>
  <c r="P9" i="11"/>
  <c r="P6" i="11"/>
  <c r="P4" i="11"/>
  <c r="P24" i="10"/>
  <c r="P19" i="10"/>
  <c r="P22" i="10"/>
  <c r="P21" i="10"/>
  <c r="P18" i="10"/>
  <c r="P20" i="10"/>
  <c r="P11" i="10"/>
  <c r="P14" i="10"/>
  <c r="P13" i="10"/>
  <c r="P10" i="10"/>
  <c r="P16" i="10"/>
  <c r="P12" i="10"/>
  <c r="P3" i="10"/>
  <c r="P6" i="10"/>
  <c r="P5" i="10"/>
  <c r="P2" i="10"/>
  <c r="P4" i="10"/>
  <c r="P24" i="8"/>
  <c r="P23" i="8"/>
  <c r="P19" i="8"/>
  <c r="P17" i="8"/>
  <c r="P16" i="8"/>
  <c r="P12" i="8"/>
  <c r="P15" i="8"/>
  <c r="P14" i="8"/>
  <c r="P4" i="8"/>
  <c r="P3" i="8"/>
  <c r="P18" i="7"/>
  <c r="P10" i="7"/>
  <c r="P6" i="13"/>
  <c r="P7" i="13"/>
  <c r="P8" i="13"/>
  <c r="P17" i="13"/>
  <c r="P22" i="13"/>
  <c r="P23" i="13"/>
  <c r="P24" i="13"/>
  <c r="P2" i="13"/>
  <c r="P13" i="13"/>
  <c r="P18" i="13"/>
  <c r="P20" i="13"/>
  <c r="P9" i="13"/>
  <c r="P15" i="13"/>
  <c r="P16" i="13"/>
  <c r="P25" i="13"/>
  <c r="P5" i="12"/>
  <c r="P8" i="12"/>
  <c r="P25" i="12"/>
  <c r="P3" i="12"/>
  <c r="P23" i="12"/>
  <c r="P25" i="9"/>
  <c r="P23" i="9"/>
  <c r="P3" i="11"/>
  <c r="P8" i="11"/>
  <c r="P11" i="11"/>
  <c r="P24" i="11"/>
  <c r="P2" i="11"/>
  <c r="P5" i="11"/>
  <c r="P10" i="11"/>
  <c r="P13" i="11"/>
  <c r="P15" i="11"/>
  <c r="P9" i="10"/>
  <c r="P17" i="10"/>
  <c r="P25" i="10"/>
  <c r="P15" i="10"/>
  <c r="P23" i="10"/>
  <c r="P6" i="8"/>
  <c r="P13" i="8"/>
  <c r="P21" i="8"/>
  <c r="P2" i="8"/>
  <c r="P7" i="8"/>
  <c r="P8" i="8"/>
  <c r="P9" i="8"/>
  <c r="P18" i="8"/>
  <c r="P5" i="8"/>
  <c r="P22" i="8"/>
  <c r="P20" i="8"/>
  <c r="P8" i="7"/>
  <c r="P16" i="7"/>
  <c r="P11" i="7"/>
  <c r="P19" i="7"/>
  <c r="P3" i="7"/>
  <c r="P5" i="7"/>
  <c r="P13" i="7"/>
  <c r="P21" i="7"/>
  <c r="P24" i="7"/>
  <c r="P4" i="7"/>
  <c r="P6" i="7"/>
  <c r="P12" i="7"/>
  <c r="P14" i="7"/>
  <c r="P20" i="7"/>
  <c r="P22" i="7"/>
  <c r="P2" i="7"/>
  <c r="P9" i="7"/>
  <c r="P17" i="7"/>
  <c r="P25" i="7"/>
  <c r="P7" i="7"/>
  <c r="P15" i="7"/>
  <c r="P23" i="7"/>
  <c r="P5" i="5" l="1"/>
  <c r="I3" i="5"/>
  <c r="M3" i="5" s="1"/>
  <c r="J3" i="5"/>
  <c r="K3" i="5"/>
  <c r="I5" i="5"/>
  <c r="J5" i="5"/>
  <c r="N5" i="5" s="1"/>
  <c r="K5" i="5"/>
  <c r="O5" i="5" s="1"/>
  <c r="I6" i="5"/>
  <c r="J6" i="5"/>
  <c r="K6" i="5"/>
  <c r="I7" i="5"/>
  <c r="M7" i="5" s="1"/>
  <c r="J7" i="5"/>
  <c r="K7" i="5"/>
  <c r="I8" i="5"/>
  <c r="J8" i="5"/>
  <c r="N8" i="5" s="1"/>
  <c r="I9" i="5"/>
  <c r="J9" i="5"/>
  <c r="K9" i="5"/>
  <c r="O9" i="5" s="1"/>
  <c r="I10" i="5"/>
  <c r="J10" i="5"/>
  <c r="K10" i="5"/>
  <c r="I11" i="5"/>
  <c r="J11" i="5"/>
  <c r="K11" i="5"/>
  <c r="I12" i="5"/>
  <c r="J12" i="5"/>
  <c r="K12" i="5"/>
  <c r="I13" i="5"/>
  <c r="I14" i="5"/>
  <c r="I15" i="5"/>
  <c r="M15" i="5" s="1"/>
  <c r="J15" i="5"/>
  <c r="K15" i="5"/>
  <c r="I16" i="5"/>
  <c r="J16" i="5"/>
  <c r="N16" i="5" s="1"/>
  <c r="K16" i="5"/>
  <c r="I17" i="5"/>
  <c r="J17" i="5"/>
  <c r="K17" i="5"/>
  <c r="O17" i="5" s="1"/>
  <c r="I18" i="5"/>
  <c r="J18" i="5"/>
  <c r="K18" i="5"/>
  <c r="I19" i="5"/>
  <c r="M19" i="5" s="1"/>
  <c r="J19" i="5"/>
  <c r="K19" i="5"/>
  <c r="I20" i="5"/>
  <c r="J20" i="5"/>
  <c r="N20" i="5" s="1"/>
  <c r="K20" i="5"/>
  <c r="O20" i="5" s="1"/>
  <c r="I21" i="5"/>
  <c r="J21" i="5"/>
  <c r="K21" i="5"/>
  <c r="O21" i="5" s="1"/>
  <c r="I22" i="5"/>
  <c r="J22" i="5"/>
  <c r="K22" i="5"/>
  <c r="I23" i="5"/>
  <c r="M23" i="5" s="1"/>
  <c r="J23" i="5"/>
  <c r="K23" i="5"/>
  <c r="I24" i="5"/>
  <c r="J24" i="5"/>
  <c r="N24" i="5" s="1"/>
  <c r="K24" i="5"/>
  <c r="I25" i="5"/>
  <c r="J25" i="5"/>
  <c r="K25" i="5"/>
  <c r="O25" i="5" s="1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M20" i="6"/>
  <c r="O20" i="6"/>
  <c r="N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M15" i="6"/>
  <c r="N15" i="6"/>
  <c r="O14" i="6"/>
  <c r="N14" i="6"/>
  <c r="M14" i="6"/>
  <c r="O13" i="6"/>
  <c r="N13" i="6"/>
  <c r="M13" i="6"/>
  <c r="M12" i="6"/>
  <c r="O12" i="6"/>
  <c r="N12" i="6"/>
  <c r="O11" i="6"/>
  <c r="N11" i="6"/>
  <c r="M11" i="6"/>
  <c r="O10" i="6"/>
  <c r="N10" i="6"/>
  <c r="M10" i="6"/>
  <c r="M9" i="6"/>
  <c r="O9" i="6"/>
  <c r="N9" i="6"/>
  <c r="O8" i="6"/>
  <c r="N8" i="6"/>
  <c r="M8" i="6"/>
  <c r="M7" i="6"/>
  <c r="O7" i="6"/>
  <c r="N7" i="6"/>
  <c r="O6" i="6"/>
  <c r="N6" i="6"/>
  <c r="M6" i="6"/>
  <c r="O5" i="6"/>
  <c r="N5" i="6"/>
  <c r="M5" i="6"/>
  <c r="M4" i="6"/>
  <c r="O4" i="6"/>
  <c r="N4" i="6"/>
  <c r="O3" i="6"/>
  <c r="N3" i="6"/>
  <c r="M3" i="6"/>
  <c r="O2" i="6"/>
  <c r="N2" i="6"/>
  <c r="M2" i="6"/>
  <c r="N25" i="5"/>
  <c r="M25" i="5"/>
  <c r="O24" i="5"/>
  <c r="M24" i="5"/>
  <c r="O23" i="5"/>
  <c r="N23" i="5"/>
  <c r="O22" i="5"/>
  <c r="N22" i="5"/>
  <c r="M22" i="5"/>
  <c r="N21" i="5"/>
  <c r="M21" i="5"/>
  <c r="M20" i="5"/>
  <c r="O19" i="5"/>
  <c r="N19" i="5"/>
  <c r="O18" i="5"/>
  <c r="N18" i="5"/>
  <c r="M18" i="5"/>
  <c r="N17" i="5"/>
  <c r="M17" i="5"/>
  <c r="O16" i="5"/>
  <c r="M16" i="5"/>
  <c r="O15" i="5"/>
  <c r="N15" i="5"/>
  <c r="M13" i="5"/>
  <c r="O10" i="5"/>
  <c r="N10" i="5"/>
  <c r="M10" i="5"/>
  <c r="N9" i="5"/>
  <c r="M9" i="5"/>
  <c r="M8" i="5"/>
  <c r="O7" i="5"/>
  <c r="N7" i="5"/>
  <c r="O6" i="5"/>
  <c r="N6" i="5"/>
  <c r="M6" i="5"/>
  <c r="M5" i="5"/>
  <c r="O3" i="5"/>
  <c r="N3" i="5"/>
  <c r="I3" i="4"/>
  <c r="J3" i="4"/>
  <c r="K3" i="4"/>
  <c r="I4" i="4"/>
  <c r="M4" i="4" s="1"/>
  <c r="J4" i="4"/>
  <c r="K4" i="4"/>
  <c r="I5" i="4"/>
  <c r="M5" i="4" s="1"/>
  <c r="J5" i="4"/>
  <c r="N5" i="4" s="1"/>
  <c r="K5" i="4"/>
  <c r="O5" i="4" s="1"/>
  <c r="I6" i="4"/>
  <c r="J6" i="4"/>
  <c r="K6" i="4"/>
  <c r="O6" i="4" s="1"/>
  <c r="I7" i="4"/>
  <c r="J7" i="4"/>
  <c r="K7" i="4"/>
  <c r="I8" i="4"/>
  <c r="M8" i="4" s="1"/>
  <c r="J8" i="4"/>
  <c r="N8" i="4" s="1"/>
  <c r="K8" i="4"/>
  <c r="I9" i="4"/>
  <c r="M9" i="4" s="1"/>
  <c r="J9" i="4"/>
  <c r="N9" i="4" s="1"/>
  <c r="K9" i="4"/>
  <c r="I10" i="4"/>
  <c r="M10" i="4" s="1"/>
  <c r="J10" i="4"/>
  <c r="N10" i="4" s="1"/>
  <c r="K10" i="4"/>
  <c r="O10" i="4" s="1"/>
  <c r="I11" i="4"/>
  <c r="M11" i="4" s="1"/>
  <c r="J11" i="4"/>
  <c r="K11" i="4"/>
  <c r="I12" i="4"/>
  <c r="M12" i="4" s="1"/>
  <c r="J12" i="4"/>
  <c r="N12" i="4" s="1"/>
  <c r="K12" i="4"/>
  <c r="I13" i="4"/>
  <c r="M13" i="4" s="1"/>
  <c r="J13" i="4"/>
  <c r="N13" i="4" s="1"/>
  <c r="K13" i="4"/>
  <c r="O13" i="4" s="1"/>
  <c r="I14" i="4"/>
  <c r="J14" i="4"/>
  <c r="N14" i="4" s="1"/>
  <c r="K14" i="4"/>
  <c r="O14" i="4" s="1"/>
  <c r="I15" i="4"/>
  <c r="J15" i="4"/>
  <c r="K15" i="4"/>
  <c r="O15" i="4" s="1"/>
  <c r="I16" i="4"/>
  <c r="M16" i="4" s="1"/>
  <c r="J16" i="4"/>
  <c r="N16" i="4" s="1"/>
  <c r="K16" i="4"/>
  <c r="I17" i="4"/>
  <c r="J17" i="4"/>
  <c r="N17" i="4" s="1"/>
  <c r="K17" i="4"/>
  <c r="I18" i="4"/>
  <c r="J18" i="4"/>
  <c r="N18" i="4" s="1"/>
  <c r="K18" i="4"/>
  <c r="O18" i="4" s="1"/>
  <c r="I19" i="4"/>
  <c r="M19" i="4" s="1"/>
  <c r="J19" i="4"/>
  <c r="K19" i="4"/>
  <c r="O19" i="4" s="1"/>
  <c r="I20" i="4"/>
  <c r="M20" i="4" s="1"/>
  <c r="J20" i="4"/>
  <c r="K20" i="4"/>
  <c r="I21" i="4"/>
  <c r="M21" i="4" s="1"/>
  <c r="J21" i="4"/>
  <c r="N21" i="4" s="1"/>
  <c r="K21" i="4"/>
  <c r="O21" i="4" s="1"/>
  <c r="I22" i="4"/>
  <c r="M22" i="4" s="1"/>
  <c r="J22" i="4"/>
  <c r="K22" i="4"/>
  <c r="O22" i="4" s="1"/>
  <c r="I23" i="4"/>
  <c r="J23" i="4"/>
  <c r="K23" i="4"/>
  <c r="O23" i="4" s="1"/>
  <c r="I24" i="4"/>
  <c r="M24" i="4" s="1"/>
  <c r="J24" i="4"/>
  <c r="N24" i="4" s="1"/>
  <c r="K24" i="4"/>
  <c r="I25" i="4"/>
  <c r="M25" i="4" s="1"/>
  <c r="J25" i="4"/>
  <c r="N25" i="4" s="1"/>
  <c r="K25" i="4"/>
  <c r="J2" i="4"/>
  <c r="K2" i="4"/>
  <c r="O2" i="4" s="1"/>
  <c r="I2" i="4"/>
  <c r="O25" i="4"/>
  <c r="O24" i="4"/>
  <c r="M23" i="4"/>
  <c r="N23" i="4"/>
  <c r="N22" i="4"/>
  <c r="N20" i="4"/>
  <c r="O20" i="4"/>
  <c r="N19" i="4"/>
  <c r="M18" i="4"/>
  <c r="O17" i="4"/>
  <c r="M17" i="4"/>
  <c r="O16" i="4"/>
  <c r="M15" i="4"/>
  <c r="N15" i="4"/>
  <c r="M14" i="4"/>
  <c r="O12" i="4"/>
  <c r="O11" i="4"/>
  <c r="N11" i="4"/>
  <c r="O9" i="4"/>
  <c r="O8" i="4"/>
  <c r="M7" i="4"/>
  <c r="O7" i="4"/>
  <c r="N7" i="4"/>
  <c r="N6" i="4"/>
  <c r="M6" i="4"/>
  <c r="N4" i="4"/>
  <c r="O4" i="4"/>
  <c r="O3" i="4"/>
  <c r="M3" i="4"/>
  <c r="P3" i="4" s="1"/>
  <c r="N3" i="4"/>
  <c r="N2" i="4"/>
  <c r="M2" i="4"/>
  <c r="K2" i="3"/>
  <c r="O2" i="3" s="1"/>
  <c r="J2" i="3"/>
  <c r="I3" i="3"/>
  <c r="M3" i="3" s="1"/>
  <c r="J3" i="3"/>
  <c r="N3" i="3" s="1"/>
  <c r="K3" i="3"/>
  <c r="O3" i="3" s="1"/>
  <c r="I4" i="3"/>
  <c r="M4" i="3" s="1"/>
  <c r="J4" i="3"/>
  <c r="K4" i="3"/>
  <c r="O4" i="3" s="1"/>
  <c r="I5" i="3"/>
  <c r="J5" i="3"/>
  <c r="N5" i="3" s="1"/>
  <c r="K5" i="3"/>
  <c r="O5" i="3" s="1"/>
  <c r="I6" i="3"/>
  <c r="M6" i="3" s="1"/>
  <c r="J6" i="3"/>
  <c r="K6" i="3"/>
  <c r="O6" i="3" s="1"/>
  <c r="I7" i="3"/>
  <c r="J7" i="3"/>
  <c r="K7" i="3"/>
  <c r="I8" i="3"/>
  <c r="J8" i="3"/>
  <c r="K8" i="3"/>
  <c r="I9" i="3"/>
  <c r="J9" i="3"/>
  <c r="K9" i="3"/>
  <c r="O9" i="3" s="1"/>
  <c r="I10" i="3"/>
  <c r="J10" i="3"/>
  <c r="N10" i="3" s="1"/>
  <c r="K10" i="3"/>
  <c r="I11" i="3"/>
  <c r="M11" i="3" s="1"/>
  <c r="J11" i="3"/>
  <c r="K11" i="3"/>
  <c r="I12" i="3"/>
  <c r="J12" i="3"/>
  <c r="N12" i="3" s="1"/>
  <c r="K12" i="3"/>
  <c r="O12" i="3" s="1"/>
  <c r="I13" i="3"/>
  <c r="M13" i="3" s="1"/>
  <c r="J13" i="3"/>
  <c r="N13" i="3" s="1"/>
  <c r="K13" i="3"/>
  <c r="O13" i="3" s="1"/>
  <c r="I14" i="3"/>
  <c r="J14" i="3"/>
  <c r="K14" i="3"/>
  <c r="O14" i="3" s="1"/>
  <c r="I15" i="3"/>
  <c r="M15" i="3" s="1"/>
  <c r="J15" i="3"/>
  <c r="K15" i="3"/>
  <c r="I16" i="3"/>
  <c r="M16" i="3" s="1"/>
  <c r="J16" i="3"/>
  <c r="N16" i="3" s="1"/>
  <c r="K16" i="3"/>
  <c r="O16" i="3" s="1"/>
  <c r="I17" i="3"/>
  <c r="M17" i="3" s="1"/>
  <c r="J17" i="3"/>
  <c r="K17" i="3"/>
  <c r="O17" i="3" s="1"/>
  <c r="I18" i="3"/>
  <c r="M18" i="3" s="1"/>
  <c r="J18" i="3"/>
  <c r="K18" i="3"/>
  <c r="I19" i="3"/>
  <c r="M19" i="3" s="1"/>
  <c r="J19" i="3"/>
  <c r="N19" i="3" s="1"/>
  <c r="K19" i="3"/>
  <c r="I20" i="3"/>
  <c r="M20" i="3" s="1"/>
  <c r="J20" i="3"/>
  <c r="N20" i="3" s="1"/>
  <c r="K20" i="3"/>
  <c r="I21" i="3"/>
  <c r="J21" i="3"/>
  <c r="K21" i="3"/>
  <c r="O21" i="3" s="1"/>
  <c r="I22" i="3"/>
  <c r="J22" i="3"/>
  <c r="K22" i="3"/>
  <c r="I23" i="3"/>
  <c r="J23" i="3"/>
  <c r="N23" i="3" s="1"/>
  <c r="K23" i="3"/>
  <c r="I24" i="3"/>
  <c r="M24" i="3" s="1"/>
  <c r="J24" i="3"/>
  <c r="K24" i="3"/>
  <c r="O24" i="3" s="1"/>
  <c r="I25" i="3"/>
  <c r="M25" i="3" s="1"/>
  <c r="J25" i="3"/>
  <c r="N25" i="3" s="1"/>
  <c r="K25" i="3"/>
  <c r="O25" i="3" s="1"/>
  <c r="I2" i="3"/>
  <c r="N4" i="3"/>
  <c r="N24" i="3"/>
  <c r="O23" i="3"/>
  <c r="M23" i="3"/>
  <c r="N22" i="3"/>
  <c r="O22" i="3"/>
  <c r="M22" i="3"/>
  <c r="N21" i="3"/>
  <c r="M21" i="3"/>
  <c r="O20" i="3"/>
  <c r="O19" i="3"/>
  <c r="O18" i="3"/>
  <c r="N18" i="3"/>
  <c r="N17" i="3"/>
  <c r="O15" i="3"/>
  <c r="N15" i="3"/>
  <c r="N14" i="3"/>
  <c r="M14" i="3"/>
  <c r="M12" i="3"/>
  <c r="O11" i="3"/>
  <c r="N11" i="3"/>
  <c r="O10" i="3"/>
  <c r="M10" i="3"/>
  <c r="N9" i="3"/>
  <c r="M9" i="3"/>
  <c r="O8" i="3"/>
  <c r="N8" i="3"/>
  <c r="M8" i="3"/>
  <c r="N7" i="3"/>
  <c r="O7" i="3"/>
  <c r="M7" i="3"/>
  <c r="N6" i="3"/>
  <c r="M5" i="3"/>
  <c r="M26" i="2"/>
  <c r="I26" i="2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K3" i="2"/>
  <c r="K5" i="2"/>
  <c r="K6" i="2"/>
  <c r="O6" i="2" s="1"/>
  <c r="K7" i="2"/>
  <c r="K8" i="2"/>
  <c r="K9" i="2"/>
  <c r="K10" i="2"/>
  <c r="O10" i="2" s="1"/>
  <c r="K11" i="2"/>
  <c r="K12" i="2"/>
  <c r="K13" i="2"/>
  <c r="K14" i="2"/>
  <c r="O14" i="2" s="1"/>
  <c r="K15" i="2"/>
  <c r="K16" i="2"/>
  <c r="K17" i="2"/>
  <c r="K18" i="2"/>
  <c r="O18" i="2" s="1"/>
  <c r="K19" i="2"/>
  <c r="K20" i="2"/>
  <c r="K21" i="2"/>
  <c r="K22" i="2"/>
  <c r="O22" i="2" s="1"/>
  <c r="K23" i="2"/>
  <c r="K24" i="2"/>
  <c r="K25" i="2"/>
  <c r="K26" i="2"/>
  <c r="O26" i="2" s="1"/>
  <c r="J3" i="2"/>
  <c r="J5" i="2"/>
  <c r="J6" i="2"/>
  <c r="N6" i="2" s="1"/>
  <c r="J7" i="2"/>
  <c r="J8" i="2"/>
  <c r="J9" i="2"/>
  <c r="J10" i="2"/>
  <c r="N10" i="2" s="1"/>
  <c r="J11" i="2"/>
  <c r="J12" i="2"/>
  <c r="J13" i="2"/>
  <c r="J14" i="2"/>
  <c r="N14" i="2" s="1"/>
  <c r="J15" i="2"/>
  <c r="J16" i="2"/>
  <c r="J17" i="2"/>
  <c r="J18" i="2"/>
  <c r="N18" i="2" s="1"/>
  <c r="J19" i="2"/>
  <c r="J20" i="2"/>
  <c r="J21" i="2"/>
  <c r="J22" i="2"/>
  <c r="N22" i="2" s="1"/>
  <c r="J23" i="2"/>
  <c r="J24" i="2"/>
  <c r="J25" i="2"/>
  <c r="J26" i="2"/>
  <c r="N26" i="2" s="1"/>
  <c r="I3" i="2"/>
  <c r="I5" i="2"/>
  <c r="I6" i="2"/>
  <c r="M6" i="2" s="1"/>
  <c r="N3" i="2"/>
  <c r="N5" i="2"/>
  <c r="N7" i="2"/>
  <c r="N8" i="2"/>
  <c r="N9" i="2"/>
  <c r="N11" i="2"/>
  <c r="N12" i="2"/>
  <c r="N13" i="2"/>
  <c r="N15" i="2"/>
  <c r="N16" i="2"/>
  <c r="N17" i="2"/>
  <c r="N19" i="2"/>
  <c r="N20" i="2"/>
  <c r="N21" i="2"/>
  <c r="N23" i="2"/>
  <c r="N24" i="2"/>
  <c r="N25" i="2"/>
  <c r="O3" i="2"/>
  <c r="O5" i="2"/>
  <c r="O7" i="2"/>
  <c r="O8" i="2"/>
  <c r="O9" i="2"/>
  <c r="O11" i="2"/>
  <c r="O12" i="2"/>
  <c r="O13" i="2"/>
  <c r="O15" i="2"/>
  <c r="O16" i="2"/>
  <c r="O17" i="2"/>
  <c r="O19" i="2"/>
  <c r="O20" i="2"/>
  <c r="O21" i="2"/>
  <c r="O23" i="2"/>
  <c r="O24" i="2"/>
  <c r="O25" i="2"/>
  <c r="J2" i="2"/>
  <c r="N2" i="2" s="1"/>
  <c r="K2" i="2"/>
  <c r="O2" i="2" s="1"/>
  <c r="I2" i="2"/>
  <c r="M2" i="2" s="1"/>
  <c r="M3" i="2"/>
  <c r="M5" i="2"/>
  <c r="I7" i="2"/>
  <c r="I8" i="2"/>
  <c r="M8" i="2" s="1"/>
  <c r="I9" i="2"/>
  <c r="M9" i="2" s="1"/>
  <c r="I10" i="2"/>
  <c r="M10" i="2" s="1"/>
  <c r="I11" i="2"/>
  <c r="M11" i="2" s="1"/>
  <c r="I12" i="2"/>
  <c r="M12" i="2" s="1"/>
  <c r="I13" i="2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M25" i="2"/>
  <c r="M7" i="2"/>
  <c r="P10" i="5" l="1"/>
  <c r="P18" i="5"/>
  <c r="P17" i="5"/>
  <c r="P16" i="5"/>
  <c r="P3" i="5"/>
  <c r="P20" i="5"/>
  <c r="P22" i="5"/>
  <c r="P13" i="5"/>
  <c r="P14" i="5"/>
  <c r="P15" i="5"/>
  <c r="P23" i="5"/>
  <c r="P24" i="5"/>
  <c r="P9" i="6"/>
  <c r="P16" i="6"/>
  <c r="P24" i="6"/>
  <c r="P6" i="6"/>
  <c r="P22" i="6"/>
  <c r="P7" i="6"/>
  <c r="P14" i="6"/>
  <c r="P2" i="6"/>
  <c r="P4" i="6"/>
  <c r="P11" i="6"/>
  <c r="P13" i="6"/>
  <c r="P18" i="6"/>
  <c r="P20" i="6"/>
  <c r="P8" i="6"/>
  <c r="P15" i="6"/>
  <c r="P17" i="6"/>
  <c r="P3" i="6"/>
  <c r="P5" i="6"/>
  <c r="P10" i="6"/>
  <c r="P12" i="6"/>
  <c r="P19" i="6"/>
  <c r="P21" i="6"/>
  <c r="P25" i="6"/>
  <c r="P23" i="6"/>
  <c r="P8" i="5"/>
  <c r="P9" i="5"/>
  <c r="P21" i="5"/>
  <c r="P6" i="5"/>
  <c r="P7" i="5"/>
  <c r="P19" i="5"/>
  <c r="P25" i="5"/>
  <c r="P19" i="4"/>
  <c r="P11" i="4"/>
  <c r="P9" i="4"/>
  <c r="P17" i="4"/>
  <c r="P24" i="4"/>
  <c r="P8" i="4"/>
  <c r="P16" i="4"/>
  <c r="P6" i="4"/>
  <c r="P14" i="4"/>
  <c r="P22" i="4"/>
  <c r="P2" i="4"/>
  <c r="P5" i="4"/>
  <c r="P10" i="4"/>
  <c r="P13" i="4"/>
  <c r="P18" i="4"/>
  <c r="P21" i="4"/>
  <c r="P4" i="4"/>
  <c r="P7" i="4"/>
  <c r="P12" i="4"/>
  <c r="P15" i="4"/>
  <c r="P20" i="4"/>
  <c r="P23" i="4"/>
  <c r="P25" i="4"/>
  <c r="P11" i="3"/>
  <c r="P4" i="3"/>
  <c r="P15" i="3"/>
  <c r="P19" i="3"/>
  <c r="P7" i="3"/>
  <c r="P9" i="3"/>
  <c r="P16" i="3"/>
  <c r="P18" i="3"/>
  <c r="P14" i="3"/>
  <c r="P23" i="3"/>
  <c r="P3" i="3"/>
  <c r="P6" i="3"/>
  <c r="P13" i="3"/>
  <c r="P20" i="3"/>
  <c r="P22" i="3"/>
  <c r="P5" i="3"/>
  <c r="P12" i="3"/>
  <c r="P21" i="3"/>
  <c r="P25" i="3"/>
  <c r="P8" i="3"/>
  <c r="P10" i="3"/>
  <c r="P17" i="3"/>
  <c r="P24" i="3"/>
  <c r="P2" i="2"/>
  <c r="I3" i="1" l="1"/>
  <c r="I4" i="1"/>
  <c r="J2" i="1" s="1"/>
  <c r="I5" i="1"/>
  <c r="J5" i="1" s="1"/>
  <c r="I6" i="1"/>
  <c r="I7" i="1"/>
  <c r="I8" i="1"/>
  <c r="I9" i="1"/>
  <c r="I10" i="1"/>
  <c r="I11" i="1"/>
  <c r="J11" i="1" s="1"/>
  <c r="I12" i="1"/>
  <c r="I13" i="1"/>
  <c r="I14" i="1"/>
  <c r="J14" i="1" s="1"/>
  <c r="I15" i="1"/>
  <c r="I16" i="1"/>
  <c r="I17" i="1"/>
  <c r="I18" i="1"/>
  <c r="I19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<sst xmlns="http://schemas.openxmlformats.org/spreadsheetml/2006/main" count="1212" uniqueCount="49">
  <si>
    <t>Standards</t>
  </si>
  <si>
    <t>mg/mL</t>
  </si>
  <si>
    <t>Abs (750nm)</t>
  </si>
  <si>
    <t>Samples</t>
  </si>
  <si>
    <t>LNF1242c</t>
  </si>
  <si>
    <t>MEF1247h</t>
  </si>
  <si>
    <t>Abs(750)</t>
  </si>
  <si>
    <t>Average</t>
  </si>
  <si>
    <t>200x</t>
  </si>
  <si>
    <t>400x</t>
  </si>
  <si>
    <t>800x</t>
  </si>
  <si>
    <t xml:space="preserve">dilution factor </t>
  </si>
  <si>
    <t>corrected protein concentration mg/mL</t>
  </si>
  <si>
    <t>Average mg/mL</t>
  </si>
  <si>
    <t>100X</t>
  </si>
  <si>
    <t>LN_F1_249_1e</t>
  </si>
  <si>
    <t>LN_F1_249_2f</t>
  </si>
  <si>
    <t>LN_F1_242_2b</t>
  </si>
  <si>
    <t>LN_F1_242_3c</t>
  </si>
  <si>
    <t>LN_F1_250_l</t>
  </si>
  <si>
    <t>LN_F1_250_o</t>
  </si>
  <si>
    <t>LN_F1_250_m</t>
  </si>
  <si>
    <t>ME_F1_244_a</t>
  </si>
  <si>
    <t>ME_F1_247_h</t>
  </si>
  <si>
    <t>ME_F1_247_g</t>
  </si>
  <si>
    <t>ME_F1_246_e</t>
  </si>
  <si>
    <t>ME_F1_246_f</t>
  </si>
  <si>
    <t>ME_F1_245_h</t>
  </si>
  <si>
    <t>ME_F1_245_i</t>
  </si>
  <si>
    <t>LN_F1_250_X</t>
  </si>
  <si>
    <t>LN_F1_250_Y</t>
  </si>
  <si>
    <t>LN_F1_250_Z</t>
  </si>
  <si>
    <t>LN_F1_250_AL</t>
  </si>
  <si>
    <t>LN_F1_250_AB</t>
  </si>
  <si>
    <t>ME_F1_247_U</t>
  </si>
  <si>
    <t>ME_F1_247_V</t>
  </si>
  <si>
    <t>ME_F1_245_N</t>
  </si>
  <si>
    <t>ME_F1_246_Q</t>
  </si>
  <si>
    <t>ME_F1_246_R</t>
  </si>
  <si>
    <t>ID</t>
  </si>
  <si>
    <t>Dilution</t>
  </si>
  <si>
    <t>MEF1245N</t>
  </si>
  <si>
    <t>20X</t>
  </si>
  <si>
    <t xml:space="preserve">Dilution factor </t>
  </si>
  <si>
    <t>Corrected protein concentration mg/mL</t>
  </si>
  <si>
    <t>40X</t>
  </si>
  <si>
    <t>200X</t>
  </si>
  <si>
    <t>2000X</t>
  </si>
  <si>
    <t>mg protein/g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</si>
</sst>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F7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2" xfId="0" applyFill="1" applyBorder="1"/>
    <xf numFmtId="164" fontId="0" fillId="0" borderId="0" xfId="0" applyNumberFormat="1" applyFill="1"/>
    <xf numFmtId="164" fontId="0" fillId="0" borderId="0" xfId="0" applyNumberFormat="1"/>
    <xf numFmtId="0" fontId="0" fillId="4" borderId="0" xfId="0" applyFill="1"/>
    <xf numFmtId="0" fontId="0" fillId="5" borderId="1" xfId="0" applyFill="1" applyBorder="1"/>
    <xf numFmtId="0" fontId="0" fillId="5" borderId="0" xfId="0" applyFill="1" applyAlignment="1"/>
    <xf numFmtId="0" fontId="0" fillId="5" borderId="0" xfId="0" applyFill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Protein concentration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455546212063297E-2"/>
                  <c:y val="0.36216097987751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Troubleshooting!$A$6:$A$26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</c:numCache>
            </c:numRef>
          </c:xVal>
          <c:yVal>
            <c:numRef>
              <c:f>Troubleshooting!$B$6:$B$26</c:f>
              <c:numCache>
                <c:formatCode>General</c:formatCode>
                <c:ptCount val="21"/>
                <c:pt idx="0">
                  <c:v>0.121</c:v>
                </c:pt>
                <c:pt idx="1">
                  <c:v>0.128</c:v>
                </c:pt>
                <c:pt idx="2">
                  <c:v>0.125</c:v>
                </c:pt>
                <c:pt idx="3">
                  <c:v>0.17</c:v>
                </c:pt>
                <c:pt idx="4">
                  <c:v>0.17100000000000001</c:v>
                </c:pt>
                <c:pt idx="5">
                  <c:v>0.16900000000000001</c:v>
                </c:pt>
                <c:pt idx="6">
                  <c:v>0.20899999999999999</c:v>
                </c:pt>
                <c:pt idx="7">
                  <c:v>0.218</c:v>
                </c:pt>
                <c:pt idx="8">
                  <c:v>0.218</c:v>
                </c:pt>
                <c:pt idx="9">
                  <c:v>0.253</c:v>
                </c:pt>
                <c:pt idx="10">
                  <c:v>0.25600000000000001</c:v>
                </c:pt>
                <c:pt idx="11">
                  <c:v>0.26400000000000001</c:v>
                </c:pt>
                <c:pt idx="12">
                  <c:v>0.28699999999999998</c:v>
                </c:pt>
                <c:pt idx="13">
                  <c:v>0.32500000000000001</c:v>
                </c:pt>
                <c:pt idx="14">
                  <c:v>0.313</c:v>
                </c:pt>
                <c:pt idx="15">
                  <c:v>0.32500000000000001</c:v>
                </c:pt>
                <c:pt idx="16">
                  <c:v>0.34599999999999997</c:v>
                </c:pt>
                <c:pt idx="17">
                  <c:v>0.34699999999999998</c:v>
                </c:pt>
                <c:pt idx="18">
                  <c:v>0.38100000000000001</c:v>
                </c:pt>
                <c:pt idx="19">
                  <c:v>0.39200000000000002</c:v>
                </c:pt>
                <c:pt idx="20">
                  <c:v>0.39400000000000002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6-4128-96D0-FB015417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5376"/>
        <c:axId val="658775704"/>
      </c:scatterChart>
      <c:valAx>
        <c:axId val="6587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[Protein] mg/mL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5704"/>
        <c:crosses val="autoZero"/>
        <c:crossBetween val="midCat"/>
      </c:valAx>
      <c:valAx>
        <c:axId val="658775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 750nm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981846019247591E-2"/>
                  <c:y val="-3.3319480898221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'Medial trapezius'!$A$3:$A$26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'Medial trapezius'!$B$3:$B$26</c:f>
              <c:numCache>
                <c:formatCode>General</c:formatCode>
                <c:ptCount val="24"/>
                <c:pt idx="0">
                  <c:v>7.0999999999999994E-2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0.14499999999999999</c:v>
                </c:pt>
                <c:pt idx="4">
                  <c:v>0.125</c:v>
                </c:pt>
                <c:pt idx="5">
                  <c:v>0.14099999999999999</c:v>
                </c:pt>
                <c:pt idx="6">
                  <c:v>0.217</c:v>
                </c:pt>
                <c:pt idx="7">
                  <c:v>0.20499999999999999</c:v>
                </c:pt>
                <c:pt idx="8">
                  <c:v>0.20899999999999999</c:v>
                </c:pt>
                <c:pt idx="9">
                  <c:v>0.252</c:v>
                </c:pt>
                <c:pt idx="10">
                  <c:v>0.25700000000000001</c:v>
                </c:pt>
                <c:pt idx="11">
                  <c:v>0.25</c:v>
                </c:pt>
                <c:pt idx="12">
                  <c:v>0.32400000000000001</c:v>
                </c:pt>
                <c:pt idx="13">
                  <c:v>0.33100000000000002</c:v>
                </c:pt>
                <c:pt idx="14">
                  <c:v>0.28599999999999998</c:v>
                </c:pt>
                <c:pt idx="15">
                  <c:v>0.36599999999999999</c:v>
                </c:pt>
                <c:pt idx="16">
                  <c:v>0.36099999999999999</c:v>
                </c:pt>
                <c:pt idx="17">
                  <c:v>0.35299999999999998</c:v>
                </c:pt>
                <c:pt idx="18">
                  <c:v>0.42299999999999999</c:v>
                </c:pt>
                <c:pt idx="19">
                  <c:v>0.41699999999999998</c:v>
                </c:pt>
                <c:pt idx="20">
                  <c:v>0.42199999999999999</c:v>
                </c:pt>
                <c:pt idx="21">
                  <c:v>0.495</c:v>
                </c:pt>
                <c:pt idx="22">
                  <c:v>0.46800000000000003</c:v>
                </c:pt>
                <c:pt idx="23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0-48D1-AC44-5EBE5462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0144"/>
        <c:axId val="765745880"/>
      </c:scatterChart>
      <c:valAx>
        <c:axId val="7657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5880"/>
        <c:crosses val="autoZero"/>
        <c:crossBetween val="midCat"/>
      </c:valAx>
      <c:valAx>
        <c:axId val="76574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3289588801399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'Lower trapezius'!$A$3:$A$26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'Lower trapezius'!$B$3:$B$26</c:f>
              <c:numCache>
                <c:formatCode>General</c:formatCode>
                <c:ptCount val="24"/>
                <c:pt idx="0">
                  <c:v>5.8999999999999997E-2</c:v>
                </c:pt>
                <c:pt idx="1">
                  <c:v>6.3E-2</c:v>
                </c:pt>
                <c:pt idx="2">
                  <c:v>6.6000000000000003E-2</c:v>
                </c:pt>
                <c:pt idx="3">
                  <c:v>0.108</c:v>
                </c:pt>
                <c:pt idx="4">
                  <c:v>0.125</c:v>
                </c:pt>
                <c:pt idx="5">
                  <c:v>0.13400000000000001</c:v>
                </c:pt>
                <c:pt idx="6">
                  <c:v>0.17899999999999999</c:v>
                </c:pt>
                <c:pt idx="7">
                  <c:v>0.189</c:v>
                </c:pt>
                <c:pt idx="8">
                  <c:v>0.19700000000000001</c:v>
                </c:pt>
                <c:pt idx="9">
                  <c:v>0.222</c:v>
                </c:pt>
                <c:pt idx="10">
                  <c:v>0.22</c:v>
                </c:pt>
                <c:pt idx="11">
                  <c:v>0.23599999999999999</c:v>
                </c:pt>
                <c:pt idx="12">
                  <c:v>0.28699999999999998</c:v>
                </c:pt>
                <c:pt idx="13">
                  <c:v>0.29399999999999998</c:v>
                </c:pt>
                <c:pt idx="14">
                  <c:v>0.30299999999999999</c:v>
                </c:pt>
                <c:pt idx="15">
                  <c:v>0.33700000000000002</c:v>
                </c:pt>
                <c:pt idx="16">
                  <c:v>0.34200000000000003</c:v>
                </c:pt>
                <c:pt idx="17">
                  <c:v>0.34499999999999997</c:v>
                </c:pt>
                <c:pt idx="18">
                  <c:v>0.4</c:v>
                </c:pt>
                <c:pt idx="19">
                  <c:v>0.41299999999999998</c:v>
                </c:pt>
                <c:pt idx="20">
                  <c:v>0.41899999999999998</c:v>
                </c:pt>
                <c:pt idx="21">
                  <c:v>0.435</c:v>
                </c:pt>
                <c:pt idx="22">
                  <c:v>0.45500000000000002</c:v>
                </c:pt>
                <c:pt idx="23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2CB-8A18-F846901A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75640"/>
        <c:axId val="765376952"/>
      </c:scatterChart>
      <c:valAx>
        <c:axId val="7653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6952"/>
        <c:crosses val="autoZero"/>
        <c:crossBetween val="midCat"/>
      </c:valAx>
      <c:valAx>
        <c:axId val="7653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648512685914261E-2"/>
                  <c:y val="-3.1631671041119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Soleus!$A$3:$A$26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Soleus!$B$3:$B$26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6.7000000000000004E-2</c:v>
                </c:pt>
                <c:pt idx="3">
                  <c:v>0.14799999999999999</c:v>
                </c:pt>
                <c:pt idx="4">
                  <c:v>0.14399999999999999</c:v>
                </c:pt>
                <c:pt idx="5">
                  <c:v>0.14099999999999999</c:v>
                </c:pt>
                <c:pt idx="6">
                  <c:v>0.20499999999999999</c:v>
                </c:pt>
                <c:pt idx="7">
                  <c:v>0.20899999999999999</c:v>
                </c:pt>
                <c:pt idx="8">
                  <c:v>0.20300000000000001</c:v>
                </c:pt>
                <c:pt idx="9">
                  <c:v>0.24</c:v>
                </c:pt>
                <c:pt idx="10">
                  <c:v>0.24099999999999999</c:v>
                </c:pt>
                <c:pt idx="11">
                  <c:v>0.251</c:v>
                </c:pt>
                <c:pt idx="12">
                  <c:v>0.316</c:v>
                </c:pt>
                <c:pt idx="13">
                  <c:v>0.315</c:v>
                </c:pt>
                <c:pt idx="14">
                  <c:v>0.307</c:v>
                </c:pt>
                <c:pt idx="15">
                  <c:v>0.38100000000000001</c:v>
                </c:pt>
                <c:pt idx="16">
                  <c:v>0.35699999999999998</c:v>
                </c:pt>
                <c:pt idx="17">
                  <c:v>0.33700000000000002</c:v>
                </c:pt>
                <c:pt idx="18">
                  <c:v>0.44800000000000001</c:v>
                </c:pt>
                <c:pt idx="19">
                  <c:v>0.432</c:v>
                </c:pt>
                <c:pt idx="20">
                  <c:v>0.436</c:v>
                </c:pt>
                <c:pt idx="21">
                  <c:v>0.51</c:v>
                </c:pt>
                <c:pt idx="22">
                  <c:v>0.47399999999999998</c:v>
                </c:pt>
                <c:pt idx="2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1-4CF3-928F-0CAB0FA5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64488"/>
        <c:axId val="765364816"/>
      </c:scatterChart>
      <c:valAx>
        <c:axId val="76536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4816"/>
        <c:crosses val="autoZero"/>
        <c:crossBetween val="midCat"/>
      </c:valAx>
      <c:valAx>
        <c:axId val="76536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88451443569555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'Vastus medialis'!$A$3:$A$26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'Vastus medialis'!$B$3:$B$26</c:f>
              <c:numCache>
                <c:formatCode>General</c:formatCode>
                <c:ptCount val="24"/>
                <c:pt idx="0">
                  <c:v>0.06</c:v>
                </c:pt>
                <c:pt idx="1">
                  <c:v>6.4000000000000001E-2</c:v>
                </c:pt>
                <c:pt idx="2">
                  <c:v>7.0999999999999994E-2</c:v>
                </c:pt>
                <c:pt idx="3">
                  <c:v>0.128</c:v>
                </c:pt>
                <c:pt idx="4">
                  <c:v>0.12</c:v>
                </c:pt>
                <c:pt idx="5">
                  <c:v>0.15</c:v>
                </c:pt>
                <c:pt idx="6">
                  <c:v>0.152</c:v>
                </c:pt>
                <c:pt idx="7">
                  <c:v>0.17699999999999999</c:v>
                </c:pt>
                <c:pt idx="8">
                  <c:v>0.20399999999999999</c:v>
                </c:pt>
                <c:pt idx="9">
                  <c:v>0.20300000000000001</c:v>
                </c:pt>
                <c:pt idx="10">
                  <c:v>0.23400000000000001</c:v>
                </c:pt>
                <c:pt idx="11">
                  <c:v>0.26100000000000001</c:v>
                </c:pt>
                <c:pt idx="12">
                  <c:v>0.27700000000000002</c:v>
                </c:pt>
                <c:pt idx="13">
                  <c:v>0.30199999999999999</c:v>
                </c:pt>
                <c:pt idx="14">
                  <c:v>0.30299999999999999</c:v>
                </c:pt>
                <c:pt idx="15">
                  <c:v>0.32</c:v>
                </c:pt>
                <c:pt idx="16">
                  <c:v>0.31900000000000001</c:v>
                </c:pt>
                <c:pt idx="17">
                  <c:v>0.35799999999999998</c:v>
                </c:pt>
                <c:pt idx="18">
                  <c:v>0.38400000000000001</c:v>
                </c:pt>
                <c:pt idx="19">
                  <c:v>0.39800000000000002</c:v>
                </c:pt>
                <c:pt idx="20">
                  <c:v>0.41499999999999998</c:v>
                </c:pt>
                <c:pt idx="21">
                  <c:v>0.41499999999999998</c:v>
                </c:pt>
                <c:pt idx="22">
                  <c:v>0.43</c:v>
                </c:pt>
                <c:pt idx="23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1-4FF1-ABB4-A70FB1DE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8192"/>
        <c:axId val="765796720"/>
      </c:scatterChart>
      <c:valAx>
        <c:axId val="765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720"/>
        <c:crosses val="autoZero"/>
        <c:crossBetween val="midCat"/>
      </c:valAx>
      <c:valAx>
        <c:axId val="76579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0929571303587"/>
                  <c:y val="-2.7056357538641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Intercostals!$A$3:$A$26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Intercostals!$B$3:$B$26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6.9000000000000006E-2</c:v>
                </c:pt>
                <c:pt idx="2">
                  <c:v>6.3E-2</c:v>
                </c:pt>
                <c:pt idx="3">
                  <c:v>0.14099999999999999</c:v>
                </c:pt>
                <c:pt idx="4">
                  <c:v>0.14099999999999999</c:v>
                </c:pt>
                <c:pt idx="5">
                  <c:v>0.14399999999999999</c:v>
                </c:pt>
                <c:pt idx="6">
                  <c:v>0.19900000000000001</c:v>
                </c:pt>
                <c:pt idx="7">
                  <c:v>0.19800000000000001</c:v>
                </c:pt>
                <c:pt idx="8">
                  <c:v>0.2</c:v>
                </c:pt>
                <c:pt idx="9">
                  <c:v>0.25800000000000001</c:v>
                </c:pt>
                <c:pt idx="10">
                  <c:v>0.26</c:v>
                </c:pt>
                <c:pt idx="11">
                  <c:v>0.25800000000000001</c:v>
                </c:pt>
                <c:pt idx="12">
                  <c:v>0.308</c:v>
                </c:pt>
                <c:pt idx="13">
                  <c:v>0.30299999999999999</c:v>
                </c:pt>
                <c:pt idx="14">
                  <c:v>0.307</c:v>
                </c:pt>
                <c:pt idx="15">
                  <c:v>0.34599999999999997</c:v>
                </c:pt>
                <c:pt idx="16">
                  <c:v>0.34599999999999997</c:v>
                </c:pt>
                <c:pt idx="17">
                  <c:v>0.34499999999999997</c:v>
                </c:pt>
                <c:pt idx="18">
                  <c:v>0.435</c:v>
                </c:pt>
                <c:pt idx="19">
                  <c:v>0.41799999999999998</c:v>
                </c:pt>
                <c:pt idx="20">
                  <c:v>0.45</c:v>
                </c:pt>
                <c:pt idx="21">
                  <c:v>0.46600000000000003</c:v>
                </c:pt>
                <c:pt idx="22">
                  <c:v>0.46100000000000002</c:v>
                </c:pt>
                <c:pt idx="23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8-47C3-AD9C-A7180080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44608"/>
        <c:axId val="765846248"/>
      </c:scatterChart>
      <c:valAx>
        <c:axId val="7658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6248"/>
        <c:crosses val="autoZero"/>
        <c:crossBetween val="midCat"/>
      </c:valAx>
      <c:valAx>
        <c:axId val="765846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204068241469819E-2"/>
                  <c:y val="-2.5450568678915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'Rectus femoris'!$A$3:$A$26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'Rectus femoris'!$B$3:$B$26</c:f>
              <c:numCache>
                <c:formatCode>General</c:formatCode>
                <c:ptCount val="24"/>
                <c:pt idx="0">
                  <c:v>5.8000000000000003E-2</c:v>
                </c:pt>
                <c:pt idx="1">
                  <c:v>5.8000000000000003E-2</c:v>
                </c:pt>
                <c:pt idx="2">
                  <c:v>5.8999999999999997E-2</c:v>
                </c:pt>
                <c:pt idx="3">
                  <c:v>0.111</c:v>
                </c:pt>
                <c:pt idx="4">
                  <c:v>0.115</c:v>
                </c:pt>
                <c:pt idx="5">
                  <c:v>0.12</c:v>
                </c:pt>
                <c:pt idx="6">
                  <c:v>0.185</c:v>
                </c:pt>
                <c:pt idx="7">
                  <c:v>0.20200000000000001</c:v>
                </c:pt>
                <c:pt idx="8">
                  <c:v>0.22</c:v>
                </c:pt>
                <c:pt idx="9">
                  <c:v>0.27400000000000002</c:v>
                </c:pt>
                <c:pt idx="10">
                  <c:v>0.253</c:v>
                </c:pt>
                <c:pt idx="11">
                  <c:v>0.27400000000000002</c:v>
                </c:pt>
                <c:pt idx="12">
                  <c:v>0.316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0.377</c:v>
                </c:pt>
                <c:pt idx="16">
                  <c:v>0.376</c:v>
                </c:pt>
                <c:pt idx="17">
                  <c:v>0.38800000000000001</c:v>
                </c:pt>
                <c:pt idx="18">
                  <c:v>0.45100000000000001</c:v>
                </c:pt>
                <c:pt idx="19">
                  <c:v>0.438</c:v>
                </c:pt>
                <c:pt idx="20">
                  <c:v>0.46400000000000002</c:v>
                </c:pt>
                <c:pt idx="21">
                  <c:v>0.51</c:v>
                </c:pt>
                <c:pt idx="22">
                  <c:v>0.45400000000000001</c:v>
                </c:pt>
                <c:pt idx="23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282-B98E-A2345CB2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07616"/>
        <c:axId val="753708272"/>
      </c:scatterChart>
      <c:valAx>
        <c:axId val="7537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8272"/>
        <c:crosses val="autoZero"/>
        <c:crossBetween val="midCat"/>
      </c:valAx>
      <c:valAx>
        <c:axId val="75370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53740157480315"/>
                  <c:y val="-1.8093832020997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'Pectoralis major'!$A$3:$A$26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'Pectoralis major'!$B$3:$B$26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6.8000000000000005E-2</c:v>
                </c:pt>
                <c:pt idx="2">
                  <c:v>6.6000000000000003E-2</c:v>
                </c:pt>
                <c:pt idx="3">
                  <c:v>0.14599999999999999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0.21299999999999999</c:v>
                </c:pt>
                <c:pt idx="7">
                  <c:v>0.20100000000000001</c:v>
                </c:pt>
                <c:pt idx="8">
                  <c:v>0.21099999999999999</c:v>
                </c:pt>
                <c:pt idx="9">
                  <c:v>0.27400000000000002</c:v>
                </c:pt>
                <c:pt idx="10">
                  <c:v>0.27</c:v>
                </c:pt>
                <c:pt idx="11">
                  <c:v>0.27600000000000002</c:v>
                </c:pt>
                <c:pt idx="12">
                  <c:v>0.32300000000000001</c:v>
                </c:pt>
                <c:pt idx="13">
                  <c:v>0.307</c:v>
                </c:pt>
                <c:pt idx="14">
                  <c:v>0.31900000000000001</c:v>
                </c:pt>
                <c:pt idx="15">
                  <c:v>0.35199999999999998</c:v>
                </c:pt>
                <c:pt idx="16">
                  <c:v>0.36299999999999999</c:v>
                </c:pt>
                <c:pt idx="17">
                  <c:v>0.36199999999999999</c:v>
                </c:pt>
                <c:pt idx="18">
                  <c:v>0.46300000000000002</c:v>
                </c:pt>
                <c:pt idx="19">
                  <c:v>0.441</c:v>
                </c:pt>
                <c:pt idx="21">
                  <c:v>0.49299999999999999</c:v>
                </c:pt>
                <c:pt idx="22">
                  <c:v>0.47899999999999998</c:v>
                </c:pt>
                <c:pt idx="23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C-4A18-A88A-FB7D959D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41000"/>
        <c:axId val="765845264"/>
      </c:scatterChart>
      <c:valAx>
        <c:axId val="7658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5264"/>
        <c:crosses val="autoZero"/>
        <c:crossBetween val="midCat"/>
      </c:valAx>
      <c:valAx>
        <c:axId val="76584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1517935258093E-2"/>
                  <c:y val="-8.555737824438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'Glut. max'!$A$3:$A$26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'Glut. max'!$B$3:$B$26</c:f>
              <c:numCache>
                <c:formatCode>General</c:formatCode>
                <c:ptCount val="24"/>
                <c:pt idx="0">
                  <c:v>0.06</c:v>
                </c:pt>
                <c:pt idx="1">
                  <c:v>5.7000000000000002E-2</c:v>
                </c:pt>
                <c:pt idx="2">
                  <c:v>6.7000000000000004E-2</c:v>
                </c:pt>
                <c:pt idx="3">
                  <c:v>9.2999999999999999E-2</c:v>
                </c:pt>
                <c:pt idx="4">
                  <c:v>0.114</c:v>
                </c:pt>
                <c:pt idx="5">
                  <c:v>0.12</c:v>
                </c:pt>
                <c:pt idx="6">
                  <c:v>0.14799999999999999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0.20100000000000001</c:v>
                </c:pt>
                <c:pt idx="10">
                  <c:v>0.254</c:v>
                </c:pt>
                <c:pt idx="11">
                  <c:v>0.253</c:v>
                </c:pt>
                <c:pt idx="12">
                  <c:v>0.27200000000000002</c:v>
                </c:pt>
                <c:pt idx="13">
                  <c:v>0.312</c:v>
                </c:pt>
                <c:pt idx="14">
                  <c:v>0.30299999999999999</c:v>
                </c:pt>
                <c:pt idx="15">
                  <c:v>0.32900000000000001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0.42</c:v>
                </c:pt>
                <c:pt idx="19">
                  <c:v>0.436</c:v>
                </c:pt>
                <c:pt idx="20">
                  <c:v>0.46700000000000003</c:v>
                </c:pt>
                <c:pt idx="21">
                  <c:v>0.47099999999999997</c:v>
                </c:pt>
                <c:pt idx="22">
                  <c:v>0.437</c:v>
                </c:pt>
                <c:pt idx="23">
                  <c:v>0.46200000000000002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307-A0F9-135E92AB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03808"/>
        <c:axId val="765297576"/>
      </c:scatterChart>
      <c:valAx>
        <c:axId val="765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7576"/>
        <c:crosses val="autoZero"/>
        <c:crossBetween val="midCat"/>
      </c:valAx>
      <c:valAx>
        <c:axId val="76529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4514435695543E-2"/>
                  <c:y val="-2.1450860309128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Semitendinosus!$A$3:$A$26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Semitendinosus!$B$3:$B$26</c:f>
              <c:numCache>
                <c:formatCode>General</c:formatCode>
                <c:ptCount val="24"/>
                <c:pt idx="0">
                  <c:v>0.05</c:v>
                </c:pt>
                <c:pt idx="1">
                  <c:v>4.9000000000000002E-2</c:v>
                </c:pt>
                <c:pt idx="2">
                  <c:v>0.05</c:v>
                </c:pt>
                <c:pt idx="3">
                  <c:v>7.6999999999999999E-2</c:v>
                </c:pt>
                <c:pt idx="4">
                  <c:v>8.2000000000000003E-2</c:v>
                </c:pt>
                <c:pt idx="5">
                  <c:v>8.8999999999999996E-2</c:v>
                </c:pt>
                <c:pt idx="6">
                  <c:v>0.112</c:v>
                </c:pt>
                <c:pt idx="7">
                  <c:v>0.11899999999999999</c:v>
                </c:pt>
                <c:pt idx="8">
                  <c:v>0.14199999999999999</c:v>
                </c:pt>
                <c:pt idx="9">
                  <c:v>0.13200000000000001</c:v>
                </c:pt>
                <c:pt idx="10">
                  <c:v>0.14899999999999999</c:v>
                </c:pt>
                <c:pt idx="11">
                  <c:v>0.186</c:v>
                </c:pt>
                <c:pt idx="12">
                  <c:v>0.14899999999999999</c:v>
                </c:pt>
                <c:pt idx="13">
                  <c:v>0.17799999999999999</c:v>
                </c:pt>
                <c:pt idx="14">
                  <c:v>0.22600000000000001</c:v>
                </c:pt>
                <c:pt idx="15">
                  <c:v>0.19700000000000001</c:v>
                </c:pt>
                <c:pt idx="16">
                  <c:v>0.221</c:v>
                </c:pt>
                <c:pt idx="17">
                  <c:v>0.249</c:v>
                </c:pt>
                <c:pt idx="18">
                  <c:v>0.221</c:v>
                </c:pt>
                <c:pt idx="19">
                  <c:v>0.26400000000000001</c:v>
                </c:pt>
                <c:pt idx="20">
                  <c:v>0.36799999999999999</c:v>
                </c:pt>
                <c:pt idx="21">
                  <c:v>0.23</c:v>
                </c:pt>
                <c:pt idx="22">
                  <c:v>0.26400000000000001</c:v>
                </c:pt>
                <c:pt idx="23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B-4A43-8455-6D1A2CAB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93512"/>
        <c:axId val="659037360"/>
      </c:scatterChart>
      <c:valAx>
        <c:axId val="7536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37360"/>
        <c:crosses val="autoZero"/>
        <c:crossBetween val="midCat"/>
      </c:valAx>
      <c:valAx>
        <c:axId val="65903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1517935258093E-2"/>
                  <c:y val="-0.13759076990376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Masseter!$A$3:$A$26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Masseter!$B$3:$B$26</c:f>
              <c:numCache>
                <c:formatCode>General</c:formatCode>
                <c:ptCount val="24"/>
                <c:pt idx="0">
                  <c:v>5.5E-2</c:v>
                </c:pt>
                <c:pt idx="1">
                  <c:v>5.3999999999999999E-2</c:v>
                </c:pt>
                <c:pt idx="2">
                  <c:v>5.7000000000000002E-2</c:v>
                </c:pt>
                <c:pt idx="3">
                  <c:v>8.5000000000000006E-2</c:v>
                </c:pt>
                <c:pt idx="4">
                  <c:v>8.7999999999999995E-2</c:v>
                </c:pt>
                <c:pt idx="5">
                  <c:v>9.4E-2</c:v>
                </c:pt>
                <c:pt idx="6">
                  <c:v>0.17499999999999999</c:v>
                </c:pt>
                <c:pt idx="7">
                  <c:v>0.126</c:v>
                </c:pt>
                <c:pt idx="8">
                  <c:v>0.158</c:v>
                </c:pt>
                <c:pt idx="9">
                  <c:v>0.16300000000000001</c:v>
                </c:pt>
                <c:pt idx="10">
                  <c:v>0.218</c:v>
                </c:pt>
                <c:pt idx="11">
                  <c:v>0.28299999999999997</c:v>
                </c:pt>
                <c:pt idx="12">
                  <c:v>0.252</c:v>
                </c:pt>
                <c:pt idx="13">
                  <c:v>0.27</c:v>
                </c:pt>
                <c:pt idx="14">
                  <c:v>0.26900000000000002</c:v>
                </c:pt>
                <c:pt idx="15">
                  <c:v>0.27100000000000002</c:v>
                </c:pt>
                <c:pt idx="16">
                  <c:v>0.30299999999999999</c:v>
                </c:pt>
                <c:pt idx="17">
                  <c:v>0.29699999999999999</c:v>
                </c:pt>
                <c:pt idx="18">
                  <c:v>0.33100000000000002</c:v>
                </c:pt>
                <c:pt idx="19">
                  <c:v>0.38400000000000001</c:v>
                </c:pt>
                <c:pt idx="20">
                  <c:v>0.433</c:v>
                </c:pt>
                <c:pt idx="21">
                  <c:v>0.33600000000000002</c:v>
                </c:pt>
                <c:pt idx="22">
                  <c:v>0.438</c:v>
                </c:pt>
                <c:pt idx="23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C-4F52-A253-5398773C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13648"/>
        <c:axId val="765316272"/>
      </c:scatterChart>
      <c:valAx>
        <c:axId val="7653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6272"/>
        <c:crosses val="autoZero"/>
        <c:crossBetween val="midCat"/>
      </c:valAx>
      <c:valAx>
        <c:axId val="76531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1067366579177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'Tibialis anterior'!$A$3:$A$26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'Tibialis anterior'!$B$3:$B$26</c:f>
              <c:numCache>
                <c:formatCode>General</c:formatCode>
                <c:ptCount val="24"/>
                <c:pt idx="0">
                  <c:v>7.3999999999999996E-2</c:v>
                </c:pt>
                <c:pt idx="1">
                  <c:v>6.8000000000000005E-2</c:v>
                </c:pt>
                <c:pt idx="2">
                  <c:v>6.7000000000000004E-2</c:v>
                </c:pt>
                <c:pt idx="3">
                  <c:v>0.126</c:v>
                </c:pt>
                <c:pt idx="4">
                  <c:v>0.11899999999999999</c:v>
                </c:pt>
                <c:pt idx="5">
                  <c:v>0.126</c:v>
                </c:pt>
                <c:pt idx="6">
                  <c:v>0.17100000000000001</c:v>
                </c:pt>
                <c:pt idx="7">
                  <c:v>0.18</c:v>
                </c:pt>
                <c:pt idx="8">
                  <c:v>0.183</c:v>
                </c:pt>
                <c:pt idx="9">
                  <c:v>0.21199999999999999</c:v>
                </c:pt>
                <c:pt idx="10">
                  <c:v>0.2</c:v>
                </c:pt>
                <c:pt idx="11">
                  <c:v>0.223</c:v>
                </c:pt>
                <c:pt idx="12">
                  <c:v>0.26900000000000002</c:v>
                </c:pt>
                <c:pt idx="13">
                  <c:v>0.248</c:v>
                </c:pt>
                <c:pt idx="14">
                  <c:v>0.28999999999999998</c:v>
                </c:pt>
                <c:pt idx="15">
                  <c:v>0.30099999999999999</c:v>
                </c:pt>
                <c:pt idx="16">
                  <c:v>0.312</c:v>
                </c:pt>
                <c:pt idx="17">
                  <c:v>0.32</c:v>
                </c:pt>
                <c:pt idx="18">
                  <c:v>0.35099999999999998</c:v>
                </c:pt>
                <c:pt idx="19">
                  <c:v>0.34499999999999997</c:v>
                </c:pt>
                <c:pt idx="20">
                  <c:v>0.38800000000000001</c:v>
                </c:pt>
                <c:pt idx="21">
                  <c:v>0.38400000000000001</c:v>
                </c:pt>
                <c:pt idx="22">
                  <c:v>0.41699999999999998</c:v>
                </c:pt>
                <c:pt idx="23">
                  <c:v>0.40400000000000003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C-41FB-909B-6269D255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34320"/>
        <c:axId val="694132680"/>
      </c:scatterChart>
      <c:valAx>
        <c:axId val="6941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2680"/>
        <c:crosses val="autoZero"/>
        <c:crossBetween val="midCat"/>
      </c:valAx>
      <c:valAx>
        <c:axId val="694132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79595078716436E-2"/>
                  <c:y val="-6.8839676290463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Diaphragm!$A$3:$A$26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Diaphragm!$B$3:$B$26</c:f>
              <c:numCache>
                <c:formatCode>General</c:formatCode>
                <c:ptCount val="24"/>
                <c:pt idx="0">
                  <c:v>7.3999999999999996E-2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0.14399999999999999</c:v>
                </c:pt>
                <c:pt idx="4">
                  <c:v>0.14199999999999999</c:v>
                </c:pt>
                <c:pt idx="5">
                  <c:v>0.13900000000000001</c:v>
                </c:pt>
                <c:pt idx="6">
                  <c:v>0.20300000000000001</c:v>
                </c:pt>
                <c:pt idx="7">
                  <c:v>0.20499999999999999</c:v>
                </c:pt>
                <c:pt idx="8">
                  <c:v>0.21</c:v>
                </c:pt>
                <c:pt idx="9">
                  <c:v>0.26</c:v>
                </c:pt>
                <c:pt idx="10">
                  <c:v>0.26</c:v>
                </c:pt>
                <c:pt idx="11">
                  <c:v>0.26200000000000001</c:v>
                </c:pt>
                <c:pt idx="12">
                  <c:v>0.309</c:v>
                </c:pt>
                <c:pt idx="13">
                  <c:v>0.316</c:v>
                </c:pt>
                <c:pt idx="14">
                  <c:v>0.30299999999999999</c:v>
                </c:pt>
                <c:pt idx="15">
                  <c:v>0.36099999999999999</c:v>
                </c:pt>
                <c:pt idx="16">
                  <c:v>0.35199999999999998</c:v>
                </c:pt>
                <c:pt idx="17">
                  <c:v>0.34200000000000003</c:v>
                </c:pt>
                <c:pt idx="18">
                  <c:v>0.443</c:v>
                </c:pt>
                <c:pt idx="19">
                  <c:v>0.42899999999999999</c:v>
                </c:pt>
                <c:pt idx="20">
                  <c:v>0.41899999999999998</c:v>
                </c:pt>
                <c:pt idx="22">
                  <c:v>0.45700000000000002</c:v>
                </c:pt>
                <c:pt idx="2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6-445C-A258-2BE5FA37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68424"/>
        <c:axId val="765366784"/>
      </c:scatterChart>
      <c:valAx>
        <c:axId val="76536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6784"/>
        <c:crosses val="autoZero"/>
        <c:crossBetween val="midCat"/>
      </c:valAx>
      <c:valAx>
        <c:axId val="76536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53740157480315"/>
                  <c:y val="-7.55322251385243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'Erector spinae'!$A$3:$A$26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'Erector spinae'!$B$3:$B$26</c:f>
              <c:numCache>
                <c:formatCode>General</c:formatCode>
                <c:ptCount val="24"/>
                <c:pt idx="0">
                  <c:v>7.5999999999999998E-2</c:v>
                </c:pt>
                <c:pt idx="1">
                  <c:v>7.3999999999999996E-2</c:v>
                </c:pt>
                <c:pt idx="2">
                  <c:v>7.1999999999999995E-2</c:v>
                </c:pt>
                <c:pt idx="3">
                  <c:v>0.17399999999999999</c:v>
                </c:pt>
                <c:pt idx="4">
                  <c:v>0.153</c:v>
                </c:pt>
                <c:pt idx="5">
                  <c:v>0.151</c:v>
                </c:pt>
                <c:pt idx="6">
                  <c:v>0.23200000000000001</c:v>
                </c:pt>
                <c:pt idx="7">
                  <c:v>0.21199999999999999</c:v>
                </c:pt>
                <c:pt idx="8">
                  <c:v>0.21199999999999999</c:v>
                </c:pt>
                <c:pt idx="9">
                  <c:v>0.27900000000000003</c:v>
                </c:pt>
                <c:pt idx="10">
                  <c:v>0.26300000000000001</c:v>
                </c:pt>
                <c:pt idx="11">
                  <c:v>0.27700000000000002</c:v>
                </c:pt>
                <c:pt idx="12">
                  <c:v>0.34300000000000003</c:v>
                </c:pt>
                <c:pt idx="13">
                  <c:v>0.33100000000000002</c:v>
                </c:pt>
                <c:pt idx="14">
                  <c:v>0.32600000000000001</c:v>
                </c:pt>
                <c:pt idx="15">
                  <c:v>0.39300000000000002</c:v>
                </c:pt>
                <c:pt idx="16">
                  <c:v>0.34200000000000003</c:v>
                </c:pt>
                <c:pt idx="17">
                  <c:v>0.35099999999999998</c:v>
                </c:pt>
                <c:pt idx="18">
                  <c:v>0.47699999999999998</c:v>
                </c:pt>
                <c:pt idx="19">
                  <c:v>0.51700000000000002</c:v>
                </c:pt>
                <c:pt idx="20">
                  <c:v>0.44600000000000001</c:v>
                </c:pt>
                <c:pt idx="21">
                  <c:v>0.505</c:v>
                </c:pt>
                <c:pt idx="22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F-4249-BC41-46B80A9D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1168"/>
        <c:axId val="626063792"/>
      </c:scatterChart>
      <c:valAx>
        <c:axId val="6260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63792"/>
        <c:crosses val="autoZero"/>
        <c:crossBetween val="midCat"/>
      </c:valAx>
      <c:valAx>
        <c:axId val="62606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20406824146981"/>
                  <c:y val="3.84733158355205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'Triceps 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'Triceps '!$B$3:$B$26</c:f>
              <c:numCache>
                <c:formatCode>General</c:formatCode>
                <c:ptCount val="24"/>
                <c:pt idx="0">
                  <c:v>7.1999999999999995E-2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0.156</c:v>
                </c:pt>
                <c:pt idx="4">
                  <c:v>0.14799999999999999</c:v>
                </c:pt>
                <c:pt idx="5">
                  <c:v>0.14699999999999999</c:v>
                </c:pt>
                <c:pt idx="6">
                  <c:v>0.21099999999999999</c:v>
                </c:pt>
                <c:pt idx="7">
                  <c:v>0.20599999999999999</c:v>
                </c:pt>
                <c:pt idx="8">
                  <c:v>0.20799999999999999</c:v>
                </c:pt>
                <c:pt idx="9">
                  <c:v>0.26600000000000001</c:v>
                </c:pt>
                <c:pt idx="10">
                  <c:v>0.222</c:v>
                </c:pt>
                <c:pt idx="11">
                  <c:v>0.25700000000000001</c:v>
                </c:pt>
                <c:pt idx="12">
                  <c:v>0.33800000000000002</c:v>
                </c:pt>
                <c:pt idx="13">
                  <c:v>0.33</c:v>
                </c:pt>
                <c:pt idx="14">
                  <c:v>0.32500000000000001</c:v>
                </c:pt>
                <c:pt idx="15">
                  <c:v>0.4</c:v>
                </c:pt>
                <c:pt idx="16">
                  <c:v>0.377</c:v>
                </c:pt>
                <c:pt idx="17">
                  <c:v>0.376</c:v>
                </c:pt>
                <c:pt idx="18">
                  <c:v>0.47199999999999998</c:v>
                </c:pt>
                <c:pt idx="19">
                  <c:v>0.46600000000000003</c:v>
                </c:pt>
                <c:pt idx="20">
                  <c:v>0.45200000000000001</c:v>
                </c:pt>
                <c:pt idx="21">
                  <c:v>0.48399999999999999</c:v>
                </c:pt>
                <c:pt idx="22">
                  <c:v>0.48699999999999999</c:v>
                </c:pt>
                <c:pt idx="23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4067-BC86-D635B386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06080"/>
        <c:axId val="690607392"/>
      </c:scatterChart>
      <c:valAx>
        <c:axId val="6906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07392"/>
        <c:crosses val="autoZero"/>
        <c:crossBetween val="midCat"/>
      </c:valAx>
      <c:valAx>
        <c:axId val="69060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648512685914256E-2"/>
                  <c:y val="-5.6481846019247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EDL!$A$3:$A$26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EDL!$B$3:$B$26</c:f>
              <c:numCache>
                <c:formatCode>General</c:formatCode>
                <c:ptCount val="24"/>
                <c:pt idx="0">
                  <c:v>7.6999999999999999E-2</c:v>
                </c:pt>
                <c:pt idx="1">
                  <c:v>7.4999999999999997E-2</c:v>
                </c:pt>
                <c:pt idx="2">
                  <c:v>7.1999999999999995E-2</c:v>
                </c:pt>
                <c:pt idx="3">
                  <c:v>0.14299999999999999</c:v>
                </c:pt>
                <c:pt idx="4">
                  <c:v>0.151</c:v>
                </c:pt>
                <c:pt idx="5">
                  <c:v>0.154</c:v>
                </c:pt>
                <c:pt idx="6">
                  <c:v>0.20899999999999999</c:v>
                </c:pt>
                <c:pt idx="7">
                  <c:v>0.21199999999999999</c:v>
                </c:pt>
                <c:pt idx="8">
                  <c:v>0.21</c:v>
                </c:pt>
                <c:pt idx="9">
                  <c:v>0.24399999999999999</c:v>
                </c:pt>
                <c:pt idx="10">
                  <c:v>0.25600000000000001</c:v>
                </c:pt>
                <c:pt idx="11">
                  <c:v>0.255</c:v>
                </c:pt>
                <c:pt idx="12">
                  <c:v>0.311</c:v>
                </c:pt>
                <c:pt idx="13">
                  <c:v>0.34</c:v>
                </c:pt>
                <c:pt idx="14">
                  <c:v>0.317</c:v>
                </c:pt>
                <c:pt idx="15">
                  <c:v>0.35699999999999998</c:v>
                </c:pt>
                <c:pt idx="16">
                  <c:v>0.36299999999999999</c:v>
                </c:pt>
                <c:pt idx="17">
                  <c:v>0.372</c:v>
                </c:pt>
                <c:pt idx="18">
                  <c:v>0.45200000000000001</c:v>
                </c:pt>
                <c:pt idx="19">
                  <c:v>0.437</c:v>
                </c:pt>
                <c:pt idx="20">
                  <c:v>0.435</c:v>
                </c:pt>
                <c:pt idx="21">
                  <c:v>0.46300000000000002</c:v>
                </c:pt>
                <c:pt idx="22">
                  <c:v>0.48599999999999999</c:v>
                </c:pt>
                <c:pt idx="23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B-45AB-8854-EC009CC9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38256"/>
        <c:axId val="505877992"/>
      </c:scatterChart>
      <c:valAx>
        <c:axId val="6173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77992"/>
        <c:crosses val="autoZero"/>
        <c:crossBetween val="midCat"/>
      </c:valAx>
      <c:valAx>
        <c:axId val="50587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75962379702538"/>
                  <c:y val="-2.1692548848060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Gastroc!$A$3:$A$26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Gastroc!$B$3:$B$26</c:f>
              <c:numCache>
                <c:formatCode>General</c:formatCode>
                <c:ptCount val="24"/>
                <c:pt idx="0">
                  <c:v>8.2000000000000003E-2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0.155</c:v>
                </c:pt>
                <c:pt idx="4">
                  <c:v>0.14899999999999999</c:v>
                </c:pt>
                <c:pt idx="5">
                  <c:v>0.151</c:v>
                </c:pt>
                <c:pt idx="6">
                  <c:v>0.222</c:v>
                </c:pt>
                <c:pt idx="7">
                  <c:v>0.20899999999999999</c:v>
                </c:pt>
                <c:pt idx="8">
                  <c:v>0.215</c:v>
                </c:pt>
                <c:pt idx="9">
                  <c:v>0.26</c:v>
                </c:pt>
                <c:pt idx="10">
                  <c:v>0.255</c:v>
                </c:pt>
                <c:pt idx="11">
                  <c:v>0.255</c:v>
                </c:pt>
                <c:pt idx="12">
                  <c:v>0.32300000000000001</c:v>
                </c:pt>
                <c:pt idx="13">
                  <c:v>0.33800000000000002</c:v>
                </c:pt>
                <c:pt idx="14">
                  <c:v>0.33800000000000002</c:v>
                </c:pt>
                <c:pt idx="15">
                  <c:v>0.36799999999999999</c:v>
                </c:pt>
                <c:pt idx="16">
                  <c:v>0.35199999999999998</c:v>
                </c:pt>
                <c:pt idx="17">
                  <c:v>0.33100000000000002</c:v>
                </c:pt>
                <c:pt idx="18">
                  <c:v>0.46</c:v>
                </c:pt>
                <c:pt idx="19">
                  <c:v>0.44400000000000001</c:v>
                </c:pt>
                <c:pt idx="20">
                  <c:v>0.41299999999999998</c:v>
                </c:pt>
                <c:pt idx="21">
                  <c:v>0.496</c:v>
                </c:pt>
                <c:pt idx="22">
                  <c:v>0.48599999999999999</c:v>
                </c:pt>
                <c:pt idx="23">
                  <c:v>0.48899999999999999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C-4A18-9D2D-1F59E127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56768"/>
        <c:axId val="685460376"/>
      </c:scatterChart>
      <c:valAx>
        <c:axId val="6854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0376"/>
        <c:crosses val="autoZero"/>
        <c:crossBetween val="midCat"/>
      </c:valAx>
      <c:valAx>
        <c:axId val="68546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92957130358706E-2"/>
                  <c:y val="-5.6513196267133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'Biceps femoris'!$A$3:$A$26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'Biceps femoris'!$B$3:$B$26</c:f>
              <c:numCache>
                <c:formatCode>General</c:formatCode>
                <c:ptCount val="24"/>
                <c:pt idx="0">
                  <c:v>5.8999999999999997E-2</c:v>
                </c:pt>
                <c:pt idx="1">
                  <c:v>5.8999999999999997E-2</c:v>
                </c:pt>
                <c:pt idx="2">
                  <c:v>6.6000000000000003E-2</c:v>
                </c:pt>
                <c:pt idx="3">
                  <c:v>0.11899999999999999</c:v>
                </c:pt>
                <c:pt idx="4">
                  <c:v>0.14299999999999999</c:v>
                </c:pt>
                <c:pt idx="5">
                  <c:v>0.14499999999999999</c:v>
                </c:pt>
                <c:pt idx="6">
                  <c:v>0.192</c:v>
                </c:pt>
                <c:pt idx="7">
                  <c:v>0.17399999999999999</c:v>
                </c:pt>
                <c:pt idx="8">
                  <c:v>0.192</c:v>
                </c:pt>
                <c:pt idx="9">
                  <c:v>0.22700000000000001</c:v>
                </c:pt>
                <c:pt idx="10">
                  <c:v>0.25900000000000001</c:v>
                </c:pt>
                <c:pt idx="11">
                  <c:v>0.26900000000000002</c:v>
                </c:pt>
                <c:pt idx="12">
                  <c:v>0.28199999999999997</c:v>
                </c:pt>
                <c:pt idx="13">
                  <c:v>0.32200000000000001</c:v>
                </c:pt>
                <c:pt idx="14">
                  <c:v>0.312</c:v>
                </c:pt>
                <c:pt idx="15">
                  <c:v>0.33800000000000002</c:v>
                </c:pt>
                <c:pt idx="16">
                  <c:v>0.33300000000000002</c:v>
                </c:pt>
                <c:pt idx="17">
                  <c:v>0.35799999999999998</c:v>
                </c:pt>
                <c:pt idx="18">
                  <c:v>0.435</c:v>
                </c:pt>
                <c:pt idx="19">
                  <c:v>0.40899999999999997</c:v>
                </c:pt>
                <c:pt idx="20">
                  <c:v>0.44700000000000001</c:v>
                </c:pt>
                <c:pt idx="21">
                  <c:v>0.46500000000000002</c:v>
                </c:pt>
                <c:pt idx="22">
                  <c:v>0.45800000000000002</c:v>
                </c:pt>
                <c:pt idx="23">
                  <c:v>0.46300000000000002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0-40B6-A602-C15878A7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68584"/>
        <c:axId val="753680720"/>
      </c:scatterChart>
      <c:valAx>
        <c:axId val="7536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80720"/>
        <c:crosses val="autoZero"/>
        <c:crossBetween val="midCat"/>
      </c:valAx>
      <c:valAx>
        <c:axId val="75368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31517935258093"/>
                  <c:y val="-2.8817804024496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'Biceps brachii'!$A$3:$A$26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'Biceps brachii'!$B$3:$B$26</c:f>
              <c:numCache>
                <c:formatCode>General</c:formatCode>
                <c:ptCount val="24"/>
                <c:pt idx="0">
                  <c:v>7.5999999999999998E-2</c:v>
                </c:pt>
                <c:pt idx="1">
                  <c:v>7.1999999999999995E-2</c:v>
                </c:pt>
                <c:pt idx="2">
                  <c:v>7.2999999999999995E-2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0.20699999999999999</c:v>
                </c:pt>
                <c:pt idx="7">
                  <c:v>0.20899999999999999</c:v>
                </c:pt>
                <c:pt idx="8">
                  <c:v>0.20799999999999999</c:v>
                </c:pt>
                <c:pt idx="9">
                  <c:v>0.26400000000000001</c:v>
                </c:pt>
                <c:pt idx="10">
                  <c:v>0.27100000000000002</c:v>
                </c:pt>
                <c:pt idx="11">
                  <c:v>0.27</c:v>
                </c:pt>
                <c:pt idx="12">
                  <c:v>0.317</c:v>
                </c:pt>
                <c:pt idx="13">
                  <c:v>0.313</c:v>
                </c:pt>
                <c:pt idx="14">
                  <c:v>0.314</c:v>
                </c:pt>
                <c:pt idx="15">
                  <c:v>0.35599999999999998</c:v>
                </c:pt>
                <c:pt idx="16">
                  <c:v>0.36099999999999999</c:v>
                </c:pt>
                <c:pt idx="17">
                  <c:v>0.36499999999999999</c:v>
                </c:pt>
                <c:pt idx="18">
                  <c:v>0.42199999999999999</c:v>
                </c:pt>
                <c:pt idx="19">
                  <c:v>0.434</c:v>
                </c:pt>
                <c:pt idx="20">
                  <c:v>0.442</c:v>
                </c:pt>
                <c:pt idx="21">
                  <c:v>0.48399999999999999</c:v>
                </c:pt>
                <c:pt idx="22">
                  <c:v>0.46899999999999997</c:v>
                </c:pt>
                <c:pt idx="23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7-4FC8-80C8-FDFEBD37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4336"/>
        <c:axId val="765393352"/>
      </c:scatterChart>
      <c:valAx>
        <c:axId val="7653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3352"/>
        <c:crosses val="autoZero"/>
        <c:crossBetween val="midCat"/>
      </c:valAx>
      <c:valAx>
        <c:axId val="76539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87073490813647"/>
                  <c:y val="-2.3474409448818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Plantaris!$A$3:$A$26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xVal>
          <c:yVal>
            <c:numRef>
              <c:f>Plantaris!$B$3:$B$26</c:f>
              <c:numCache>
                <c:formatCode>General</c:formatCode>
                <c:ptCount val="24"/>
                <c:pt idx="0">
                  <c:v>6.9000000000000006E-2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0.14199999999999999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0.20899999999999999</c:v>
                </c:pt>
                <c:pt idx="7">
                  <c:v>0.188</c:v>
                </c:pt>
                <c:pt idx="8">
                  <c:v>0.20100000000000001</c:v>
                </c:pt>
                <c:pt idx="9">
                  <c:v>0.25800000000000001</c:v>
                </c:pt>
                <c:pt idx="10">
                  <c:v>0.248</c:v>
                </c:pt>
                <c:pt idx="11">
                  <c:v>0.25</c:v>
                </c:pt>
                <c:pt idx="12">
                  <c:v>0.34499999999999997</c:v>
                </c:pt>
                <c:pt idx="13">
                  <c:v>0.32600000000000001</c:v>
                </c:pt>
                <c:pt idx="14">
                  <c:v>0.316</c:v>
                </c:pt>
                <c:pt idx="15">
                  <c:v>0.35499999999999998</c:v>
                </c:pt>
                <c:pt idx="16">
                  <c:v>0.35199999999999998</c:v>
                </c:pt>
                <c:pt idx="17">
                  <c:v>0.35</c:v>
                </c:pt>
                <c:pt idx="18">
                  <c:v>0.42099999999999999</c:v>
                </c:pt>
                <c:pt idx="19">
                  <c:v>0.438</c:v>
                </c:pt>
                <c:pt idx="20">
                  <c:v>0.43099999999999999</c:v>
                </c:pt>
                <c:pt idx="21">
                  <c:v>0.50800000000000001</c:v>
                </c:pt>
                <c:pt idx="22">
                  <c:v>0.504</c:v>
                </c:pt>
                <c:pt idx="23">
                  <c:v>0.48199999999999998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4-451F-B06C-8B01C7F9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78920"/>
        <c:axId val="765373672"/>
      </c:scatterChart>
      <c:valAx>
        <c:axId val="7653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3672"/>
        <c:crosses val="autoZero"/>
        <c:crossBetween val="midCat"/>
      </c:valAx>
      <c:valAx>
        <c:axId val="76537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20</xdr:row>
      <xdr:rowOff>4762</xdr:rowOff>
    </xdr:from>
    <xdr:to>
      <xdr:col>11</xdr:col>
      <xdr:colOff>295275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5F6BD-6789-43EA-A5DB-AB04B4EC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16808</xdr:colOff>
      <xdr:row>3</xdr:row>
      <xdr:rowOff>23532</xdr:rowOff>
    </xdr:from>
    <xdr:to>
      <xdr:col>24</xdr:col>
      <xdr:colOff>352985</xdr:colOff>
      <xdr:row>17</xdr:row>
      <xdr:rowOff>99732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8E5F8-80DB-4273-9C93-BD9AE8D4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25976</xdr:colOff>
      <xdr:row>5</xdr:row>
      <xdr:rowOff>65809</xdr:rowOff>
    </xdr:from>
    <xdr:to>
      <xdr:col>24</xdr:col>
      <xdr:colOff>355021</xdr:colOff>
      <xdr:row>19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4A304-6B16-47B8-AF20-2BB4614B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122464</xdr:colOff>
      <xdr:row>4</xdr:row>
      <xdr:rowOff>70758</xdr:rowOff>
    </xdr:from>
    <xdr:to>
      <xdr:col>24</xdr:col>
      <xdr:colOff>408214</xdr:colOff>
      <xdr:row>18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1A51B-1A73-436D-A8D3-3415CD19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4</xdr:row>
      <xdr:rowOff>80283</xdr:rowOff>
    </xdr:from>
    <xdr:to>
      <xdr:col>25</xdr:col>
      <xdr:colOff>368753</xdr:colOff>
      <xdr:row>18</xdr:row>
      <xdr:rowOff>156483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318F6-75AA-48CC-A28C-EBA84D07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216477</xdr:colOff>
      <xdr:row>3</xdr:row>
      <xdr:rowOff>152400</xdr:rowOff>
    </xdr:from>
    <xdr:to>
      <xdr:col>24</xdr:col>
      <xdr:colOff>545522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5DF7-530C-47FB-8233-E775E362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54428</xdr:colOff>
      <xdr:row>4</xdr:row>
      <xdr:rowOff>57151</xdr:rowOff>
    </xdr:from>
    <xdr:to>
      <xdr:col>24</xdr:col>
      <xdr:colOff>340178</xdr:colOff>
      <xdr:row>18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74CE5-EEDB-425D-820C-6F586F60C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533081</xdr:colOff>
      <xdr:row>2</xdr:row>
      <xdr:rowOff>170810</xdr:rowOff>
    </xdr:from>
    <xdr:to>
      <xdr:col>25</xdr:col>
      <xdr:colOff>206509</xdr:colOff>
      <xdr:row>17</xdr:row>
      <xdr:rowOff>56510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789EF-ED56-4FB3-9466-613DA0C7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54428</xdr:colOff>
      <xdr:row>3</xdr:row>
      <xdr:rowOff>111579</xdr:rowOff>
    </xdr:from>
    <xdr:to>
      <xdr:col>24</xdr:col>
      <xdr:colOff>340178</xdr:colOff>
      <xdr:row>17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95BD8-0D95-4ABF-8805-151E193A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367393</xdr:colOff>
      <xdr:row>3</xdr:row>
      <xdr:rowOff>43544</xdr:rowOff>
    </xdr:from>
    <xdr:to>
      <xdr:col>25</xdr:col>
      <xdr:colOff>40822</xdr:colOff>
      <xdr:row>17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43839-53E2-431B-B0FE-CB9F081F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424295</xdr:colOff>
      <xdr:row>5</xdr:row>
      <xdr:rowOff>48491</xdr:rowOff>
    </xdr:from>
    <xdr:to>
      <xdr:col>25</xdr:col>
      <xdr:colOff>147204</xdr:colOff>
      <xdr:row>19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97BFF-7782-4337-817E-E2DC9D11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14287</xdr:rowOff>
    </xdr:from>
    <xdr:to>
      <xdr:col>25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E6E3-E61F-4D1B-9B70-F39824B9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372341</xdr:colOff>
      <xdr:row>2</xdr:row>
      <xdr:rowOff>169718</xdr:rowOff>
    </xdr:from>
    <xdr:to>
      <xdr:col>25</xdr:col>
      <xdr:colOff>95250</xdr:colOff>
      <xdr:row>17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34E04-5C11-4324-9C24-E2A70568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61233</xdr:colOff>
      <xdr:row>8</xdr:row>
      <xdr:rowOff>123144</xdr:rowOff>
    </xdr:from>
    <xdr:to>
      <xdr:col>26</xdr:col>
      <xdr:colOff>368754</xdr:colOff>
      <xdr:row>23</xdr:row>
      <xdr:rowOff>8844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C5605-EA57-4A6B-8E1C-9ADECE3CA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77930</xdr:colOff>
      <xdr:row>1</xdr:row>
      <xdr:rowOff>65809</xdr:rowOff>
    </xdr:from>
    <xdr:to>
      <xdr:col>25</xdr:col>
      <xdr:colOff>406976</xdr:colOff>
      <xdr:row>15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D34C3-9736-4971-A3D4-E3FA98180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177572</xdr:rowOff>
    </xdr:from>
    <xdr:to>
      <xdr:col>25</xdr:col>
      <xdr:colOff>304800</xdr:colOff>
      <xdr:row>18</xdr:row>
      <xdr:rowOff>63272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2FD4C-3388-4487-B4F5-32653D82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34017</xdr:colOff>
      <xdr:row>2</xdr:row>
      <xdr:rowOff>2722</xdr:rowOff>
    </xdr:from>
    <xdr:to>
      <xdr:col>25</xdr:col>
      <xdr:colOff>319767</xdr:colOff>
      <xdr:row>16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74F07-4A3D-4129-BB7C-9401A7343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88446</xdr:colOff>
      <xdr:row>2</xdr:row>
      <xdr:rowOff>29936</xdr:rowOff>
    </xdr:from>
    <xdr:to>
      <xdr:col>24</xdr:col>
      <xdr:colOff>374196</xdr:colOff>
      <xdr:row>16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41D92-E44C-40DB-BA77-BA0FF441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25977</xdr:colOff>
      <xdr:row>2</xdr:row>
      <xdr:rowOff>187036</xdr:rowOff>
    </xdr:from>
    <xdr:to>
      <xdr:col>24</xdr:col>
      <xdr:colOff>355022</xdr:colOff>
      <xdr:row>17</xdr:row>
      <xdr:rowOff>72736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03D0C-3295-4146-8E3D-8025EC6C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43295</xdr:colOff>
      <xdr:row>2</xdr:row>
      <xdr:rowOff>100446</xdr:rowOff>
    </xdr:from>
    <xdr:to>
      <xdr:col>24</xdr:col>
      <xdr:colOff>372340</xdr:colOff>
      <xdr:row>16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4AA30-F7B4-446F-B802-A53D7C8E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DDA8-03EA-4009-9A35-D0B074455E91}">
  <dimension ref="A1:J26"/>
  <sheetViews>
    <sheetView zoomScale="85" zoomScaleNormal="85" workbookViewId="0">
      <selection activeCell="P2" sqref="P2"/>
    </sheetView>
  </sheetViews>
  <sheetFormatPr defaultRowHeight="14.4" x14ac:dyDescent="0.3"/>
  <cols>
    <col min="1" max="1" width="7.109375" bestFit="1" customWidth="1"/>
    <col min="2" max="2" width="12" bestFit="1" customWidth="1"/>
    <col min="4" max="4" width="10.109375" customWidth="1"/>
    <col min="8" max="8" width="14.109375" bestFit="1" customWidth="1"/>
  </cols>
  <sheetData>
    <row r="1" spans="1:10" x14ac:dyDescent="0.3">
      <c r="A1" s="13" t="s">
        <v>0</v>
      </c>
      <c r="B1" s="13"/>
      <c r="C1" t="s">
        <v>7</v>
      </c>
      <c r="D1" s="14" t="s">
        <v>3</v>
      </c>
      <c r="E1" s="14"/>
      <c r="F1" t="s">
        <v>6</v>
      </c>
      <c r="G1" t="s">
        <v>1</v>
      </c>
      <c r="H1" t="s">
        <v>11</v>
      </c>
      <c r="I1" t="s">
        <v>12</v>
      </c>
      <c r="J1" t="s">
        <v>13</v>
      </c>
    </row>
    <row r="2" spans="1:10" x14ac:dyDescent="0.3">
      <c r="A2" s="1" t="s">
        <v>1</v>
      </c>
      <c r="B2" s="1" t="s">
        <v>2</v>
      </c>
      <c r="D2" t="s">
        <v>4</v>
      </c>
      <c r="E2" s="3" t="s">
        <v>8</v>
      </c>
      <c r="F2" s="3">
        <v>0.21299999999999999</v>
      </c>
      <c r="G2" s="3">
        <f>(F2-0.0924)/0.1996</f>
        <v>0.60420841683366733</v>
      </c>
      <c r="H2" s="3">
        <v>10</v>
      </c>
      <c r="I2" s="3">
        <f>H2*G2</f>
        <v>6.0420841683366735</v>
      </c>
      <c r="J2">
        <f>AVERAGE(I2:I4)</f>
        <v>7.0440881763527061</v>
      </c>
    </row>
    <row r="3" spans="1:10" x14ac:dyDescent="0.3">
      <c r="A3" s="1">
        <v>0</v>
      </c>
      <c r="B3" s="1">
        <v>6.8000000000000005E-2</v>
      </c>
      <c r="E3" s="3" t="s">
        <v>8</v>
      </c>
      <c r="F3" s="3">
        <v>0.248</v>
      </c>
      <c r="G3" s="3">
        <f t="shared" ref="G3:G19" si="0">(F3-0.0924)/0.1996</f>
        <v>0.77955911823647306</v>
      </c>
      <c r="H3" s="3">
        <v>10</v>
      </c>
      <c r="I3" s="3">
        <f t="shared" ref="I3:I26" si="1">H3*G3</f>
        <v>7.7955911823647304</v>
      </c>
    </row>
    <row r="4" spans="1:10" x14ac:dyDescent="0.3">
      <c r="A4" s="1">
        <v>0</v>
      </c>
      <c r="B4" s="1">
        <v>7.1999999999999995E-2</v>
      </c>
      <c r="E4" s="3" t="s">
        <v>8</v>
      </c>
      <c r="F4" s="3">
        <v>0.23799999999999999</v>
      </c>
      <c r="G4" s="3">
        <f t="shared" si="0"/>
        <v>0.72945891783567141</v>
      </c>
      <c r="H4" s="3">
        <v>10</v>
      </c>
      <c r="I4" s="3">
        <f t="shared" si="1"/>
        <v>7.2945891783567145</v>
      </c>
    </row>
    <row r="5" spans="1:10" x14ac:dyDescent="0.3">
      <c r="A5" s="1">
        <v>0</v>
      </c>
      <c r="B5" s="1">
        <v>7.5999999999999998E-2</v>
      </c>
      <c r="E5" s="3" t="s">
        <v>9</v>
      </c>
      <c r="F5" s="3">
        <v>0.153</v>
      </c>
      <c r="G5" s="3">
        <f t="shared" si="0"/>
        <v>0.30360721442885774</v>
      </c>
      <c r="H5" s="3">
        <v>20</v>
      </c>
      <c r="I5" s="3">
        <f t="shared" si="1"/>
        <v>6.0721442885771548</v>
      </c>
      <c r="J5">
        <f>AVERAGE(I5:I7)</f>
        <v>7.040748162992652</v>
      </c>
    </row>
    <row r="6" spans="1:10" x14ac:dyDescent="0.3">
      <c r="A6" s="1">
        <v>0.2</v>
      </c>
      <c r="B6" s="1">
        <v>0.121</v>
      </c>
      <c r="E6" s="3" t="s">
        <v>9</v>
      </c>
      <c r="F6" s="3">
        <v>0.17199999999999999</v>
      </c>
      <c r="G6" s="3">
        <f t="shared" si="0"/>
        <v>0.39879759519038072</v>
      </c>
      <c r="H6" s="3">
        <v>20</v>
      </c>
      <c r="I6" s="3">
        <f t="shared" si="1"/>
        <v>7.9759519038076139</v>
      </c>
    </row>
    <row r="7" spans="1:10" x14ac:dyDescent="0.3">
      <c r="A7" s="1">
        <v>0.2</v>
      </c>
      <c r="B7" s="1">
        <v>0.128</v>
      </c>
      <c r="E7" s="3" t="s">
        <v>9</v>
      </c>
      <c r="F7" s="3">
        <v>0.16300000000000001</v>
      </c>
      <c r="G7" s="3">
        <f t="shared" si="0"/>
        <v>0.35370741482965939</v>
      </c>
      <c r="H7" s="3">
        <v>20</v>
      </c>
      <c r="I7" s="3">
        <f t="shared" si="1"/>
        <v>7.0741482965931883</v>
      </c>
    </row>
    <row r="8" spans="1:10" x14ac:dyDescent="0.3">
      <c r="A8" s="1">
        <v>0.2</v>
      </c>
      <c r="B8" s="1">
        <v>0.125</v>
      </c>
      <c r="E8" s="2" t="s">
        <v>10</v>
      </c>
      <c r="F8" s="2">
        <v>0.112</v>
      </c>
      <c r="G8" s="3">
        <f t="shared" si="0"/>
        <v>9.8196392785571171E-2</v>
      </c>
      <c r="H8" s="2">
        <v>40</v>
      </c>
      <c r="I8" s="2">
        <f t="shared" si="1"/>
        <v>3.927855711422847</v>
      </c>
    </row>
    <row r="9" spans="1:10" x14ac:dyDescent="0.3">
      <c r="A9" s="1">
        <v>0.4</v>
      </c>
      <c r="B9" s="1">
        <v>0.17</v>
      </c>
      <c r="E9" s="2" t="s">
        <v>10</v>
      </c>
      <c r="F9" s="2">
        <v>0.123</v>
      </c>
      <c r="G9" s="3">
        <f t="shared" si="0"/>
        <v>0.15330661322645292</v>
      </c>
      <c r="H9" s="2">
        <v>40</v>
      </c>
      <c r="I9" s="2">
        <f t="shared" si="1"/>
        <v>6.1322645290581166</v>
      </c>
    </row>
    <row r="10" spans="1:10" x14ac:dyDescent="0.3">
      <c r="A10" s="1">
        <v>0.4</v>
      </c>
      <c r="B10" s="1">
        <v>0.17100000000000001</v>
      </c>
      <c r="E10" s="2" t="s">
        <v>10</v>
      </c>
      <c r="F10" s="2">
        <v>0.14000000000000001</v>
      </c>
      <c r="G10" s="3">
        <f t="shared" si="0"/>
        <v>0.23847695390781573</v>
      </c>
      <c r="H10" s="2">
        <v>40</v>
      </c>
      <c r="I10" s="2">
        <f t="shared" si="1"/>
        <v>9.5390781563126286</v>
      </c>
    </row>
    <row r="11" spans="1:10" x14ac:dyDescent="0.3">
      <c r="A11" s="1">
        <v>0.4</v>
      </c>
      <c r="B11" s="1">
        <v>0.16900000000000001</v>
      </c>
      <c r="D11" t="s">
        <v>5</v>
      </c>
      <c r="E11" s="3" t="s">
        <v>8</v>
      </c>
      <c r="F11" s="3">
        <v>0.18</v>
      </c>
      <c r="G11" s="3">
        <f t="shared" si="0"/>
        <v>0.43887775551102204</v>
      </c>
      <c r="H11" s="3">
        <v>10</v>
      </c>
      <c r="I11" s="3">
        <f t="shared" si="1"/>
        <v>4.3887775551102202</v>
      </c>
      <c r="J11">
        <f>AVERAGE(I11:I13)</f>
        <v>4.4555778223112892</v>
      </c>
    </row>
    <row r="12" spans="1:10" x14ac:dyDescent="0.3">
      <c r="A12" s="1">
        <v>0.6</v>
      </c>
      <c r="B12" s="1">
        <v>0.20899999999999999</v>
      </c>
      <c r="E12" s="3" t="s">
        <v>8</v>
      </c>
      <c r="F12" s="3">
        <v>0.18</v>
      </c>
      <c r="G12" s="3">
        <f t="shared" si="0"/>
        <v>0.43887775551102204</v>
      </c>
      <c r="H12" s="3">
        <v>10</v>
      </c>
      <c r="I12" s="3">
        <f t="shared" si="1"/>
        <v>4.3887775551102202</v>
      </c>
    </row>
    <row r="13" spans="1:10" x14ac:dyDescent="0.3">
      <c r="A13" s="1">
        <v>0.6</v>
      </c>
      <c r="B13" s="1">
        <v>0.218</v>
      </c>
      <c r="E13" s="3" t="s">
        <v>8</v>
      </c>
      <c r="F13" s="3">
        <v>0.184</v>
      </c>
      <c r="G13" s="3">
        <f t="shared" si="0"/>
        <v>0.4589178356713427</v>
      </c>
      <c r="H13" s="3">
        <v>10</v>
      </c>
      <c r="I13" s="3">
        <f t="shared" si="1"/>
        <v>4.5891783567134272</v>
      </c>
    </row>
    <row r="14" spans="1:10" x14ac:dyDescent="0.3">
      <c r="A14" s="1">
        <v>0.6</v>
      </c>
      <c r="B14" s="1">
        <v>0.218</v>
      </c>
      <c r="E14" s="3" t="s">
        <v>9</v>
      </c>
      <c r="F14" s="3">
        <v>0.127</v>
      </c>
      <c r="G14" s="3">
        <f t="shared" si="0"/>
        <v>0.17334669338677358</v>
      </c>
      <c r="H14" s="3">
        <v>20</v>
      </c>
      <c r="I14" s="3">
        <f t="shared" si="1"/>
        <v>3.4669338677354715</v>
      </c>
      <c r="J14">
        <f>AVERAGE(I14:I16)</f>
        <v>3.9679358717434887</v>
      </c>
    </row>
    <row r="15" spans="1:10" x14ac:dyDescent="0.3">
      <c r="A15" s="1">
        <v>0.8</v>
      </c>
      <c r="B15" s="1">
        <v>0.253</v>
      </c>
      <c r="E15" s="3" t="s">
        <v>9</v>
      </c>
      <c r="F15" s="3">
        <v>0.13500000000000001</v>
      </c>
      <c r="G15" s="3">
        <f t="shared" si="0"/>
        <v>0.2134268537074149</v>
      </c>
      <c r="H15" s="3">
        <v>20</v>
      </c>
      <c r="I15" s="3">
        <f t="shared" si="1"/>
        <v>4.2685370741482984</v>
      </c>
    </row>
    <row r="16" spans="1:10" x14ac:dyDescent="0.3">
      <c r="A16" s="1">
        <v>0.8</v>
      </c>
      <c r="B16" s="1">
        <v>0.25600000000000001</v>
      </c>
      <c r="E16" s="3" t="s">
        <v>9</v>
      </c>
      <c r="F16" s="3">
        <v>0.13400000000000001</v>
      </c>
      <c r="G16" s="3">
        <f t="shared" si="0"/>
        <v>0.20841683366733474</v>
      </c>
      <c r="H16" s="3">
        <v>20</v>
      </c>
      <c r="I16" s="3">
        <f t="shared" si="1"/>
        <v>4.1683366733466949</v>
      </c>
    </row>
    <row r="17" spans="1:9" x14ac:dyDescent="0.3">
      <c r="A17" s="1">
        <v>0.8</v>
      </c>
      <c r="B17" s="1">
        <v>0.26400000000000001</v>
      </c>
      <c r="E17" s="2" t="s">
        <v>10</v>
      </c>
      <c r="F17" s="2">
        <v>4.3999999999999997E-2</v>
      </c>
      <c r="G17" s="3">
        <f t="shared" si="0"/>
        <v>-0.24248496993987975</v>
      </c>
      <c r="H17" s="2">
        <v>40</v>
      </c>
      <c r="I17" s="2">
        <f t="shared" si="1"/>
        <v>-9.6993987975951903</v>
      </c>
    </row>
    <row r="18" spans="1:9" x14ac:dyDescent="0.3">
      <c r="A18" s="1">
        <v>1</v>
      </c>
      <c r="B18" s="1">
        <v>0.28699999999999998</v>
      </c>
      <c r="E18" s="2" t="s">
        <v>10</v>
      </c>
      <c r="F18" s="2">
        <v>4.2999999999999997E-2</v>
      </c>
      <c r="G18" s="3">
        <f t="shared" si="0"/>
        <v>-0.24749498997995992</v>
      </c>
      <c r="H18" s="2">
        <v>40</v>
      </c>
      <c r="I18" s="2">
        <f t="shared" si="1"/>
        <v>-9.8997995991983974</v>
      </c>
    </row>
    <row r="19" spans="1:9" x14ac:dyDescent="0.3">
      <c r="A19" s="1">
        <v>1</v>
      </c>
      <c r="B19" s="1">
        <v>0.32500000000000001</v>
      </c>
      <c r="E19" s="2" t="s">
        <v>10</v>
      </c>
      <c r="F19" s="2">
        <v>4.7E-2</v>
      </c>
      <c r="G19" s="3">
        <f t="shared" si="0"/>
        <v>-0.22745490981963926</v>
      </c>
      <c r="H19" s="2">
        <v>40</v>
      </c>
      <c r="I19" s="2">
        <f t="shared" si="1"/>
        <v>-9.0981963927855709</v>
      </c>
    </row>
    <row r="20" spans="1:9" x14ac:dyDescent="0.3">
      <c r="A20" s="1">
        <v>1</v>
      </c>
      <c r="B20" s="1">
        <v>0.313</v>
      </c>
    </row>
    <row r="21" spans="1:9" x14ac:dyDescent="0.3">
      <c r="A21" s="1">
        <v>1.3</v>
      </c>
      <c r="B21" s="1">
        <v>0.32500000000000001</v>
      </c>
      <c r="I21">
        <f t="shared" si="1"/>
        <v>0</v>
      </c>
    </row>
    <row r="22" spans="1:9" x14ac:dyDescent="0.3">
      <c r="A22" s="1">
        <v>1.3</v>
      </c>
      <c r="B22" s="1">
        <v>0.34599999999999997</v>
      </c>
      <c r="I22">
        <f t="shared" si="1"/>
        <v>0</v>
      </c>
    </row>
    <row r="23" spans="1:9" x14ac:dyDescent="0.3">
      <c r="A23" s="1">
        <v>1.3</v>
      </c>
      <c r="B23" s="1">
        <v>0.34699999999999998</v>
      </c>
      <c r="I23">
        <f t="shared" si="1"/>
        <v>0</v>
      </c>
    </row>
    <row r="24" spans="1:9" x14ac:dyDescent="0.3">
      <c r="A24" s="1">
        <v>1.5</v>
      </c>
      <c r="B24" s="1">
        <v>0.38100000000000001</v>
      </c>
      <c r="I24">
        <f t="shared" si="1"/>
        <v>0</v>
      </c>
    </row>
    <row r="25" spans="1:9" x14ac:dyDescent="0.3">
      <c r="A25" s="1">
        <v>1.5</v>
      </c>
      <c r="B25" s="1">
        <v>0.39200000000000002</v>
      </c>
      <c r="I25">
        <f t="shared" si="1"/>
        <v>0</v>
      </c>
    </row>
    <row r="26" spans="1:9" x14ac:dyDescent="0.3">
      <c r="A26" s="1">
        <v>1.5</v>
      </c>
      <c r="B26" s="1">
        <v>0.39400000000000002</v>
      </c>
      <c r="I26">
        <f t="shared" si="1"/>
        <v>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D4C9-510A-4574-82F3-CA49475585EF}">
  <dimension ref="A1:Q26"/>
  <sheetViews>
    <sheetView zoomScale="85" zoomScaleNormal="85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0.26700000000000002</v>
      </c>
      <c r="G2" s="7">
        <v>0.307</v>
      </c>
      <c r="H2" s="7">
        <v>0.308</v>
      </c>
      <c r="I2" s="7">
        <f>(F2-0.0872)/0.2658</f>
        <v>0.67644845748683236</v>
      </c>
      <c r="J2" s="7">
        <f t="shared" ref="J2:K2" si="0">(G2-0.0872)/0.2658</f>
        <v>0.8269375470278405</v>
      </c>
      <c r="K2" s="7">
        <f t="shared" si="0"/>
        <v>0.83069977426636576</v>
      </c>
      <c r="L2" s="7">
        <v>5</v>
      </c>
      <c r="M2" s="7">
        <f t="shared" ref="M2:M25" si="1">L2*I2</f>
        <v>3.3822422874341616</v>
      </c>
      <c r="N2" s="7">
        <f>L2*J2</f>
        <v>4.1346877351392024</v>
      </c>
      <c r="O2" s="7">
        <f>L2*K2</f>
        <v>4.1534988713318288</v>
      </c>
      <c r="P2" s="8">
        <f>AVERAGE(M2:O2)</f>
        <v>3.8901429646350643</v>
      </c>
      <c r="Q2">
        <f>P2/0.05</f>
        <v>77.802859292701285</v>
      </c>
    </row>
    <row r="3" spans="1:17" x14ac:dyDescent="0.3">
      <c r="A3" s="1">
        <v>0</v>
      </c>
      <c r="B3" s="1">
        <v>7.0999999999999994E-2</v>
      </c>
      <c r="D3" t="s">
        <v>16</v>
      </c>
      <c r="E3" s="4" t="s">
        <v>14</v>
      </c>
      <c r="F3" s="7">
        <v>0.28399999999999997</v>
      </c>
      <c r="G3" s="7">
        <v>0.378</v>
      </c>
      <c r="H3" s="7">
        <v>0.35399999999999998</v>
      </c>
      <c r="I3" s="7">
        <f t="shared" ref="I3:I25" si="2">(F3-0.0872)/0.2658</f>
        <v>0.7404063205417607</v>
      </c>
      <c r="J3" s="7">
        <f t="shared" ref="J3:J25" si="3">(G3-0.0872)/0.2658</f>
        <v>1.0940556809631303</v>
      </c>
      <c r="K3" s="7">
        <f t="shared" ref="K3:K25" si="4">(H3-0.0872)/0.2658</f>
        <v>1.0037622272385252</v>
      </c>
      <c r="L3" s="7">
        <v>5</v>
      </c>
      <c r="M3" s="7">
        <f t="shared" si="1"/>
        <v>3.7020316027088036</v>
      </c>
      <c r="N3" s="7">
        <f t="shared" ref="N3:N25" si="5">L3*J3</f>
        <v>5.4702784048156516</v>
      </c>
      <c r="O3" s="7">
        <f t="shared" ref="O3:O25" si="6">L3*K3</f>
        <v>5.0188111361926255</v>
      </c>
      <c r="P3" s="8">
        <f t="shared" ref="P3:P25" si="7">AVERAGE(M3:O3)</f>
        <v>4.7303737145723597</v>
      </c>
      <c r="Q3">
        <f t="shared" ref="Q3:Q25" si="8">P3/0.05</f>
        <v>94.60747429144719</v>
      </c>
    </row>
    <row r="4" spans="1:17" x14ac:dyDescent="0.3">
      <c r="A4" s="1">
        <v>0</v>
      </c>
      <c r="B4" s="1">
        <v>6.6000000000000003E-2</v>
      </c>
      <c r="D4" t="s">
        <v>17</v>
      </c>
      <c r="E4" s="4" t="s">
        <v>14</v>
      </c>
      <c r="F4" s="7">
        <v>0.35699999999999998</v>
      </c>
      <c r="G4" s="7">
        <v>0.374</v>
      </c>
      <c r="H4" s="7">
        <v>0.35599999999999998</v>
      </c>
      <c r="I4" s="7">
        <f t="shared" si="2"/>
        <v>1.0150489089541008</v>
      </c>
      <c r="J4" s="7">
        <f t="shared" si="3"/>
        <v>1.0790067720090295</v>
      </c>
      <c r="K4" s="7">
        <f t="shared" si="4"/>
        <v>1.0112866817155757</v>
      </c>
      <c r="L4" s="7">
        <v>5</v>
      </c>
      <c r="M4" s="7">
        <f t="shared" si="1"/>
        <v>5.0752445447705039</v>
      </c>
      <c r="N4" s="7">
        <f t="shared" si="5"/>
        <v>5.3950338600451477</v>
      </c>
      <c r="O4" s="7">
        <f t="shared" si="6"/>
        <v>5.0564334085778784</v>
      </c>
      <c r="P4" s="8">
        <f t="shared" si="7"/>
        <v>5.17557060446451</v>
      </c>
      <c r="Q4">
        <f t="shared" si="8"/>
        <v>103.51141208929019</v>
      </c>
    </row>
    <row r="5" spans="1:17" x14ac:dyDescent="0.3">
      <c r="A5" s="1">
        <v>0</v>
      </c>
      <c r="B5" s="1">
        <v>6.4000000000000001E-2</v>
      </c>
      <c r="D5" t="s">
        <v>18</v>
      </c>
      <c r="E5" s="4" t="s">
        <v>14</v>
      </c>
      <c r="F5" s="7">
        <v>0.312</v>
      </c>
      <c r="G5" s="7">
        <v>0.35</v>
      </c>
      <c r="H5" s="7">
        <v>0.34</v>
      </c>
      <c r="I5" s="7">
        <f t="shared" si="2"/>
        <v>0.84574868322046659</v>
      </c>
      <c r="J5" s="7">
        <f t="shared" si="3"/>
        <v>0.98871331828442433</v>
      </c>
      <c r="K5" s="7">
        <f t="shared" si="4"/>
        <v>0.95109104589917248</v>
      </c>
      <c r="L5" s="7">
        <v>5</v>
      </c>
      <c r="M5" s="7">
        <f t="shared" si="1"/>
        <v>4.2287434161023327</v>
      </c>
      <c r="N5" s="7">
        <f t="shared" si="5"/>
        <v>4.9435665914221216</v>
      </c>
      <c r="O5" s="7">
        <f t="shared" si="6"/>
        <v>4.7554552294958627</v>
      </c>
      <c r="P5" s="8">
        <f t="shared" si="7"/>
        <v>4.642588412340106</v>
      </c>
      <c r="Q5">
        <f t="shared" si="8"/>
        <v>92.851768246802109</v>
      </c>
    </row>
    <row r="6" spans="1:17" x14ac:dyDescent="0.3">
      <c r="A6" s="1">
        <v>0.2</v>
      </c>
      <c r="B6" s="1">
        <v>0.14499999999999999</v>
      </c>
      <c r="D6" t="s">
        <v>19</v>
      </c>
      <c r="E6" s="4" t="s">
        <v>14</v>
      </c>
      <c r="F6" s="7">
        <v>0.33600000000000002</v>
      </c>
      <c r="G6" s="7">
        <v>0.35899999999999999</v>
      </c>
      <c r="H6" s="7">
        <v>0.35599999999999998</v>
      </c>
      <c r="I6" s="7">
        <f t="shared" si="2"/>
        <v>0.93604213694507166</v>
      </c>
      <c r="J6" s="7">
        <f t="shared" si="3"/>
        <v>1.0225733634311513</v>
      </c>
      <c r="K6" s="7">
        <f t="shared" si="4"/>
        <v>1.0112866817155757</v>
      </c>
      <c r="L6" s="7">
        <v>5</v>
      </c>
      <c r="M6" s="7">
        <f t="shared" si="1"/>
        <v>4.680210684725358</v>
      </c>
      <c r="N6" s="7">
        <f t="shared" si="5"/>
        <v>5.1128668171557567</v>
      </c>
      <c r="O6" s="7">
        <f t="shared" si="6"/>
        <v>5.0564334085778784</v>
      </c>
      <c r="P6" s="8">
        <f t="shared" si="7"/>
        <v>4.9498369701529974</v>
      </c>
      <c r="Q6">
        <f t="shared" si="8"/>
        <v>98.996739403059948</v>
      </c>
    </row>
    <row r="7" spans="1:17" x14ac:dyDescent="0.3">
      <c r="A7" s="1">
        <v>0.2</v>
      </c>
      <c r="B7" s="1">
        <v>0.125</v>
      </c>
      <c r="D7" t="s">
        <v>20</v>
      </c>
      <c r="E7" s="4" t="s">
        <v>14</v>
      </c>
      <c r="F7" s="7">
        <v>0.34200000000000003</v>
      </c>
      <c r="G7" s="7">
        <v>0.38700000000000001</v>
      </c>
      <c r="H7" s="7">
        <v>0.40600000000000003</v>
      </c>
      <c r="I7" s="7">
        <f t="shared" si="2"/>
        <v>0.9586155003762229</v>
      </c>
      <c r="J7" s="7">
        <f t="shared" si="3"/>
        <v>1.1279157261098571</v>
      </c>
      <c r="K7" s="7">
        <f t="shared" si="4"/>
        <v>1.1993980436418361</v>
      </c>
      <c r="L7" s="7">
        <v>5</v>
      </c>
      <c r="M7" s="7">
        <f t="shared" si="1"/>
        <v>4.7930775018811147</v>
      </c>
      <c r="N7" s="7">
        <f t="shared" si="5"/>
        <v>5.6395786305492859</v>
      </c>
      <c r="O7" s="7">
        <f t="shared" si="6"/>
        <v>5.9969902182091808</v>
      </c>
      <c r="P7" s="8">
        <f t="shared" si="7"/>
        <v>5.4765487835465265</v>
      </c>
      <c r="Q7">
        <f t="shared" si="8"/>
        <v>109.53097567093053</v>
      </c>
    </row>
    <row r="8" spans="1:17" x14ac:dyDescent="0.3">
      <c r="A8" s="1">
        <v>0.2</v>
      </c>
      <c r="B8" s="1">
        <v>0.14099999999999999</v>
      </c>
      <c r="D8" t="s">
        <v>21</v>
      </c>
      <c r="E8" s="4" t="s">
        <v>14</v>
      </c>
      <c r="F8" s="7">
        <v>0.34699999999999998</v>
      </c>
      <c r="G8" s="7">
        <v>0.41199999999999998</v>
      </c>
      <c r="H8" s="7">
        <v>0.42599999999999999</v>
      </c>
      <c r="I8" s="7">
        <f t="shared" si="2"/>
        <v>0.97742663656884876</v>
      </c>
      <c r="J8" s="7">
        <f t="shared" si="3"/>
        <v>1.2219714070729872</v>
      </c>
      <c r="K8" s="7">
        <f t="shared" si="4"/>
        <v>1.2746425884123402</v>
      </c>
      <c r="L8" s="7">
        <v>5</v>
      </c>
      <c r="M8" s="7">
        <f t="shared" si="1"/>
        <v>4.8871331828442441</v>
      </c>
      <c r="N8" s="7">
        <f t="shared" si="5"/>
        <v>6.1098570353649357</v>
      </c>
      <c r="O8" s="7">
        <f t="shared" si="6"/>
        <v>6.3732129420617012</v>
      </c>
      <c r="P8" s="8">
        <f t="shared" si="7"/>
        <v>5.7900677200902946</v>
      </c>
      <c r="Q8">
        <f t="shared" si="8"/>
        <v>115.80135440180588</v>
      </c>
    </row>
    <row r="9" spans="1:17" x14ac:dyDescent="0.3">
      <c r="A9" s="1">
        <v>0.4</v>
      </c>
      <c r="B9" s="1">
        <v>0.217</v>
      </c>
      <c r="D9" t="s">
        <v>22</v>
      </c>
      <c r="E9" s="4" t="s">
        <v>14</v>
      </c>
      <c r="F9" s="7">
        <v>0.311</v>
      </c>
      <c r="G9" s="7">
        <v>0.34</v>
      </c>
      <c r="H9" s="7">
        <v>0.35799999999999998</v>
      </c>
      <c r="I9" s="7">
        <f t="shared" si="2"/>
        <v>0.84198645598194133</v>
      </c>
      <c r="J9" s="7">
        <f t="shared" si="3"/>
        <v>0.95109104589917248</v>
      </c>
      <c r="K9" s="7">
        <f t="shared" si="4"/>
        <v>1.018811136192626</v>
      </c>
      <c r="L9" s="7">
        <v>5</v>
      </c>
      <c r="M9" s="7">
        <f t="shared" si="1"/>
        <v>4.2099322799097063</v>
      </c>
      <c r="N9" s="7">
        <f t="shared" si="5"/>
        <v>4.7554552294958627</v>
      </c>
      <c r="O9" s="7">
        <f t="shared" si="6"/>
        <v>5.0940556809631303</v>
      </c>
      <c r="P9" s="8">
        <f t="shared" si="7"/>
        <v>4.6864810634562337</v>
      </c>
      <c r="Q9">
        <f t="shared" si="8"/>
        <v>93.729621269124664</v>
      </c>
    </row>
    <row r="10" spans="1:17" x14ac:dyDescent="0.3">
      <c r="A10" s="1">
        <v>0.4</v>
      </c>
      <c r="B10" s="1">
        <v>0.20499999999999999</v>
      </c>
      <c r="D10" t="s">
        <v>23</v>
      </c>
      <c r="E10" s="4" t="s">
        <v>14</v>
      </c>
      <c r="F10" s="7">
        <v>0.32400000000000001</v>
      </c>
      <c r="G10" s="7">
        <v>0.29499999999999998</v>
      </c>
      <c r="H10" s="7">
        <v>0.28100000000000003</v>
      </c>
      <c r="I10" s="7">
        <f t="shared" si="2"/>
        <v>0.89089541008276907</v>
      </c>
      <c r="J10" s="7">
        <f t="shared" si="3"/>
        <v>0.78179082016553803</v>
      </c>
      <c r="K10" s="7">
        <f t="shared" si="4"/>
        <v>0.72911963882618525</v>
      </c>
      <c r="L10" s="7">
        <v>5</v>
      </c>
      <c r="M10" s="7">
        <f t="shared" si="1"/>
        <v>4.4544770504138453</v>
      </c>
      <c r="N10" s="7">
        <f t="shared" si="5"/>
        <v>3.9089541008276902</v>
      </c>
      <c r="O10" s="7">
        <f t="shared" si="6"/>
        <v>3.6455981941309261</v>
      </c>
      <c r="P10" s="8">
        <f t="shared" si="7"/>
        <v>4.0030097817908201</v>
      </c>
      <c r="Q10">
        <f t="shared" si="8"/>
        <v>80.060195635816399</v>
      </c>
    </row>
    <row r="11" spans="1:17" x14ac:dyDescent="0.3">
      <c r="A11" s="1">
        <v>0.4</v>
      </c>
      <c r="B11" s="1">
        <v>0.20899999999999999</v>
      </c>
      <c r="D11" t="s">
        <v>24</v>
      </c>
      <c r="E11" s="4" t="s">
        <v>14</v>
      </c>
      <c r="F11" s="7">
        <v>0.313</v>
      </c>
      <c r="G11" s="7">
        <v>0.27100000000000002</v>
      </c>
      <c r="H11" s="7">
        <v>0.26600000000000001</v>
      </c>
      <c r="I11" s="7">
        <f t="shared" si="2"/>
        <v>0.84951091045899174</v>
      </c>
      <c r="J11" s="7">
        <f t="shared" si="3"/>
        <v>0.69149736644093318</v>
      </c>
      <c r="K11" s="7">
        <f t="shared" si="4"/>
        <v>0.67268623024830709</v>
      </c>
      <c r="L11" s="7">
        <v>5</v>
      </c>
      <c r="M11" s="7">
        <f t="shared" si="1"/>
        <v>4.2475545522949592</v>
      </c>
      <c r="N11" s="7">
        <f t="shared" si="5"/>
        <v>3.4574868322046659</v>
      </c>
      <c r="O11" s="7">
        <f t="shared" si="6"/>
        <v>3.3634311512415356</v>
      </c>
      <c r="P11" s="8">
        <f t="shared" si="7"/>
        <v>3.6894908452470534</v>
      </c>
      <c r="Q11">
        <f t="shared" si="8"/>
        <v>73.789816904941063</v>
      </c>
    </row>
    <row r="12" spans="1:17" x14ac:dyDescent="0.3">
      <c r="A12" s="1">
        <v>0.6</v>
      </c>
      <c r="B12" s="1">
        <v>0.252</v>
      </c>
      <c r="D12" t="s">
        <v>25</v>
      </c>
      <c r="E12" s="4" t="s">
        <v>14</v>
      </c>
      <c r="F12" s="7">
        <v>0.41</v>
      </c>
      <c r="G12" s="7">
        <v>0.35599999999999998</v>
      </c>
      <c r="H12" s="7">
        <v>0.40200000000000002</v>
      </c>
      <c r="I12" s="7">
        <f t="shared" si="2"/>
        <v>1.2144469525959367</v>
      </c>
      <c r="J12" s="7">
        <f t="shared" si="3"/>
        <v>1.0112866817155757</v>
      </c>
      <c r="K12" s="7">
        <f t="shared" si="4"/>
        <v>1.1843491346877353</v>
      </c>
      <c r="L12" s="7">
        <v>5</v>
      </c>
      <c r="M12" s="7">
        <f t="shared" si="1"/>
        <v>6.0722347629796838</v>
      </c>
      <c r="N12" s="7">
        <f t="shared" si="5"/>
        <v>5.0564334085778784</v>
      </c>
      <c r="O12" s="7">
        <f t="shared" si="6"/>
        <v>5.9217456734386769</v>
      </c>
      <c r="P12" s="8">
        <f t="shared" si="7"/>
        <v>5.6834712816654127</v>
      </c>
      <c r="Q12">
        <f t="shared" si="8"/>
        <v>113.66942563330825</v>
      </c>
    </row>
    <row r="13" spans="1:17" x14ac:dyDescent="0.3">
      <c r="A13" s="1">
        <v>0.6</v>
      </c>
      <c r="B13" s="1">
        <v>0.25700000000000001</v>
      </c>
      <c r="D13" t="s">
        <v>26</v>
      </c>
      <c r="E13" s="4" t="s">
        <v>14</v>
      </c>
      <c r="F13" s="7">
        <v>0.33500000000000002</v>
      </c>
      <c r="G13" s="7">
        <v>0.31900000000000001</v>
      </c>
      <c r="H13" s="7">
        <v>0.34</v>
      </c>
      <c r="I13" s="7">
        <f t="shared" si="2"/>
        <v>0.93227990970654639</v>
      </c>
      <c r="J13" s="7">
        <f t="shared" si="3"/>
        <v>0.87208427389014309</v>
      </c>
      <c r="K13" s="7">
        <f t="shared" si="4"/>
        <v>0.95109104589917248</v>
      </c>
      <c r="L13" s="7">
        <v>5</v>
      </c>
      <c r="M13" s="7">
        <f t="shared" si="1"/>
        <v>4.6613995485327315</v>
      </c>
      <c r="N13" s="7">
        <f t="shared" si="5"/>
        <v>4.3604213694507159</v>
      </c>
      <c r="O13" s="7">
        <f t="shared" si="6"/>
        <v>4.7554552294958627</v>
      </c>
      <c r="P13" s="8">
        <f t="shared" si="7"/>
        <v>4.5924253824931034</v>
      </c>
      <c r="Q13">
        <f t="shared" si="8"/>
        <v>91.848507649862057</v>
      </c>
    </row>
    <row r="14" spans="1:17" x14ac:dyDescent="0.3">
      <c r="A14" s="1">
        <v>0.6</v>
      </c>
      <c r="B14" s="1">
        <v>0.25</v>
      </c>
      <c r="D14" t="s">
        <v>27</v>
      </c>
      <c r="E14" s="4" t="s">
        <v>14</v>
      </c>
      <c r="F14" s="7">
        <v>0.39</v>
      </c>
      <c r="G14" s="7">
        <v>0.312</v>
      </c>
      <c r="H14" s="7">
        <v>0.6</v>
      </c>
      <c r="I14" s="7">
        <f t="shared" si="2"/>
        <v>1.1392024078254328</v>
      </c>
      <c r="J14" s="7">
        <f t="shared" si="3"/>
        <v>0.84574868322046659</v>
      </c>
      <c r="K14" s="7">
        <f t="shared" si="4"/>
        <v>1.9292701279157261</v>
      </c>
      <c r="L14" s="7">
        <v>5</v>
      </c>
      <c r="M14" s="7">
        <f t="shared" si="1"/>
        <v>5.6960120391271643</v>
      </c>
      <c r="N14" s="7">
        <f t="shared" si="5"/>
        <v>4.2287434161023327</v>
      </c>
      <c r="O14" s="7">
        <f t="shared" si="6"/>
        <v>9.64635063957863</v>
      </c>
      <c r="P14" s="8">
        <f t="shared" si="7"/>
        <v>6.5237020316027099</v>
      </c>
      <c r="Q14">
        <f t="shared" si="8"/>
        <v>130.4740406320542</v>
      </c>
    </row>
    <row r="15" spans="1:17" x14ac:dyDescent="0.3">
      <c r="A15" s="1">
        <v>0.8</v>
      </c>
      <c r="B15" s="1">
        <v>0.32400000000000001</v>
      </c>
      <c r="D15" t="s">
        <v>28</v>
      </c>
      <c r="E15" s="4" t="s">
        <v>14</v>
      </c>
      <c r="F15" s="7">
        <v>0.36099999999999999</v>
      </c>
      <c r="G15" s="7">
        <v>0.32900000000000001</v>
      </c>
      <c r="H15" s="7">
        <v>0.36599999999999999</v>
      </c>
      <c r="I15" s="7">
        <f t="shared" si="2"/>
        <v>1.0300978179082017</v>
      </c>
      <c r="J15" s="7">
        <f t="shared" si="3"/>
        <v>0.90970654627539516</v>
      </c>
      <c r="K15" s="7">
        <f t="shared" si="4"/>
        <v>1.0489089541008276</v>
      </c>
      <c r="L15" s="7">
        <v>5</v>
      </c>
      <c r="M15" s="7">
        <f t="shared" si="1"/>
        <v>5.1504890895410078</v>
      </c>
      <c r="N15" s="7">
        <f t="shared" si="5"/>
        <v>4.5485327313769757</v>
      </c>
      <c r="O15" s="7">
        <f t="shared" si="6"/>
        <v>5.2445447705041381</v>
      </c>
      <c r="P15" s="8">
        <f t="shared" si="7"/>
        <v>4.9811888638073745</v>
      </c>
      <c r="Q15">
        <f t="shared" si="8"/>
        <v>99.623777276147479</v>
      </c>
    </row>
    <row r="16" spans="1:17" x14ac:dyDescent="0.3">
      <c r="A16" s="1">
        <v>0.8</v>
      </c>
      <c r="B16" s="1">
        <v>0.33100000000000002</v>
      </c>
      <c r="D16" t="s">
        <v>29</v>
      </c>
      <c r="E16" s="4" t="s">
        <v>14</v>
      </c>
      <c r="F16" s="7">
        <v>0.44500000000000001</v>
      </c>
      <c r="G16" s="7">
        <v>0.39400000000000002</v>
      </c>
      <c r="H16" s="7">
        <v>0.40400000000000003</v>
      </c>
      <c r="I16" s="7">
        <f t="shared" si="2"/>
        <v>1.3461249059443192</v>
      </c>
      <c r="J16" s="7">
        <f t="shared" si="3"/>
        <v>1.1542513167795336</v>
      </c>
      <c r="K16" s="7">
        <f t="shared" si="4"/>
        <v>1.1918735891647858</v>
      </c>
      <c r="L16" s="7">
        <v>5</v>
      </c>
      <c r="M16" s="7">
        <f t="shared" si="1"/>
        <v>6.7306245297215961</v>
      </c>
      <c r="N16" s="7">
        <f t="shared" si="5"/>
        <v>5.7712565838976682</v>
      </c>
      <c r="O16" s="7">
        <f t="shared" si="6"/>
        <v>5.9593679458239288</v>
      </c>
      <c r="P16" s="8">
        <f t="shared" si="7"/>
        <v>6.1537496864810644</v>
      </c>
      <c r="Q16">
        <f t="shared" si="8"/>
        <v>123.07499372962128</v>
      </c>
    </row>
    <row r="17" spans="1:17" x14ac:dyDescent="0.3">
      <c r="A17" s="1">
        <v>0.8</v>
      </c>
      <c r="B17" s="1">
        <v>0.28599999999999998</v>
      </c>
      <c r="D17" t="s">
        <v>30</v>
      </c>
      <c r="E17" s="4" t="s">
        <v>14</v>
      </c>
      <c r="F17" s="7">
        <v>0.44</v>
      </c>
      <c r="G17" s="7">
        <v>0.38900000000000001</v>
      </c>
      <c r="H17" s="7">
        <v>0.38900000000000001</v>
      </c>
      <c r="I17" s="7">
        <f t="shared" si="2"/>
        <v>1.327313769751693</v>
      </c>
      <c r="J17" s="7">
        <f t="shared" si="3"/>
        <v>1.1354401805869077</v>
      </c>
      <c r="K17" s="7">
        <f t="shared" si="4"/>
        <v>1.1354401805869077</v>
      </c>
      <c r="L17" s="7">
        <v>5</v>
      </c>
      <c r="M17" s="7">
        <f t="shared" si="1"/>
        <v>6.6365688487584649</v>
      </c>
      <c r="N17" s="7">
        <f t="shared" si="5"/>
        <v>5.6772009029345387</v>
      </c>
      <c r="O17" s="7">
        <f t="shared" si="6"/>
        <v>5.6772009029345387</v>
      </c>
      <c r="P17" s="8">
        <f t="shared" si="7"/>
        <v>5.9969902182091808</v>
      </c>
      <c r="Q17">
        <f t="shared" si="8"/>
        <v>119.93980436418362</v>
      </c>
    </row>
    <row r="18" spans="1:17" x14ac:dyDescent="0.3">
      <c r="A18" s="1">
        <v>1</v>
      </c>
      <c r="B18" s="1">
        <v>0.36599999999999999</v>
      </c>
      <c r="D18" t="s">
        <v>31</v>
      </c>
      <c r="E18" s="4" t="s">
        <v>14</v>
      </c>
      <c r="F18" s="7">
        <v>0.36099999999999999</v>
      </c>
      <c r="G18" s="7">
        <v>0.41299999999999998</v>
      </c>
      <c r="H18" s="7">
        <v>0.35299999999999998</v>
      </c>
      <c r="I18" s="7">
        <f t="shared" si="2"/>
        <v>1.0300978179082017</v>
      </c>
      <c r="J18" s="7">
        <f t="shared" si="3"/>
        <v>1.2257336343115124</v>
      </c>
      <c r="K18" s="7">
        <f t="shared" si="4"/>
        <v>1</v>
      </c>
      <c r="L18" s="7">
        <v>5</v>
      </c>
      <c r="M18" s="7">
        <f t="shared" si="1"/>
        <v>5.1504890895410078</v>
      </c>
      <c r="N18" s="7">
        <f t="shared" si="5"/>
        <v>6.1286681715575622</v>
      </c>
      <c r="O18" s="7">
        <f t="shared" si="6"/>
        <v>5</v>
      </c>
      <c r="P18" s="8">
        <f t="shared" si="7"/>
        <v>5.426385753699523</v>
      </c>
      <c r="Q18">
        <f t="shared" si="8"/>
        <v>108.52771507399045</v>
      </c>
    </row>
    <row r="19" spans="1:17" x14ac:dyDescent="0.3">
      <c r="A19" s="1">
        <v>1</v>
      </c>
      <c r="B19" s="1">
        <v>0.36099999999999999</v>
      </c>
      <c r="D19" t="s">
        <v>32</v>
      </c>
      <c r="E19" s="4" t="s">
        <v>14</v>
      </c>
      <c r="F19" s="7">
        <v>0.35599999999999998</v>
      </c>
      <c r="G19" s="7">
        <v>0.39900000000000002</v>
      </c>
      <c r="H19" s="7">
        <v>0.33</v>
      </c>
      <c r="I19" s="7">
        <f t="shared" si="2"/>
        <v>1.0112866817155757</v>
      </c>
      <c r="J19" s="7">
        <f t="shared" si="3"/>
        <v>1.1730624529721596</v>
      </c>
      <c r="K19" s="7">
        <f t="shared" si="4"/>
        <v>0.91346877351392042</v>
      </c>
      <c r="L19" s="7">
        <v>5</v>
      </c>
      <c r="M19" s="7">
        <f t="shared" si="1"/>
        <v>5.0564334085778784</v>
      </c>
      <c r="N19" s="7">
        <f t="shared" si="5"/>
        <v>5.8653122648607976</v>
      </c>
      <c r="O19" s="7">
        <f t="shared" si="6"/>
        <v>4.5673438675696021</v>
      </c>
      <c r="P19" s="8">
        <f t="shared" si="7"/>
        <v>5.1630298470027585</v>
      </c>
      <c r="Q19">
        <f t="shared" si="8"/>
        <v>103.26059694005517</v>
      </c>
    </row>
    <row r="20" spans="1:17" x14ac:dyDescent="0.3">
      <c r="A20" s="1">
        <v>1</v>
      </c>
      <c r="B20" s="1">
        <v>0.35299999999999998</v>
      </c>
      <c r="D20" t="s">
        <v>33</v>
      </c>
      <c r="E20" s="4" t="s">
        <v>14</v>
      </c>
      <c r="F20" s="7">
        <v>0.34</v>
      </c>
      <c r="G20" s="7">
        <v>0.35299999999999998</v>
      </c>
      <c r="H20" s="7">
        <v>0.30499999999999999</v>
      </c>
      <c r="I20" s="7">
        <f t="shared" si="2"/>
        <v>0.95109104589917248</v>
      </c>
      <c r="J20" s="7">
        <f t="shared" si="3"/>
        <v>1</v>
      </c>
      <c r="K20" s="7">
        <f t="shared" si="4"/>
        <v>0.81941309255079009</v>
      </c>
      <c r="L20" s="7">
        <v>5</v>
      </c>
      <c r="M20" s="7">
        <f t="shared" si="1"/>
        <v>4.7554552294958627</v>
      </c>
      <c r="N20" s="7">
        <f t="shared" si="5"/>
        <v>5</v>
      </c>
      <c r="O20" s="7">
        <f t="shared" si="6"/>
        <v>4.0970654627539504</v>
      </c>
      <c r="P20" s="8">
        <f t="shared" si="7"/>
        <v>4.6175068974166038</v>
      </c>
      <c r="Q20">
        <f t="shared" si="8"/>
        <v>92.350137948332076</v>
      </c>
    </row>
    <row r="21" spans="1:17" x14ac:dyDescent="0.3">
      <c r="A21" s="1">
        <v>1.3</v>
      </c>
      <c r="B21" s="1">
        <v>0.42299999999999999</v>
      </c>
      <c r="D21" t="s">
        <v>34</v>
      </c>
      <c r="E21" s="4" t="s">
        <v>14</v>
      </c>
      <c r="F21" s="7">
        <v>0.38500000000000001</v>
      </c>
      <c r="G21" s="7">
        <v>0.34160000000000001</v>
      </c>
      <c r="H21" s="7">
        <v>0.33100000000000002</v>
      </c>
      <c r="I21" s="7">
        <f t="shared" si="2"/>
        <v>1.1203912716328068</v>
      </c>
      <c r="J21" s="7">
        <f t="shared" si="3"/>
        <v>0.95711060948081272</v>
      </c>
      <c r="K21" s="7">
        <f t="shared" si="4"/>
        <v>0.91723100075244557</v>
      </c>
      <c r="L21" s="7">
        <v>5</v>
      </c>
      <c r="M21" s="7">
        <f t="shared" si="1"/>
        <v>5.6019563581640339</v>
      </c>
      <c r="N21" s="7">
        <f t="shared" si="5"/>
        <v>4.785553047404064</v>
      </c>
      <c r="O21" s="7">
        <f t="shared" si="6"/>
        <v>4.5861550037622276</v>
      </c>
      <c r="P21" s="8">
        <f t="shared" si="7"/>
        <v>4.9912214697767752</v>
      </c>
      <c r="Q21">
        <f t="shared" si="8"/>
        <v>99.824429395535503</v>
      </c>
    </row>
    <row r="22" spans="1:17" x14ac:dyDescent="0.3">
      <c r="A22" s="1">
        <v>1.3</v>
      </c>
      <c r="B22" s="1">
        <v>0.41699999999999998</v>
      </c>
      <c r="D22" t="s">
        <v>35</v>
      </c>
      <c r="E22" s="4" t="s">
        <v>14</v>
      </c>
      <c r="F22" s="7">
        <v>0.379</v>
      </c>
      <c r="G22" s="7">
        <v>0.38700000000000001</v>
      </c>
      <c r="H22" s="7">
        <v>0.34899999999999998</v>
      </c>
      <c r="I22" s="7">
        <f t="shared" si="2"/>
        <v>1.0978179082016555</v>
      </c>
      <c r="J22" s="7">
        <f t="shared" si="3"/>
        <v>1.1279157261098571</v>
      </c>
      <c r="K22" s="7">
        <f t="shared" si="4"/>
        <v>0.98495109104589917</v>
      </c>
      <c r="L22" s="7">
        <v>5</v>
      </c>
      <c r="M22" s="7">
        <f t="shared" si="1"/>
        <v>5.4890895410082772</v>
      </c>
      <c r="N22" s="7">
        <f t="shared" si="5"/>
        <v>5.6395786305492859</v>
      </c>
      <c r="O22" s="7">
        <f t="shared" si="6"/>
        <v>4.9247554552294961</v>
      </c>
      <c r="P22" s="8">
        <f t="shared" si="7"/>
        <v>5.3511412089290191</v>
      </c>
      <c r="Q22">
        <f t="shared" si="8"/>
        <v>107.02282417858038</v>
      </c>
    </row>
    <row r="23" spans="1:17" x14ac:dyDescent="0.3">
      <c r="A23" s="1">
        <v>1.3</v>
      </c>
      <c r="B23" s="1">
        <v>0.42199999999999999</v>
      </c>
      <c r="D23" t="s">
        <v>36</v>
      </c>
      <c r="E23" s="4" t="s">
        <v>14</v>
      </c>
      <c r="F23" s="7">
        <v>0.39</v>
      </c>
      <c r="G23" s="7">
        <v>0.40899999999999997</v>
      </c>
      <c r="H23" s="7">
        <v>0.318</v>
      </c>
      <c r="I23" s="7">
        <f t="shared" si="2"/>
        <v>1.1392024078254328</v>
      </c>
      <c r="J23" s="7">
        <f t="shared" si="3"/>
        <v>1.2106847253574116</v>
      </c>
      <c r="K23" s="7">
        <f t="shared" si="4"/>
        <v>0.86832204665161783</v>
      </c>
      <c r="L23" s="7">
        <v>5</v>
      </c>
      <c r="M23" s="7">
        <f t="shared" si="1"/>
        <v>5.6960120391271643</v>
      </c>
      <c r="N23" s="7">
        <f t="shared" si="5"/>
        <v>6.0534236267870583</v>
      </c>
      <c r="O23" s="7">
        <f t="shared" si="6"/>
        <v>4.3416102332580895</v>
      </c>
      <c r="P23" s="8">
        <f t="shared" si="7"/>
        <v>5.3636819663907715</v>
      </c>
      <c r="Q23">
        <f t="shared" si="8"/>
        <v>107.27363932781543</v>
      </c>
    </row>
    <row r="24" spans="1:17" x14ac:dyDescent="0.3">
      <c r="A24" s="1">
        <v>1.5</v>
      </c>
      <c r="B24" s="1">
        <v>0.495</v>
      </c>
      <c r="D24" t="s">
        <v>37</v>
      </c>
      <c r="E24" s="4" t="s">
        <v>14</v>
      </c>
      <c r="F24" s="7">
        <v>0.32800000000000001</v>
      </c>
      <c r="G24" s="7">
        <v>0.35499999999999998</v>
      </c>
      <c r="H24" s="7">
        <v>0.29099999999999998</v>
      </c>
      <c r="I24" s="7">
        <f t="shared" si="2"/>
        <v>0.90594431903686989</v>
      </c>
      <c r="J24" s="7">
        <f t="shared" si="3"/>
        <v>1.0075244544770505</v>
      </c>
      <c r="K24" s="7">
        <f t="shared" si="4"/>
        <v>0.7667419112114372</v>
      </c>
      <c r="L24" s="7">
        <v>5</v>
      </c>
      <c r="M24" s="7">
        <f t="shared" si="1"/>
        <v>4.5297215951843492</v>
      </c>
      <c r="N24" s="7">
        <f t="shared" si="5"/>
        <v>5.0376222723852528</v>
      </c>
      <c r="O24" s="7">
        <f t="shared" si="6"/>
        <v>3.8337095560571859</v>
      </c>
      <c r="P24" s="8">
        <f t="shared" si="7"/>
        <v>4.467017807875596</v>
      </c>
      <c r="Q24">
        <f t="shared" si="8"/>
        <v>89.34035615751192</v>
      </c>
    </row>
    <row r="25" spans="1:17" x14ac:dyDescent="0.3">
      <c r="A25" s="1">
        <v>1.5</v>
      </c>
      <c r="B25" s="1">
        <v>0.46800000000000003</v>
      </c>
      <c r="D25" t="s">
        <v>38</v>
      </c>
      <c r="E25" s="4" t="s">
        <v>14</v>
      </c>
      <c r="F25" s="7">
        <v>0.38</v>
      </c>
      <c r="G25" s="7">
        <v>0.41199999999999998</v>
      </c>
      <c r="H25" s="7">
        <v>0.315</v>
      </c>
      <c r="I25" s="7">
        <f t="shared" si="2"/>
        <v>1.1015801354401806</v>
      </c>
      <c r="J25" s="7">
        <f t="shared" si="3"/>
        <v>1.2219714070729872</v>
      </c>
      <c r="K25" s="7">
        <f t="shared" si="4"/>
        <v>0.85703536493604215</v>
      </c>
      <c r="L25" s="7">
        <v>5</v>
      </c>
      <c r="M25" s="7">
        <f t="shared" si="1"/>
        <v>5.5079006772009027</v>
      </c>
      <c r="N25" s="7">
        <f t="shared" si="5"/>
        <v>6.1098570353649357</v>
      </c>
      <c r="O25" s="7">
        <f t="shared" si="6"/>
        <v>4.2851768246802111</v>
      </c>
      <c r="P25" s="8">
        <f t="shared" si="7"/>
        <v>5.3009781790820165</v>
      </c>
      <c r="Q25">
        <f t="shared" si="8"/>
        <v>106.01956358164033</v>
      </c>
    </row>
    <row r="26" spans="1:17" x14ac:dyDescent="0.3">
      <c r="A26" s="1">
        <v>1.5</v>
      </c>
      <c r="B26" s="1">
        <v>0.47099999999999997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D2F9-688D-404E-BF13-DF63D198C71D}">
  <dimension ref="A1:Q26"/>
  <sheetViews>
    <sheetView zoomScaleNormal="100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0.38200000000000001</v>
      </c>
      <c r="G2" s="7">
        <v>0.36</v>
      </c>
      <c r="H2" s="7">
        <v>0.47299999999999998</v>
      </c>
      <c r="I2" s="7">
        <f>(F2-0.0738)/0.2598</f>
        <v>1.1862971516551195</v>
      </c>
      <c r="J2" s="7">
        <f t="shared" ref="J2:K2" si="0">(G2-0.0738)/0.2598</f>
        <v>1.1016166281755198</v>
      </c>
      <c r="K2" s="7">
        <f t="shared" si="0"/>
        <v>1.5365665896843728</v>
      </c>
      <c r="L2" s="7">
        <v>5</v>
      </c>
      <c r="M2" s="7">
        <f t="shared" ref="M2:M25" si="1">L2*I2</f>
        <v>5.9314857582755973</v>
      </c>
      <c r="N2" s="7">
        <f>L2*J2</f>
        <v>5.5080831408775985</v>
      </c>
      <c r="O2" s="7">
        <f>L2*K2</f>
        <v>7.682832948421864</v>
      </c>
      <c r="P2" s="8">
        <f>AVERAGE(M2:O2)</f>
        <v>6.3741339491916866</v>
      </c>
      <c r="Q2">
        <f>P2/0.05</f>
        <v>127.48267898383372</v>
      </c>
    </row>
    <row r="3" spans="1:17" x14ac:dyDescent="0.3">
      <c r="A3" s="1">
        <v>0</v>
      </c>
      <c r="B3" s="1">
        <v>5.8999999999999997E-2</v>
      </c>
      <c r="D3" t="s">
        <v>16</v>
      </c>
      <c r="E3" s="4" t="s">
        <v>14</v>
      </c>
      <c r="F3" s="7">
        <v>0.438</v>
      </c>
      <c r="G3" s="7">
        <v>0.46</v>
      </c>
      <c r="H3" s="7">
        <v>0.41299999999999998</v>
      </c>
      <c r="I3" s="7">
        <f t="shared" ref="I3:I25" si="2">(F3-0.0738)/0.2598</f>
        <v>1.4018475750577368</v>
      </c>
      <c r="J3" s="7">
        <f t="shared" ref="J3:J25" si="3">(G3-0.0738)/0.2598</f>
        <v>1.4865280985373366</v>
      </c>
      <c r="K3" s="7">
        <f t="shared" ref="K3:K25" si="4">(H3-0.0738)/0.2598</f>
        <v>1.3056197074672824</v>
      </c>
      <c r="L3" s="7">
        <v>5</v>
      </c>
      <c r="M3" s="7">
        <f t="shared" si="1"/>
        <v>7.0092378752886839</v>
      </c>
      <c r="N3" s="7">
        <f t="shared" ref="N3:N25" si="5">L3*J3</f>
        <v>7.4326404926866827</v>
      </c>
      <c r="O3" s="7">
        <f t="shared" ref="O3:O25" si="6">L3*K3</f>
        <v>6.5280985373364118</v>
      </c>
      <c r="P3" s="8">
        <f t="shared" ref="P3:P25" si="7">AVERAGE(M3:O3)</f>
        <v>6.9899923017705925</v>
      </c>
      <c r="Q3">
        <f t="shared" ref="Q3:Q25" si="8">P3/0.05</f>
        <v>139.79984603541183</v>
      </c>
    </row>
    <row r="4" spans="1:17" x14ac:dyDescent="0.3">
      <c r="A4" s="1">
        <v>0</v>
      </c>
      <c r="B4" s="1">
        <v>6.3E-2</v>
      </c>
      <c r="D4" t="s">
        <v>17</v>
      </c>
      <c r="E4" s="4" t="s">
        <v>14</v>
      </c>
      <c r="F4" s="7">
        <v>0.42799999999999999</v>
      </c>
      <c r="G4" s="7">
        <v>0.42299999999999999</v>
      </c>
      <c r="H4" s="7">
        <v>0.36499999999999999</v>
      </c>
      <c r="I4" s="7">
        <f t="shared" si="2"/>
        <v>1.3633564280215551</v>
      </c>
      <c r="J4" s="7">
        <f t="shared" si="3"/>
        <v>1.3441108545034641</v>
      </c>
      <c r="K4" s="7">
        <f t="shared" si="4"/>
        <v>1.1208622016936107</v>
      </c>
      <c r="L4" s="7">
        <v>5</v>
      </c>
      <c r="M4" s="7">
        <f t="shared" si="1"/>
        <v>6.8167821401077759</v>
      </c>
      <c r="N4" s="7">
        <f t="shared" si="5"/>
        <v>6.7205542725173206</v>
      </c>
      <c r="O4" s="7">
        <f t="shared" si="6"/>
        <v>5.6043110084680539</v>
      </c>
      <c r="P4" s="8">
        <f t="shared" si="7"/>
        <v>6.3805491403643835</v>
      </c>
      <c r="Q4">
        <f t="shared" si="8"/>
        <v>127.61098280728767</v>
      </c>
    </row>
    <row r="5" spans="1:17" x14ac:dyDescent="0.3">
      <c r="A5" s="1">
        <v>0</v>
      </c>
      <c r="B5" s="1">
        <v>6.6000000000000003E-2</v>
      </c>
      <c r="D5" t="s">
        <v>18</v>
      </c>
      <c r="E5" s="4" t="s">
        <v>14</v>
      </c>
      <c r="F5" s="7">
        <v>0.435</v>
      </c>
      <c r="G5" s="7">
        <v>0.42899999999999999</v>
      </c>
      <c r="H5" s="7">
        <v>0.38500000000000001</v>
      </c>
      <c r="I5" s="7">
        <f t="shared" si="2"/>
        <v>1.3903002309468822</v>
      </c>
      <c r="J5" s="7">
        <f t="shared" si="3"/>
        <v>1.3672055427251733</v>
      </c>
      <c r="K5" s="7">
        <f t="shared" si="4"/>
        <v>1.197844495765974</v>
      </c>
      <c r="L5" s="7">
        <v>5</v>
      </c>
      <c r="M5" s="7">
        <f t="shared" si="1"/>
        <v>6.9515011547344105</v>
      </c>
      <c r="N5" s="7">
        <f t="shared" si="5"/>
        <v>6.8360277136258665</v>
      </c>
      <c r="O5" s="7">
        <f t="shared" si="6"/>
        <v>5.9892224788298698</v>
      </c>
      <c r="P5" s="8">
        <f t="shared" si="7"/>
        <v>6.592250449063382</v>
      </c>
      <c r="Q5">
        <f t="shared" si="8"/>
        <v>131.84500898126763</v>
      </c>
    </row>
    <row r="6" spans="1:17" x14ac:dyDescent="0.3">
      <c r="A6" s="1">
        <v>0.2</v>
      </c>
      <c r="B6" s="1">
        <v>0.108</v>
      </c>
      <c r="D6" t="s">
        <v>19</v>
      </c>
      <c r="E6" s="4" t="s">
        <v>14</v>
      </c>
      <c r="F6" s="7">
        <v>0.39400000000000002</v>
      </c>
      <c r="G6" s="7">
        <v>0.379</v>
      </c>
      <c r="H6" s="7">
        <v>0.38800000000000001</v>
      </c>
      <c r="I6" s="7">
        <f t="shared" si="2"/>
        <v>1.2324865280985375</v>
      </c>
      <c r="J6" s="7">
        <f t="shared" si="3"/>
        <v>1.1747498075442651</v>
      </c>
      <c r="K6" s="7">
        <f t="shared" si="4"/>
        <v>1.2093918398768286</v>
      </c>
      <c r="L6" s="7">
        <v>5</v>
      </c>
      <c r="M6" s="7">
        <f t="shared" si="1"/>
        <v>6.1624326404926872</v>
      </c>
      <c r="N6" s="7">
        <f t="shared" si="5"/>
        <v>5.8737490377213248</v>
      </c>
      <c r="O6" s="7">
        <f t="shared" si="6"/>
        <v>6.0469591993841432</v>
      </c>
      <c r="P6" s="8">
        <f t="shared" si="7"/>
        <v>6.0277136258660517</v>
      </c>
      <c r="Q6">
        <f t="shared" si="8"/>
        <v>120.55427251732102</v>
      </c>
    </row>
    <row r="7" spans="1:17" x14ac:dyDescent="0.3">
      <c r="A7" s="1">
        <v>0.2</v>
      </c>
      <c r="B7" s="1">
        <v>0.125</v>
      </c>
      <c r="D7" t="s">
        <v>20</v>
      </c>
      <c r="E7" s="4" t="s">
        <v>14</v>
      </c>
      <c r="F7" s="7">
        <v>0.33700000000000002</v>
      </c>
      <c r="G7" s="7">
        <v>0.35299999999999998</v>
      </c>
      <c r="H7" s="7">
        <v>0.497</v>
      </c>
      <c r="I7" s="7">
        <f t="shared" si="2"/>
        <v>1.0130869899923018</v>
      </c>
      <c r="J7" s="7">
        <f t="shared" si="3"/>
        <v>1.0746728252501925</v>
      </c>
      <c r="K7" s="7">
        <f t="shared" si="4"/>
        <v>1.6289453425712088</v>
      </c>
      <c r="L7" s="7">
        <v>5</v>
      </c>
      <c r="M7" s="7">
        <f t="shared" si="1"/>
        <v>5.0654349499615092</v>
      </c>
      <c r="N7" s="7">
        <f t="shared" si="5"/>
        <v>5.3733641262509622</v>
      </c>
      <c r="O7" s="7">
        <f t="shared" si="6"/>
        <v>8.1447267128560448</v>
      </c>
      <c r="P7" s="8">
        <f t="shared" si="7"/>
        <v>6.1945085963561723</v>
      </c>
      <c r="Q7">
        <f t="shared" si="8"/>
        <v>123.89017192712345</v>
      </c>
    </row>
    <row r="8" spans="1:17" x14ac:dyDescent="0.3">
      <c r="A8" s="1">
        <v>0.2</v>
      </c>
      <c r="B8" s="1">
        <v>0.13400000000000001</v>
      </c>
      <c r="D8" t="s">
        <v>21</v>
      </c>
      <c r="E8" s="4" t="s">
        <v>14</v>
      </c>
      <c r="F8" s="7">
        <v>0.39400000000000002</v>
      </c>
      <c r="G8" s="7">
        <v>0.42899999999999999</v>
      </c>
      <c r="H8" s="7">
        <v>0.42599999999999999</v>
      </c>
      <c r="I8" s="7">
        <f t="shared" si="2"/>
        <v>1.2324865280985375</v>
      </c>
      <c r="J8" s="7">
        <f t="shared" si="3"/>
        <v>1.3672055427251733</v>
      </c>
      <c r="K8" s="7">
        <f t="shared" si="4"/>
        <v>1.3556581986143186</v>
      </c>
      <c r="L8" s="7">
        <v>5</v>
      </c>
      <c r="M8" s="7">
        <f t="shared" si="1"/>
        <v>6.1624326404926872</v>
      </c>
      <c r="N8" s="7">
        <f t="shared" si="5"/>
        <v>6.8360277136258665</v>
      </c>
      <c r="O8" s="7">
        <f t="shared" si="6"/>
        <v>6.7782909930715931</v>
      </c>
      <c r="P8" s="8">
        <f t="shared" si="7"/>
        <v>6.592250449063382</v>
      </c>
      <c r="Q8">
        <f t="shared" si="8"/>
        <v>131.84500898126763</v>
      </c>
    </row>
    <row r="9" spans="1:17" x14ac:dyDescent="0.3">
      <c r="A9" s="1">
        <v>0.4</v>
      </c>
      <c r="B9" s="1">
        <v>0.17899999999999999</v>
      </c>
      <c r="D9" t="s">
        <v>22</v>
      </c>
      <c r="E9" s="4" t="s">
        <v>14</v>
      </c>
      <c r="F9" s="7">
        <v>0.378</v>
      </c>
      <c r="G9" s="7">
        <v>0.39600000000000002</v>
      </c>
      <c r="H9" s="7">
        <v>0.39900000000000002</v>
      </c>
      <c r="I9" s="7">
        <f t="shared" si="2"/>
        <v>1.1709006928406469</v>
      </c>
      <c r="J9" s="7">
        <f t="shared" si="3"/>
        <v>1.2401847575057741</v>
      </c>
      <c r="K9" s="7">
        <f t="shared" si="4"/>
        <v>1.2517321016166285</v>
      </c>
      <c r="L9" s="7">
        <v>5</v>
      </c>
      <c r="M9" s="7">
        <f t="shared" si="1"/>
        <v>5.8545034642032343</v>
      </c>
      <c r="N9" s="7">
        <f t="shared" si="5"/>
        <v>6.2009237875288701</v>
      </c>
      <c r="O9" s="7">
        <f t="shared" si="6"/>
        <v>6.2586605080831426</v>
      </c>
      <c r="P9" s="8">
        <f t="shared" si="7"/>
        <v>6.1046959199384156</v>
      </c>
      <c r="Q9">
        <f t="shared" si="8"/>
        <v>122.09391839876831</v>
      </c>
    </row>
    <row r="10" spans="1:17" x14ac:dyDescent="0.3">
      <c r="A10" s="1">
        <v>0.4</v>
      </c>
      <c r="B10" s="1">
        <v>0.189</v>
      </c>
      <c r="D10" t="s">
        <v>23</v>
      </c>
      <c r="E10" s="4" t="s">
        <v>14</v>
      </c>
      <c r="F10" s="7">
        <v>0.39300000000000002</v>
      </c>
      <c r="G10" s="7">
        <v>0.35</v>
      </c>
      <c r="H10" s="7">
        <v>0.379</v>
      </c>
      <c r="I10" s="7">
        <f t="shared" si="2"/>
        <v>1.2286374133949194</v>
      </c>
      <c r="J10" s="7">
        <f t="shared" si="3"/>
        <v>1.063125481139338</v>
      </c>
      <c r="K10" s="7">
        <f t="shared" si="4"/>
        <v>1.1747498075442651</v>
      </c>
      <c r="L10" s="7">
        <v>5</v>
      </c>
      <c r="M10" s="7">
        <f t="shared" si="1"/>
        <v>6.1431870669745967</v>
      </c>
      <c r="N10" s="7">
        <f t="shared" si="5"/>
        <v>5.3156274056966897</v>
      </c>
      <c r="O10" s="7">
        <f t="shared" si="6"/>
        <v>5.8737490377213248</v>
      </c>
      <c r="P10" s="8">
        <f t="shared" si="7"/>
        <v>5.7775211701308704</v>
      </c>
      <c r="Q10">
        <f t="shared" si="8"/>
        <v>115.5504234026174</v>
      </c>
    </row>
    <row r="11" spans="1:17" x14ac:dyDescent="0.3">
      <c r="A11" s="1">
        <v>0.4</v>
      </c>
      <c r="B11" s="1">
        <v>0.19700000000000001</v>
      </c>
      <c r="D11" t="s">
        <v>24</v>
      </c>
      <c r="E11" s="4" t="s">
        <v>14</v>
      </c>
      <c r="F11" s="7">
        <v>0.44</v>
      </c>
      <c r="G11" s="7">
        <v>0.42299999999999999</v>
      </c>
      <c r="H11" s="7">
        <v>0.434</v>
      </c>
      <c r="I11" s="7">
        <f t="shared" si="2"/>
        <v>1.4095458044649731</v>
      </c>
      <c r="J11" s="7">
        <f t="shared" si="3"/>
        <v>1.3441108545034641</v>
      </c>
      <c r="K11" s="7">
        <f t="shared" si="4"/>
        <v>1.386451116243264</v>
      </c>
      <c r="L11" s="7">
        <v>5</v>
      </c>
      <c r="M11" s="7">
        <f t="shared" si="1"/>
        <v>7.0477290223248659</v>
      </c>
      <c r="N11" s="7">
        <f t="shared" si="5"/>
        <v>6.7205542725173206</v>
      </c>
      <c r="O11" s="7">
        <f t="shared" si="6"/>
        <v>6.93225558121632</v>
      </c>
      <c r="P11" s="8">
        <f t="shared" si="7"/>
        <v>6.9001796253528349</v>
      </c>
      <c r="Q11">
        <f t="shared" si="8"/>
        <v>138.00359250705668</v>
      </c>
    </row>
    <row r="12" spans="1:17" x14ac:dyDescent="0.3">
      <c r="A12" s="1">
        <v>0.6</v>
      </c>
      <c r="B12" s="1">
        <v>0.222</v>
      </c>
      <c r="D12" t="s">
        <v>25</v>
      </c>
      <c r="E12" s="4" t="s">
        <v>14</v>
      </c>
      <c r="F12" s="7">
        <v>0.38600000000000001</v>
      </c>
      <c r="G12" s="7">
        <v>0.34499999999999997</v>
      </c>
      <c r="H12" s="7">
        <v>0.35499999999999998</v>
      </c>
      <c r="I12" s="7">
        <f t="shared" si="2"/>
        <v>1.2016936104695923</v>
      </c>
      <c r="J12" s="7">
        <f t="shared" si="3"/>
        <v>1.0438799076212473</v>
      </c>
      <c r="K12" s="7">
        <f t="shared" si="4"/>
        <v>1.082371054657429</v>
      </c>
      <c r="L12" s="7">
        <v>5</v>
      </c>
      <c r="M12" s="7">
        <f t="shared" si="1"/>
        <v>6.0084680523479612</v>
      </c>
      <c r="N12" s="7">
        <f t="shared" si="5"/>
        <v>5.2193995381062361</v>
      </c>
      <c r="O12" s="7">
        <f t="shared" si="6"/>
        <v>5.411855273287145</v>
      </c>
      <c r="P12" s="8">
        <f t="shared" si="7"/>
        <v>5.5465742879137805</v>
      </c>
      <c r="Q12">
        <f t="shared" si="8"/>
        <v>110.9314857582756</v>
      </c>
    </row>
    <row r="13" spans="1:17" x14ac:dyDescent="0.3">
      <c r="A13" s="1">
        <v>0.6</v>
      </c>
      <c r="B13" s="1">
        <v>0.22</v>
      </c>
      <c r="D13" t="s">
        <v>26</v>
      </c>
      <c r="E13" s="4" t="s">
        <v>14</v>
      </c>
      <c r="F13" s="7">
        <v>0.39900000000000002</v>
      </c>
      <c r="G13" s="7">
        <v>0.39</v>
      </c>
      <c r="H13" s="7">
        <v>0.38400000000000001</v>
      </c>
      <c r="I13" s="7">
        <f t="shared" si="2"/>
        <v>1.2517321016166285</v>
      </c>
      <c r="J13" s="7">
        <f t="shared" si="3"/>
        <v>1.2170900692840649</v>
      </c>
      <c r="K13" s="7">
        <f t="shared" si="4"/>
        <v>1.1939953810623558</v>
      </c>
      <c r="L13" s="7">
        <v>5</v>
      </c>
      <c r="M13" s="7">
        <f t="shared" si="1"/>
        <v>6.2586605080831426</v>
      </c>
      <c r="N13" s="7">
        <f t="shared" si="5"/>
        <v>6.0854503464203251</v>
      </c>
      <c r="O13" s="7">
        <f t="shared" si="6"/>
        <v>5.9699769053117793</v>
      </c>
      <c r="P13" s="8">
        <f t="shared" si="7"/>
        <v>6.1046959199384156</v>
      </c>
      <c r="Q13">
        <f t="shared" si="8"/>
        <v>122.09391839876831</v>
      </c>
    </row>
    <row r="14" spans="1:17" x14ac:dyDescent="0.3">
      <c r="A14" s="1">
        <v>0.6</v>
      </c>
      <c r="B14" s="1">
        <v>0.23599999999999999</v>
      </c>
      <c r="D14" t="s">
        <v>27</v>
      </c>
      <c r="E14" s="4" t="s">
        <v>14</v>
      </c>
      <c r="F14" s="7">
        <v>0.27800000000000002</v>
      </c>
      <c r="G14" s="7">
        <v>0.28100000000000003</v>
      </c>
      <c r="H14" s="7">
        <v>0.32750000000000001</v>
      </c>
      <c r="I14" s="7">
        <f t="shared" si="2"/>
        <v>0.78598922247883007</v>
      </c>
      <c r="J14" s="7">
        <f t="shared" si="3"/>
        <v>0.79753656658968453</v>
      </c>
      <c r="K14" s="7">
        <f t="shared" si="4"/>
        <v>0.97652040030792941</v>
      </c>
      <c r="L14" s="7">
        <v>5</v>
      </c>
      <c r="M14" s="7">
        <f t="shared" si="1"/>
        <v>3.9299461123941501</v>
      </c>
      <c r="N14" s="7">
        <f t="shared" si="5"/>
        <v>3.9876828329484226</v>
      </c>
      <c r="O14" s="7">
        <f t="shared" si="6"/>
        <v>4.882602001539647</v>
      </c>
      <c r="P14" s="8">
        <f t="shared" si="7"/>
        <v>4.2667436489607402</v>
      </c>
      <c r="Q14">
        <f t="shared" si="8"/>
        <v>85.334872979214794</v>
      </c>
    </row>
    <row r="15" spans="1:17" x14ac:dyDescent="0.3">
      <c r="A15" s="1">
        <v>0.8</v>
      </c>
      <c r="B15" s="1">
        <v>0.28699999999999998</v>
      </c>
      <c r="D15" t="s">
        <v>28</v>
      </c>
      <c r="E15" s="4" t="s">
        <v>14</v>
      </c>
      <c r="F15" s="7">
        <v>0.315</v>
      </c>
      <c r="G15" s="7">
        <v>0.31</v>
      </c>
      <c r="H15" s="7">
        <v>0.30299999999999999</v>
      </c>
      <c r="I15" s="7">
        <f t="shared" si="2"/>
        <v>0.9284064665127022</v>
      </c>
      <c r="J15" s="7">
        <f t="shared" si="3"/>
        <v>0.90916089299461134</v>
      </c>
      <c r="K15" s="7">
        <f t="shared" si="4"/>
        <v>0.88221709006928406</v>
      </c>
      <c r="L15" s="7">
        <v>5</v>
      </c>
      <c r="M15" s="7">
        <f t="shared" si="1"/>
        <v>4.6420323325635113</v>
      </c>
      <c r="N15" s="7">
        <f t="shared" si="5"/>
        <v>4.5458044649730569</v>
      </c>
      <c r="O15" s="7">
        <f t="shared" si="6"/>
        <v>4.4110854503464205</v>
      </c>
      <c r="P15" s="8">
        <f t="shared" si="7"/>
        <v>4.5329740826276632</v>
      </c>
      <c r="Q15">
        <f t="shared" si="8"/>
        <v>90.659481652553254</v>
      </c>
    </row>
    <row r="16" spans="1:17" x14ac:dyDescent="0.3">
      <c r="A16" s="1">
        <v>0.8</v>
      </c>
      <c r="B16" s="1">
        <v>0.29399999999999998</v>
      </c>
      <c r="D16" t="s">
        <v>29</v>
      </c>
      <c r="E16" s="4" t="s">
        <v>14</v>
      </c>
      <c r="F16" s="7">
        <v>0.39200000000000002</v>
      </c>
      <c r="G16" s="7">
        <v>0.43</v>
      </c>
      <c r="H16" s="7">
        <v>0.42399999999999999</v>
      </c>
      <c r="I16" s="7">
        <f t="shared" si="2"/>
        <v>1.2247882986913012</v>
      </c>
      <c r="J16" s="7">
        <f t="shared" si="3"/>
        <v>1.3710546574287914</v>
      </c>
      <c r="K16" s="7">
        <f t="shared" si="4"/>
        <v>1.3479599692070823</v>
      </c>
      <c r="L16" s="7">
        <v>5</v>
      </c>
      <c r="M16" s="7">
        <f t="shared" si="1"/>
        <v>6.1239414934565062</v>
      </c>
      <c r="N16" s="7">
        <f t="shared" si="5"/>
        <v>6.855273287143957</v>
      </c>
      <c r="O16" s="7">
        <f t="shared" si="6"/>
        <v>6.7397998460354112</v>
      </c>
      <c r="P16" s="8">
        <f t="shared" si="7"/>
        <v>6.5730048755452914</v>
      </c>
      <c r="Q16">
        <f t="shared" si="8"/>
        <v>131.46009751090583</v>
      </c>
    </row>
    <row r="17" spans="1:17" x14ac:dyDescent="0.3">
      <c r="A17" s="1">
        <v>0.8</v>
      </c>
      <c r="B17" s="1">
        <v>0.30299999999999999</v>
      </c>
      <c r="D17" t="s">
        <v>30</v>
      </c>
      <c r="E17" s="4" t="s">
        <v>14</v>
      </c>
      <c r="F17" s="7">
        <v>0.375</v>
      </c>
      <c r="G17" s="7">
        <v>0.34200000000000003</v>
      </c>
      <c r="H17" s="7">
        <v>0.32200000000000001</v>
      </c>
      <c r="I17" s="7">
        <f t="shared" si="2"/>
        <v>1.1593533487297925</v>
      </c>
      <c r="J17" s="7">
        <f t="shared" si="3"/>
        <v>1.0323325635103926</v>
      </c>
      <c r="K17" s="7">
        <f t="shared" si="4"/>
        <v>0.95535026943802936</v>
      </c>
      <c r="L17" s="7">
        <v>5</v>
      </c>
      <c r="M17" s="7">
        <f t="shared" si="1"/>
        <v>5.7967667436489627</v>
      </c>
      <c r="N17" s="7">
        <f t="shared" si="5"/>
        <v>5.1616628175519628</v>
      </c>
      <c r="O17" s="7">
        <f t="shared" si="6"/>
        <v>4.7767513471901468</v>
      </c>
      <c r="P17" s="8">
        <f t="shared" si="7"/>
        <v>5.2450603027970244</v>
      </c>
      <c r="Q17">
        <f t="shared" si="8"/>
        <v>104.90120605594048</v>
      </c>
    </row>
    <row r="18" spans="1:17" x14ac:dyDescent="0.3">
      <c r="A18" s="1">
        <v>1</v>
      </c>
      <c r="B18" s="1">
        <v>0.33700000000000002</v>
      </c>
      <c r="D18" t="s">
        <v>31</v>
      </c>
      <c r="E18" s="4" t="s">
        <v>14</v>
      </c>
      <c r="F18" s="7">
        <v>0.376</v>
      </c>
      <c r="G18" s="7">
        <v>0.38700000000000001</v>
      </c>
      <c r="H18" s="7">
        <v>0.38700000000000001</v>
      </c>
      <c r="I18" s="7">
        <f t="shared" si="2"/>
        <v>1.1632024634334106</v>
      </c>
      <c r="J18" s="7">
        <f t="shared" si="3"/>
        <v>1.2055427251732105</v>
      </c>
      <c r="K18" s="7">
        <f t="shared" si="4"/>
        <v>1.2055427251732105</v>
      </c>
      <c r="L18" s="7">
        <v>5</v>
      </c>
      <c r="M18" s="7">
        <f t="shared" si="1"/>
        <v>5.8160123171670532</v>
      </c>
      <c r="N18" s="7">
        <f t="shared" si="5"/>
        <v>6.0277136258660526</v>
      </c>
      <c r="O18" s="7">
        <f t="shared" si="6"/>
        <v>6.0277136258660526</v>
      </c>
      <c r="P18" s="8">
        <f t="shared" si="7"/>
        <v>5.9571465229663865</v>
      </c>
      <c r="Q18">
        <f t="shared" si="8"/>
        <v>119.14293045932773</v>
      </c>
    </row>
    <row r="19" spans="1:17" x14ac:dyDescent="0.3">
      <c r="A19" s="1">
        <v>1</v>
      </c>
      <c r="B19" s="1">
        <v>0.34200000000000003</v>
      </c>
      <c r="D19" t="s">
        <v>32</v>
      </c>
      <c r="E19" s="4" t="s">
        <v>14</v>
      </c>
      <c r="F19" s="7">
        <v>0.316</v>
      </c>
      <c r="G19" s="7">
        <v>0.34300000000000003</v>
      </c>
      <c r="H19" s="7">
        <v>0.309</v>
      </c>
      <c r="I19" s="7">
        <f t="shared" si="2"/>
        <v>0.93225558121632035</v>
      </c>
      <c r="J19" s="7">
        <f t="shared" si="3"/>
        <v>1.0361816782140107</v>
      </c>
      <c r="K19" s="7">
        <f t="shared" si="4"/>
        <v>0.90531177829099307</v>
      </c>
      <c r="L19" s="7">
        <v>5</v>
      </c>
      <c r="M19" s="7">
        <f t="shared" si="1"/>
        <v>4.6612779060816019</v>
      </c>
      <c r="N19" s="7">
        <f t="shared" si="5"/>
        <v>5.1809083910700533</v>
      </c>
      <c r="O19" s="7">
        <f t="shared" si="6"/>
        <v>4.5265588914549655</v>
      </c>
      <c r="P19" s="8">
        <f t="shared" si="7"/>
        <v>4.7895817295355405</v>
      </c>
      <c r="Q19">
        <f t="shared" si="8"/>
        <v>95.7916345907108</v>
      </c>
    </row>
    <row r="20" spans="1:17" x14ac:dyDescent="0.3">
      <c r="A20" s="1">
        <v>1</v>
      </c>
      <c r="B20" s="1">
        <v>0.34499999999999997</v>
      </c>
      <c r="D20" t="s">
        <v>33</v>
      </c>
      <c r="E20" s="4" t="s">
        <v>14</v>
      </c>
      <c r="F20" s="7">
        <v>0.49199999999999999</v>
      </c>
      <c r="G20" s="7">
        <v>0.436</v>
      </c>
      <c r="H20" s="7">
        <v>0.35299999999999998</v>
      </c>
      <c r="I20" s="7">
        <f t="shared" si="2"/>
        <v>1.6096997690531181</v>
      </c>
      <c r="J20" s="7">
        <f t="shared" si="3"/>
        <v>1.3941493456505003</v>
      </c>
      <c r="K20" s="7">
        <f t="shared" si="4"/>
        <v>1.0746728252501925</v>
      </c>
      <c r="L20" s="7">
        <v>5</v>
      </c>
      <c r="M20" s="7">
        <f t="shared" si="1"/>
        <v>8.0484988452655912</v>
      </c>
      <c r="N20" s="7">
        <f t="shared" si="5"/>
        <v>6.970746728252502</v>
      </c>
      <c r="O20" s="7">
        <f t="shared" si="6"/>
        <v>5.3733641262509622</v>
      </c>
      <c r="P20" s="8">
        <f t="shared" si="7"/>
        <v>6.7975365665896845</v>
      </c>
      <c r="Q20">
        <f t="shared" si="8"/>
        <v>135.95073133179369</v>
      </c>
    </row>
    <row r="21" spans="1:17" x14ac:dyDescent="0.3">
      <c r="A21" s="1">
        <v>1.3</v>
      </c>
      <c r="B21" s="1">
        <v>0.4</v>
      </c>
      <c r="D21" t="s">
        <v>34</v>
      </c>
      <c r="E21" s="4" t="s">
        <v>14</v>
      </c>
      <c r="F21" s="7">
        <v>0.38800000000000001</v>
      </c>
      <c r="G21" s="7">
        <v>0.38200000000000001</v>
      </c>
      <c r="H21" s="7">
        <v>0.38800000000000001</v>
      </c>
      <c r="I21" s="7">
        <f t="shared" si="2"/>
        <v>1.2093918398768286</v>
      </c>
      <c r="J21" s="7">
        <f t="shared" si="3"/>
        <v>1.1862971516551195</v>
      </c>
      <c r="K21" s="7">
        <f t="shared" si="4"/>
        <v>1.2093918398768286</v>
      </c>
      <c r="L21" s="7">
        <v>5</v>
      </c>
      <c r="M21" s="7">
        <f t="shared" si="1"/>
        <v>6.0469591993841432</v>
      </c>
      <c r="N21" s="7">
        <f t="shared" si="5"/>
        <v>5.9314857582755973</v>
      </c>
      <c r="O21" s="7">
        <f t="shared" si="6"/>
        <v>6.0469591993841432</v>
      </c>
      <c r="P21" s="8">
        <f t="shared" si="7"/>
        <v>6.0084680523479612</v>
      </c>
      <c r="Q21">
        <f t="shared" si="8"/>
        <v>120.16936104695922</v>
      </c>
    </row>
    <row r="22" spans="1:17" x14ac:dyDescent="0.3">
      <c r="A22" s="1">
        <v>1.3</v>
      </c>
      <c r="B22" s="1">
        <v>0.41299999999999998</v>
      </c>
      <c r="D22" t="s">
        <v>35</v>
      </c>
      <c r="E22" s="4" t="s">
        <v>14</v>
      </c>
      <c r="F22" s="7">
        <v>0.33200000000000002</v>
      </c>
      <c r="G22" s="7">
        <v>0.33700000000000002</v>
      </c>
      <c r="H22" s="7">
        <v>0.33800000000000002</v>
      </c>
      <c r="I22" s="7">
        <f t="shared" si="2"/>
        <v>0.99384141647421098</v>
      </c>
      <c r="J22" s="7">
        <f t="shared" si="3"/>
        <v>1.0130869899923018</v>
      </c>
      <c r="K22" s="7">
        <f t="shared" si="4"/>
        <v>1.01693610469592</v>
      </c>
      <c r="L22" s="7">
        <v>5</v>
      </c>
      <c r="M22" s="7">
        <f t="shared" si="1"/>
        <v>4.9692070823710548</v>
      </c>
      <c r="N22" s="7">
        <f t="shared" si="5"/>
        <v>5.0654349499615092</v>
      </c>
      <c r="O22" s="7">
        <f t="shared" si="6"/>
        <v>5.0846805234795998</v>
      </c>
      <c r="P22" s="8">
        <f t="shared" si="7"/>
        <v>5.039774185270721</v>
      </c>
      <c r="Q22">
        <f t="shared" si="8"/>
        <v>100.79548370541441</v>
      </c>
    </row>
    <row r="23" spans="1:17" x14ac:dyDescent="0.3">
      <c r="A23" s="1">
        <v>1.3</v>
      </c>
      <c r="B23" s="1">
        <v>0.41899999999999998</v>
      </c>
      <c r="D23" t="s">
        <v>36</v>
      </c>
      <c r="E23" s="4" t="s">
        <v>14</v>
      </c>
      <c r="F23" s="7">
        <v>0.35799999999999998</v>
      </c>
      <c r="G23" s="7">
        <v>0.38100000000000001</v>
      </c>
      <c r="H23" s="7">
        <v>0.379</v>
      </c>
      <c r="I23" s="7">
        <f t="shared" si="2"/>
        <v>1.0939183987682835</v>
      </c>
      <c r="J23" s="7">
        <f t="shared" si="3"/>
        <v>1.1824480369515014</v>
      </c>
      <c r="K23" s="7">
        <f t="shared" si="4"/>
        <v>1.1747498075442651</v>
      </c>
      <c r="L23" s="7">
        <v>5</v>
      </c>
      <c r="M23" s="7">
        <f t="shared" si="1"/>
        <v>5.4695919938414175</v>
      </c>
      <c r="N23" s="7">
        <f t="shared" si="5"/>
        <v>5.9122401847575068</v>
      </c>
      <c r="O23" s="7">
        <f t="shared" si="6"/>
        <v>5.8737490377213248</v>
      </c>
      <c r="P23" s="8">
        <f t="shared" si="7"/>
        <v>5.751860405440083</v>
      </c>
      <c r="Q23">
        <f t="shared" si="8"/>
        <v>115.03720810880165</v>
      </c>
    </row>
    <row r="24" spans="1:17" x14ac:dyDescent="0.3">
      <c r="A24" s="1">
        <v>1.5</v>
      </c>
      <c r="B24" s="1">
        <v>0.435</v>
      </c>
      <c r="D24" t="s">
        <v>37</v>
      </c>
      <c r="E24" s="4" t="s">
        <v>14</v>
      </c>
      <c r="F24" s="7">
        <v>0.29499999999999998</v>
      </c>
      <c r="G24" s="7">
        <v>0.317</v>
      </c>
      <c r="H24" s="7">
        <v>0.317</v>
      </c>
      <c r="I24" s="7">
        <f t="shared" si="2"/>
        <v>0.85142417244033874</v>
      </c>
      <c r="J24" s="7">
        <f t="shared" si="3"/>
        <v>0.9361046959199385</v>
      </c>
      <c r="K24" s="7">
        <f t="shared" si="4"/>
        <v>0.9361046959199385</v>
      </c>
      <c r="L24" s="7">
        <v>5</v>
      </c>
      <c r="M24" s="7">
        <f t="shared" si="1"/>
        <v>4.2571208622016936</v>
      </c>
      <c r="N24" s="7">
        <f t="shared" si="5"/>
        <v>4.6805234795996924</v>
      </c>
      <c r="O24" s="7">
        <f t="shared" si="6"/>
        <v>4.6805234795996924</v>
      </c>
      <c r="P24" s="8">
        <f t="shared" si="7"/>
        <v>4.5393892738003592</v>
      </c>
      <c r="Q24">
        <f t="shared" si="8"/>
        <v>90.787785476007173</v>
      </c>
    </row>
    <row r="25" spans="1:17" x14ac:dyDescent="0.3">
      <c r="A25" s="1">
        <v>1.5</v>
      </c>
      <c r="B25" s="1">
        <v>0.45500000000000002</v>
      </c>
      <c r="D25" t="s">
        <v>38</v>
      </c>
      <c r="E25" s="4" t="s">
        <v>14</v>
      </c>
      <c r="F25" s="7">
        <v>0.33900000000000002</v>
      </c>
      <c r="G25" s="7">
        <v>0.35399999999999998</v>
      </c>
      <c r="H25" s="7">
        <v>0.32900000000000001</v>
      </c>
      <c r="I25" s="7">
        <f t="shared" si="2"/>
        <v>1.0207852193995381</v>
      </c>
      <c r="J25" s="7">
        <f t="shared" si="3"/>
        <v>1.0785219399538108</v>
      </c>
      <c r="K25" s="7">
        <f t="shared" si="4"/>
        <v>0.98229407236335642</v>
      </c>
      <c r="L25" s="7">
        <v>5</v>
      </c>
      <c r="M25" s="7">
        <f t="shared" si="1"/>
        <v>5.1039260969976912</v>
      </c>
      <c r="N25" s="7">
        <f t="shared" si="5"/>
        <v>5.3926096997690545</v>
      </c>
      <c r="O25" s="7">
        <f t="shared" si="6"/>
        <v>4.9114703618167823</v>
      </c>
      <c r="P25" s="8">
        <f t="shared" si="7"/>
        <v>5.1360020528611763</v>
      </c>
      <c r="Q25">
        <f t="shared" si="8"/>
        <v>102.72004105722353</v>
      </c>
    </row>
    <row r="26" spans="1:17" x14ac:dyDescent="0.3">
      <c r="A26" s="1">
        <v>1.5</v>
      </c>
      <c r="B26" s="1">
        <v>0.46400000000000002</v>
      </c>
      <c r="G26" s="7"/>
      <c r="J26" s="7"/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34B7-1B35-4E0F-A470-35990328EDED}">
  <dimension ref="A1:Q26"/>
  <sheetViews>
    <sheetView topLeftCell="C1" zoomScale="115" zoomScaleNormal="115" workbookViewId="0">
      <selection activeCell="Q12" sqref="Q12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46</v>
      </c>
      <c r="F2" s="7">
        <v>0.217</v>
      </c>
      <c r="G2" s="7">
        <v>0.218</v>
      </c>
      <c r="H2" s="7">
        <v>0.215</v>
      </c>
      <c r="I2" s="7">
        <f>(F2-0.0855)/0.2705</f>
        <v>0.48613678373382624</v>
      </c>
      <c r="J2" s="7">
        <f t="shared" ref="J2:K2" si="0">(G2-0.0855)/0.2705</f>
        <v>0.4898336414048059</v>
      </c>
      <c r="K2" s="7">
        <f t="shared" si="0"/>
        <v>0.47874306839186692</v>
      </c>
      <c r="L2" s="7">
        <v>10</v>
      </c>
      <c r="M2" s="7">
        <f t="shared" ref="M2:M25" si="1">L2*I2</f>
        <v>4.8613678373382623</v>
      </c>
      <c r="N2" s="7">
        <f>L2*J2</f>
        <v>4.8983364140480585</v>
      </c>
      <c r="O2" s="7">
        <f>L2*K2</f>
        <v>4.7874306839186689</v>
      </c>
      <c r="P2" s="8">
        <f>AVERAGE(M2:O2)</f>
        <v>4.8490449784349963</v>
      </c>
      <c r="Q2">
        <f>P2/0.05</f>
        <v>96.980899568699925</v>
      </c>
    </row>
    <row r="3" spans="1:17" x14ac:dyDescent="0.3">
      <c r="A3" s="1">
        <v>0</v>
      </c>
      <c r="B3" s="1">
        <v>7.0000000000000007E-2</v>
      </c>
      <c r="D3" t="s">
        <v>16</v>
      </c>
      <c r="E3" s="4" t="s">
        <v>46</v>
      </c>
      <c r="F3" s="7">
        <v>0.27500000000000002</v>
      </c>
      <c r="G3" s="7">
        <v>0.28899999999999998</v>
      </c>
      <c r="H3" s="7">
        <v>0.28299999999999997</v>
      </c>
      <c r="I3" s="7">
        <f t="shared" ref="I3:I25" si="2">(F3-0.0855)/0.2705</f>
        <v>0.70055452865064693</v>
      </c>
      <c r="J3" s="7">
        <f t="shared" ref="J3:J25" si="3">(G3-0.0855)/0.2705</f>
        <v>0.75231053604436204</v>
      </c>
      <c r="K3" s="7">
        <f t="shared" ref="K3:K25" si="4">(H3-0.0855)/0.2705</f>
        <v>0.73012939001848409</v>
      </c>
      <c r="L3" s="7">
        <v>10</v>
      </c>
      <c r="M3" s="7">
        <f t="shared" si="1"/>
        <v>7.0055452865064698</v>
      </c>
      <c r="N3" s="7">
        <f t="shared" ref="N3:N25" si="5">L3*J3</f>
        <v>7.5231053604436209</v>
      </c>
      <c r="O3" s="7">
        <f t="shared" ref="O3:O25" si="6">L3*K3</f>
        <v>7.3012939001848407</v>
      </c>
      <c r="P3" s="8">
        <f t="shared" ref="P3:P25" si="7">AVERAGE(M3:O3)</f>
        <v>7.2766481823783105</v>
      </c>
      <c r="Q3">
        <f t="shared" ref="Q3:Q25" si="8">P3/0.05</f>
        <v>145.53296364756619</v>
      </c>
    </row>
    <row r="4" spans="1:17" x14ac:dyDescent="0.3">
      <c r="A4" s="1">
        <v>0</v>
      </c>
      <c r="B4" s="1">
        <v>7.0000000000000007E-2</v>
      </c>
      <c r="D4" t="s">
        <v>17</v>
      </c>
      <c r="E4" s="4" t="s">
        <v>46</v>
      </c>
      <c r="F4" s="7">
        <v>0.185</v>
      </c>
      <c r="G4" s="7">
        <v>0.19</v>
      </c>
      <c r="H4" s="7">
        <v>0.19700000000000001</v>
      </c>
      <c r="I4" s="7">
        <f t="shared" si="2"/>
        <v>0.36783733826247683</v>
      </c>
      <c r="J4" s="7">
        <f t="shared" si="3"/>
        <v>0.38632162661737518</v>
      </c>
      <c r="K4" s="7">
        <f t="shared" si="4"/>
        <v>0.4121996303142329</v>
      </c>
      <c r="L4" s="7">
        <v>10</v>
      </c>
      <c r="M4" s="7">
        <f t="shared" si="1"/>
        <v>3.6783733826247684</v>
      </c>
      <c r="N4" s="7">
        <f t="shared" si="5"/>
        <v>3.8632162661737519</v>
      </c>
      <c r="O4" s="7">
        <f t="shared" si="6"/>
        <v>4.1219963031423292</v>
      </c>
      <c r="P4" s="8">
        <f t="shared" si="7"/>
        <v>3.887861983980283</v>
      </c>
      <c r="Q4">
        <f t="shared" si="8"/>
        <v>77.757239679605661</v>
      </c>
    </row>
    <row r="5" spans="1:17" x14ac:dyDescent="0.3">
      <c r="A5" s="1">
        <v>0</v>
      </c>
      <c r="B5" s="1">
        <v>6.7000000000000004E-2</v>
      </c>
      <c r="D5" t="s">
        <v>18</v>
      </c>
      <c r="E5" s="4" t="s">
        <v>46</v>
      </c>
      <c r="F5" s="7">
        <v>0.17299999999999999</v>
      </c>
      <c r="G5" s="7">
        <v>0.158</v>
      </c>
      <c r="H5" s="7"/>
      <c r="I5" s="7">
        <f t="shared" si="2"/>
        <v>0.32347504621072082</v>
      </c>
      <c r="J5" s="7">
        <f t="shared" si="3"/>
        <v>0.26802218114602583</v>
      </c>
      <c r="K5" s="7">
        <f t="shared" si="4"/>
        <v>-0.31608133086876156</v>
      </c>
      <c r="L5" s="7">
        <v>10</v>
      </c>
      <c r="M5" s="7">
        <f t="shared" si="1"/>
        <v>3.2347504621072081</v>
      </c>
      <c r="N5" s="7">
        <f t="shared" si="5"/>
        <v>2.6802218114602585</v>
      </c>
      <c r="O5" s="7"/>
      <c r="P5" s="8">
        <f t="shared" si="7"/>
        <v>2.9574861367837331</v>
      </c>
      <c r="Q5">
        <f t="shared" si="8"/>
        <v>59.149722735674658</v>
      </c>
    </row>
    <row r="6" spans="1:17" x14ac:dyDescent="0.3">
      <c r="A6" s="1">
        <v>0.2</v>
      </c>
      <c r="B6" s="1">
        <v>0.14799999999999999</v>
      </c>
      <c r="D6" t="s">
        <v>19</v>
      </c>
      <c r="E6" s="4" t="s">
        <v>46</v>
      </c>
      <c r="F6" s="7">
        <v>0.26700000000000002</v>
      </c>
      <c r="G6" s="7">
        <v>0.26900000000000002</v>
      </c>
      <c r="H6" s="7">
        <v>0.27600000000000002</v>
      </c>
      <c r="I6" s="7">
        <f t="shared" si="2"/>
        <v>0.67097966728280956</v>
      </c>
      <c r="J6" s="7">
        <f t="shared" si="3"/>
        <v>0.67837338262476887</v>
      </c>
      <c r="K6" s="7">
        <f t="shared" si="4"/>
        <v>0.70425138632162654</v>
      </c>
      <c r="L6" s="7">
        <v>10</v>
      </c>
      <c r="M6" s="7">
        <f t="shared" si="1"/>
        <v>6.7097966728280953</v>
      </c>
      <c r="N6" s="7">
        <f t="shared" si="5"/>
        <v>6.7837338262476887</v>
      </c>
      <c r="O6" s="7">
        <f t="shared" si="6"/>
        <v>7.0425138632162652</v>
      </c>
      <c r="P6" s="8">
        <f t="shared" si="7"/>
        <v>6.8453481207640161</v>
      </c>
      <c r="Q6">
        <f t="shared" si="8"/>
        <v>136.9069624152803</v>
      </c>
    </row>
    <row r="7" spans="1:17" x14ac:dyDescent="0.3">
      <c r="A7" s="1">
        <v>0.2</v>
      </c>
      <c r="B7" s="1">
        <v>0.14399999999999999</v>
      </c>
      <c r="D7" t="s">
        <v>20</v>
      </c>
      <c r="E7" s="4" t="s">
        <v>46</v>
      </c>
      <c r="F7" s="7">
        <v>0.126</v>
      </c>
      <c r="G7" s="7">
        <v>0.14599999999999999</v>
      </c>
      <c r="H7" s="7">
        <v>0.154</v>
      </c>
      <c r="I7" s="7">
        <f t="shared" si="2"/>
        <v>0.1497227356746765</v>
      </c>
      <c r="J7" s="7">
        <f t="shared" si="3"/>
        <v>0.22365988909426979</v>
      </c>
      <c r="K7" s="7">
        <f t="shared" si="4"/>
        <v>0.25323475046210714</v>
      </c>
      <c r="L7" s="7">
        <v>10</v>
      </c>
      <c r="M7" s="7">
        <f t="shared" si="1"/>
        <v>1.4972273567467651</v>
      </c>
      <c r="N7" s="7">
        <f t="shared" si="5"/>
        <v>2.2365988909426977</v>
      </c>
      <c r="O7" s="7">
        <f t="shared" si="6"/>
        <v>2.5323475046210713</v>
      </c>
      <c r="P7" s="8">
        <f t="shared" si="7"/>
        <v>2.0887245841035114</v>
      </c>
      <c r="Q7">
        <f t="shared" si="8"/>
        <v>41.774491682070227</v>
      </c>
    </row>
    <row r="8" spans="1:17" x14ac:dyDescent="0.3">
      <c r="A8" s="1">
        <v>0.2</v>
      </c>
      <c r="B8" s="1">
        <v>0.14099999999999999</v>
      </c>
      <c r="D8" t="s">
        <v>21</v>
      </c>
      <c r="E8" s="4" t="s">
        <v>46</v>
      </c>
      <c r="F8" s="7">
        <v>0.216</v>
      </c>
      <c r="G8" s="7">
        <v>0.215</v>
      </c>
      <c r="H8" s="7">
        <v>0.19900000000000001</v>
      </c>
      <c r="I8" s="7">
        <f t="shared" si="2"/>
        <v>0.48243992606284658</v>
      </c>
      <c r="J8" s="7">
        <f t="shared" si="3"/>
        <v>0.47874306839186692</v>
      </c>
      <c r="K8" s="7">
        <f t="shared" si="4"/>
        <v>0.41959334565619222</v>
      </c>
      <c r="L8" s="7">
        <v>10</v>
      </c>
      <c r="M8" s="7">
        <f t="shared" si="1"/>
        <v>4.824399260628466</v>
      </c>
      <c r="N8" s="7">
        <f t="shared" si="5"/>
        <v>4.7874306839186689</v>
      </c>
      <c r="O8" s="7">
        <f t="shared" si="6"/>
        <v>4.1959334565619226</v>
      </c>
      <c r="P8" s="8">
        <f t="shared" si="7"/>
        <v>4.6025878003696858</v>
      </c>
      <c r="Q8">
        <f t="shared" si="8"/>
        <v>92.051756007393706</v>
      </c>
    </row>
    <row r="9" spans="1:17" x14ac:dyDescent="0.3">
      <c r="A9" s="1">
        <v>0.4</v>
      </c>
      <c r="B9" s="1">
        <v>0.20499999999999999</v>
      </c>
      <c r="D9" t="s">
        <v>22</v>
      </c>
      <c r="E9" s="4" t="s">
        <v>46</v>
      </c>
      <c r="F9" s="7">
        <v>0.24299999999999999</v>
      </c>
      <c r="G9" s="7">
        <v>0.23899999999999999</v>
      </c>
      <c r="H9" s="7">
        <v>0.24099999999999999</v>
      </c>
      <c r="I9" s="7">
        <f t="shared" si="2"/>
        <v>0.58225508317929742</v>
      </c>
      <c r="J9" s="7">
        <f t="shared" si="3"/>
        <v>0.56746765249537878</v>
      </c>
      <c r="K9" s="7">
        <f t="shared" si="4"/>
        <v>0.5748613678373381</v>
      </c>
      <c r="L9" s="7">
        <v>10</v>
      </c>
      <c r="M9" s="7">
        <f t="shared" si="1"/>
        <v>5.8225508317929737</v>
      </c>
      <c r="N9" s="7">
        <f t="shared" si="5"/>
        <v>5.6746765249537878</v>
      </c>
      <c r="O9" s="7">
        <f t="shared" si="6"/>
        <v>5.7486136783733812</v>
      </c>
      <c r="P9" s="8">
        <f t="shared" si="7"/>
        <v>5.7486136783733812</v>
      </c>
      <c r="Q9">
        <f t="shared" si="8"/>
        <v>114.97227356746762</v>
      </c>
    </row>
    <row r="10" spans="1:17" x14ac:dyDescent="0.3">
      <c r="A10" s="1">
        <v>0.4</v>
      </c>
      <c r="B10" s="1">
        <v>0.20899999999999999</v>
      </c>
      <c r="D10" t="s">
        <v>23</v>
      </c>
      <c r="E10" s="4" t="s">
        <v>46</v>
      </c>
      <c r="F10" s="7">
        <v>0.35899999999999999</v>
      </c>
      <c r="G10" s="7">
        <v>0.36</v>
      </c>
      <c r="H10" s="7">
        <v>0.35399999999999998</v>
      </c>
      <c r="I10" s="7">
        <f t="shared" si="2"/>
        <v>1.0110905730129387</v>
      </c>
      <c r="J10" s="7">
        <f t="shared" si="3"/>
        <v>1.0147874306839184</v>
      </c>
      <c r="K10" s="7">
        <f t="shared" si="4"/>
        <v>0.99260628465804046</v>
      </c>
      <c r="L10" s="7">
        <v>10</v>
      </c>
      <c r="M10" s="7">
        <f t="shared" si="1"/>
        <v>10.110905730129387</v>
      </c>
      <c r="N10" s="7">
        <f t="shared" si="5"/>
        <v>10.147874306839185</v>
      </c>
      <c r="O10" s="7">
        <f t="shared" si="6"/>
        <v>9.9260628465804039</v>
      </c>
      <c r="P10" s="8">
        <f t="shared" si="7"/>
        <v>10.061614294516326</v>
      </c>
      <c r="Q10">
        <f t="shared" si="8"/>
        <v>201.23228589032652</v>
      </c>
    </row>
    <row r="11" spans="1:17" x14ac:dyDescent="0.3">
      <c r="A11" s="1">
        <v>0.4</v>
      </c>
      <c r="B11" s="1">
        <v>0.20300000000000001</v>
      </c>
      <c r="D11" t="s">
        <v>24</v>
      </c>
      <c r="E11" s="4" t="s">
        <v>46</v>
      </c>
      <c r="F11" s="7"/>
      <c r="G11" s="7"/>
      <c r="H11" s="7"/>
      <c r="I11" s="7"/>
      <c r="J11" s="7"/>
      <c r="K11" s="7"/>
      <c r="L11" s="7">
        <v>10</v>
      </c>
      <c r="M11" s="7"/>
      <c r="N11" s="7"/>
      <c r="O11" s="7"/>
      <c r="P11" s="8"/>
    </row>
    <row r="12" spans="1:17" x14ac:dyDescent="0.3">
      <c r="A12" s="1">
        <v>0.6</v>
      </c>
      <c r="B12" s="1">
        <v>0.24</v>
      </c>
      <c r="D12" t="s">
        <v>25</v>
      </c>
      <c r="E12" s="4" t="s">
        <v>46</v>
      </c>
      <c r="F12" s="7">
        <v>0.22500000000000001</v>
      </c>
      <c r="G12" s="7">
        <v>0.20599999999999999</v>
      </c>
      <c r="H12" s="7">
        <v>0.23300000000000001</v>
      </c>
      <c r="I12" s="7">
        <f t="shared" si="2"/>
        <v>0.51571164510166356</v>
      </c>
      <c r="J12" s="7">
        <f t="shared" si="3"/>
        <v>0.44547134935304983</v>
      </c>
      <c r="K12" s="7">
        <f t="shared" si="4"/>
        <v>0.54528650646950094</v>
      </c>
      <c r="L12" s="7">
        <v>10</v>
      </c>
      <c r="M12" s="7">
        <f t="shared" si="1"/>
        <v>5.1571164510166358</v>
      </c>
      <c r="N12" s="7">
        <f t="shared" si="5"/>
        <v>4.4547134935304982</v>
      </c>
      <c r="O12" s="7">
        <f t="shared" si="6"/>
        <v>5.4528650646950094</v>
      </c>
      <c r="P12" s="8">
        <f t="shared" si="7"/>
        <v>5.0215650030807142</v>
      </c>
      <c r="Q12">
        <f t="shared" si="8"/>
        <v>100.43130006161428</v>
      </c>
    </row>
    <row r="13" spans="1:17" x14ac:dyDescent="0.3">
      <c r="A13" s="1">
        <v>0.6</v>
      </c>
      <c r="B13" s="1">
        <v>0.24099999999999999</v>
      </c>
      <c r="D13" t="s">
        <v>26</v>
      </c>
      <c r="E13" s="4" t="s">
        <v>46</v>
      </c>
      <c r="F13" s="7">
        <v>0.21</v>
      </c>
      <c r="G13" s="7">
        <v>0.22600000000000001</v>
      </c>
      <c r="H13" s="7">
        <v>0.215</v>
      </c>
      <c r="I13" s="7">
        <f t="shared" si="2"/>
        <v>0.46025878003696852</v>
      </c>
      <c r="J13" s="7">
        <f t="shared" si="3"/>
        <v>0.51940850277264328</v>
      </c>
      <c r="K13" s="7">
        <f t="shared" si="4"/>
        <v>0.47874306839186692</v>
      </c>
      <c r="L13" s="7">
        <v>10</v>
      </c>
      <c r="M13" s="7">
        <f t="shared" si="1"/>
        <v>4.602587800369685</v>
      </c>
      <c r="N13" s="7">
        <f t="shared" si="5"/>
        <v>5.194085027726433</v>
      </c>
      <c r="O13" s="7">
        <f t="shared" si="6"/>
        <v>4.7874306839186689</v>
      </c>
      <c r="P13" s="8">
        <f t="shared" si="7"/>
        <v>4.8613678373382614</v>
      </c>
      <c r="Q13">
        <f t="shared" si="8"/>
        <v>97.227356746765224</v>
      </c>
    </row>
    <row r="14" spans="1:17" x14ac:dyDescent="0.3">
      <c r="A14" s="1">
        <v>0.6</v>
      </c>
      <c r="B14" s="1">
        <v>0.251</v>
      </c>
      <c r="D14" t="s">
        <v>27</v>
      </c>
      <c r="E14" s="4" t="s">
        <v>46</v>
      </c>
      <c r="F14" s="7">
        <v>0.26800000000000002</v>
      </c>
      <c r="G14" s="7">
        <v>0.29699999999999999</v>
      </c>
      <c r="H14" s="7">
        <v>0.27100000000000002</v>
      </c>
      <c r="I14" s="7">
        <f t="shared" si="2"/>
        <v>0.67467652495378927</v>
      </c>
      <c r="J14" s="7">
        <f t="shared" si="3"/>
        <v>0.78188539741219942</v>
      </c>
      <c r="K14" s="7">
        <f t="shared" si="4"/>
        <v>0.68576709796672819</v>
      </c>
      <c r="L14" s="7">
        <v>10</v>
      </c>
      <c r="M14" s="7">
        <f t="shared" si="1"/>
        <v>6.7467652495378925</v>
      </c>
      <c r="N14" s="7">
        <f t="shared" si="5"/>
        <v>7.8188539741219945</v>
      </c>
      <c r="O14" s="7">
        <f t="shared" si="6"/>
        <v>6.8576709796672821</v>
      </c>
      <c r="P14" s="8">
        <f t="shared" si="7"/>
        <v>7.1410967344423897</v>
      </c>
      <c r="Q14">
        <f t="shared" si="8"/>
        <v>142.82193468884779</v>
      </c>
    </row>
    <row r="15" spans="1:17" x14ac:dyDescent="0.3">
      <c r="A15" s="1">
        <v>0.8</v>
      </c>
      <c r="B15" s="1">
        <v>0.316</v>
      </c>
      <c r="D15" t="s">
        <v>28</v>
      </c>
      <c r="E15" s="4" t="s">
        <v>46</v>
      </c>
      <c r="F15" s="7">
        <v>0.253</v>
      </c>
      <c r="G15" s="7">
        <v>0.251</v>
      </c>
      <c r="H15" s="7">
        <v>0.24099999999999999</v>
      </c>
      <c r="I15" s="7">
        <f t="shared" si="2"/>
        <v>0.61922365988909411</v>
      </c>
      <c r="J15" s="7">
        <f t="shared" si="3"/>
        <v>0.6118299445471348</v>
      </c>
      <c r="K15" s="7">
        <f t="shared" si="4"/>
        <v>0.5748613678373381</v>
      </c>
      <c r="L15" s="7">
        <v>10</v>
      </c>
      <c r="M15" s="7">
        <f t="shared" si="1"/>
        <v>6.1922365988909416</v>
      </c>
      <c r="N15" s="7">
        <f t="shared" si="5"/>
        <v>6.1182994454713482</v>
      </c>
      <c r="O15" s="7">
        <f t="shared" si="6"/>
        <v>5.7486136783733812</v>
      </c>
      <c r="P15" s="8">
        <f t="shared" si="7"/>
        <v>6.0197165742452237</v>
      </c>
      <c r="Q15">
        <f t="shared" si="8"/>
        <v>120.39433148490447</v>
      </c>
    </row>
    <row r="16" spans="1:17" x14ac:dyDescent="0.3">
      <c r="A16" s="1">
        <v>0.8</v>
      </c>
      <c r="B16" s="1">
        <v>0.315</v>
      </c>
      <c r="D16" t="s">
        <v>29</v>
      </c>
      <c r="E16" s="4" t="s">
        <v>46</v>
      </c>
      <c r="F16" s="7">
        <v>0.221</v>
      </c>
      <c r="G16" s="7">
        <v>0.22900000000000001</v>
      </c>
      <c r="H16" s="7">
        <v>0.25600000000000001</v>
      </c>
      <c r="I16" s="7">
        <f t="shared" si="2"/>
        <v>0.50092421441774493</v>
      </c>
      <c r="J16" s="7">
        <f t="shared" si="3"/>
        <v>0.53049907578558231</v>
      </c>
      <c r="K16" s="7">
        <f t="shared" si="4"/>
        <v>0.63031423290203314</v>
      </c>
      <c r="L16" s="7">
        <v>10</v>
      </c>
      <c r="M16" s="7">
        <f t="shared" si="1"/>
        <v>5.0092421441774491</v>
      </c>
      <c r="N16" s="7">
        <f t="shared" si="5"/>
        <v>5.3049907578558226</v>
      </c>
      <c r="O16" s="7">
        <f t="shared" si="6"/>
        <v>6.3031423290203312</v>
      </c>
      <c r="P16" s="8">
        <f t="shared" si="7"/>
        <v>5.5391250770178679</v>
      </c>
      <c r="Q16">
        <f t="shared" si="8"/>
        <v>110.78250154035736</v>
      </c>
    </row>
    <row r="17" spans="1:17" x14ac:dyDescent="0.3">
      <c r="A17" s="1">
        <v>0.8</v>
      </c>
      <c r="B17" s="1">
        <v>0.307</v>
      </c>
      <c r="D17" t="s">
        <v>30</v>
      </c>
      <c r="E17" s="4" t="s">
        <v>46</v>
      </c>
      <c r="F17" s="7">
        <v>0.21299999999999999</v>
      </c>
      <c r="G17" s="7">
        <v>0.20300000000000001</v>
      </c>
      <c r="H17" s="7">
        <v>0.20699999999999999</v>
      </c>
      <c r="I17" s="7">
        <f t="shared" si="2"/>
        <v>0.47134935304990755</v>
      </c>
      <c r="J17" s="7">
        <f t="shared" si="3"/>
        <v>0.43438077634011091</v>
      </c>
      <c r="K17" s="7">
        <f t="shared" si="4"/>
        <v>0.44916820702402949</v>
      </c>
      <c r="L17" s="7">
        <v>10</v>
      </c>
      <c r="M17" s="7">
        <f t="shared" si="1"/>
        <v>4.7134935304990755</v>
      </c>
      <c r="N17" s="7">
        <f t="shared" si="5"/>
        <v>4.3438077634011094</v>
      </c>
      <c r="O17" s="7">
        <f t="shared" si="6"/>
        <v>4.4916820702402944</v>
      </c>
      <c r="P17" s="8">
        <f t="shared" si="7"/>
        <v>4.5163277880468264</v>
      </c>
      <c r="Q17">
        <f t="shared" si="8"/>
        <v>90.326555760936529</v>
      </c>
    </row>
    <row r="18" spans="1:17" x14ac:dyDescent="0.3">
      <c r="A18" s="1">
        <v>1</v>
      </c>
      <c r="B18" s="1">
        <v>0.38100000000000001</v>
      </c>
      <c r="D18" t="s">
        <v>31</v>
      </c>
      <c r="E18" s="4" t="s">
        <v>46</v>
      </c>
      <c r="F18" s="7">
        <v>0.26900000000000002</v>
      </c>
      <c r="G18" s="7">
        <v>0.24099999999999999</v>
      </c>
      <c r="H18" s="7">
        <v>0.251</v>
      </c>
      <c r="I18" s="7">
        <f t="shared" si="2"/>
        <v>0.67837338262476887</v>
      </c>
      <c r="J18" s="7">
        <f t="shared" si="3"/>
        <v>0.5748613678373381</v>
      </c>
      <c r="K18" s="7">
        <f t="shared" si="4"/>
        <v>0.6118299445471348</v>
      </c>
      <c r="L18" s="7">
        <v>10</v>
      </c>
      <c r="M18" s="7">
        <f t="shared" si="1"/>
        <v>6.7837338262476887</v>
      </c>
      <c r="N18" s="7">
        <f t="shared" si="5"/>
        <v>5.7486136783733812</v>
      </c>
      <c r="O18" s="7">
        <f t="shared" si="6"/>
        <v>6.1182994454713482</v>
      </c>
      <c r="P18" s="8">
        <f t="shared" si="7"/>
        <v>6.2168823166974727</v>
      </c>
      <c r="Q18">
        <f t="shared" si="8"/>
        <v>124.33764633394945</v>
      </c>
    </row>
    <row r="19" spans="1:17" x14ac:dyDescent="0.3">
      <c r="A19" s="1">
        <v>1</v>
      </c>
      <c r="B19" s="1">
        <v>0.35699999999999998</v>
      </c>
      <c r="D19" t="s">
        <v>32</v>
      </c>
      <c r="E19" s="4" t="s">
        <v>46</v>
      </c>
      <c r="F19" s="7">
        <v>0.28499999999999998</v>
      </c>
      <c r="G19" s="7">
        <v>0.28199999999999997</v>
      </c>
      <c r="H19" s="7">
        <v>0.27500000000000002</v>
      </c>
      <c r="I19" s="7">
        <f t="shared" si="2"/>
        <v>0.73752310536044341</v>
      </c>
      <c r="J19" s="7">
        <f t="shared" si="3"/>
        <v>0.72643253234750438</v>
      </c>
      <c r="K19" s="7">
        <f t="shared" si="4"/>
        <v>0.70055452865064693</v>
      </c>
      <c r="L19" s="7">
        <v>10</v>
      </c>
      <c r="M19" s="7">
        <f t="shared" si="1"/>
        <v>7.3752310536044341</v>
      </c>
      <c r="N19" s="7">
        <f t="shared" si="5"/>
        <v>7.2643253234750436</v>
      </c>
      <c r="O19" s="7">
        <f t="shared" si="6"/>
        <v>7.0055452865064698</v>
      </c>
      <c r="P19" s="8">
        <f t="shared" si="7"/>
        <v>7.2150338878619822</v>
      </c>
      <c r="Q19">
        <f t="shared" si="8"/>
        <v>144.30067775723964</v>
      </c>
    </row>
    <row r="20" spans="1:17" x14ac:dyDescent="0.3">
      <c r="A20" s="1">
        <v>1</v>
      </c>
      <c r="B20" s="1">
        <v>0.33700000000000002</v>
      </c>
      <c r="D20" t="s">
        <v>33</v>
      </c>
      <c r="E20" s="4" t="s">
        <v>46</v>
      </c>
      <c r="F20" s="7">
        <v>0.2</v>
      </c>
      <c r="G20" s="7">
        <v>0.20300000000000001</v>
      </c>
      <c r="H20" s="7">
        <v>0.20100000000000001</v>
      </c>
      <c r="I20" s="7">
        <f t="shared" si="2"/>
        <v>0.42329020332717188</v>
      </c>
      <c r="J20" s="7">
        <f t="shared" si="3"/>
        <v>0.43438077634011091</v>
      </c>
      <c r="K20" s="7">
        <f t="shared" si="4"/>
        <v>0.42698706099815154</v>
      </c>
      <c r="L20" s="7">
        <v>10</v>
      </c>
      <c r="M20" s="7">
        <f t="shared" si="1"/>
        <v>4.2329020332717189</v>
      </c>
      <c r="N20" s="7">
        <f t="shared" si="5"/>
        <v>4.3438077634011094</v>
      </c>
      <c r="O20" s="7">
        <f t="shared" si="6"/>
        <v>4.2698706099815151</v>
      </c>
      <c r="P20" s="8">
        <f t="shared" si="7"/>
        <v>4.2821934688847811</v>
      </c>
      <c r="Q20">
        <f t="shared" si="8"/>
        <v>85.643869377695623</v>
      </c>
    </row>
    <row r="21" spans="1:17" x14ac:dyDescent="0.3">
      <c r="A21" s="1">
        <v>1.3</v>
      </c>
      <c r="B21" s="1">
        <v>0.44800000000000001</v>
      </c>
      <c r="D21" t="s">
        <v>34</v>
      </c>
      <c r="E21" s="4" t="s">
        <v>46</v>
      </c>
      <c r="F21" s="7">
        <v>0.2</v>
      </c>
      <c r="G21" s="7">
        <v>0.19900000000000001</v>
      </c>
      <c r="H21" s="7">
        <v>0.23</v>
      </c>
      <c r="I21" s="7">
        <f t="shared" si="2"/>
        <v>0.42329020332717188</v>
      </c>
      <c r="J21" s="7">
        <f t="shared" si="3"/>
        <v>0.41959334565619222</v>
      </c>
      <c r="K21" s="7">
        <f t="shared" si="4"/>
        <v>0.53419593345656191</v>
      </c>
      <c r="L21" s="7">
        <v>10</v>
      </c>
      <c r="M21" s="7">
        <f t="shared" si="1"/>
        <v>4.2329020332717189</v>
      </c>
      <c r="N21" s="7">
        <f t="shared" si="5"/>
        <v>4.1959334565619226</v>
      </c>
      <c r="O21" s="7">
        <f t="shared" si="6"/>
        <v>5.3419593345656189</v>
      </c>
      <c r="P21" s="8">
        <f t="shared" si="7"/>
        <v>4.5902649414664198</v>
      </c>
      <c r="Q21">
        <f t="shared" si="8"/>
        <v>91.805298829328393</v>
      </c>
    </row>
    <row r="22" spans="1:17" x14ac:dyDescent="0.3">
      <c r="A22" s="1">
        <v>1.3</v>
      </c>
      <c r="B22" s="1">
        <v>0.432</v>
      </c>
      <c r="D22" t="s">
        <v>35</v>
      </c>
      <c r="E22" s="4" t="s">
        <v>46</v>
      </c>
      <c r="F22" s="7">
        <v>0.33500000000000002</v>
      </c>
      <c r="G22" s="7">
        <v>0.32600000000000001</v>
      </c>
      <c r="H22" s="7">
        <v>0.29799999999999999</v>
      </c>
      <c r="I22" s="7">
        <f t="shared" si="2"/>
        <v>0.92236598890942689</v>
      </c>
      <c r="J22" s="7">
        <f t="shared" si="3"/>
        <v>0.88909426987060991</v>
      </c>
      <c r="K22" s="7">
        <f t="shared" si="4"/>
        <v>0.78558225508317914</v>
      </c>
      <c r="L22" s="7">
        <v>10</v>
      </c>
      <c r="M22" s="7">
        <f t="shared" si="1"/>
        <v>9.223659889094268</v>
      </c>
      <c r="N22" s="7">
        <f t="shared" si="5"/>
        <v>8.8909426987060982</v>
      </c>
      <c r="O22" s="7">
        <f t="shared" si="6"/>
        <v>7.8558225508317916</v>
      </c>
      <c r="P22" s="8">
        <f t="shared" si="7"/>
        <v>8.6568083795440529</v>
      </c>
      <c r="Q22">
        <f t="shared" si="8"/>
        <v>173.13616759088106</v>
      </c>
    </row>
    <row r="23" spans="1:17" x14ac:dyDescent="0.3">
      <c r="A23" s="1">
        <v>1.3</v>
      </c>
      <c r="B23" s="1">
        <v>0.436</v>
      </c>
      <c r="D23" t="s">
        <v>36</v>
      </c>
      <c r="E23" s="4" t="s">
        <v>46</v>
      </c>
      <c r="F23" s="7">
        <v>0.22800000000000001</v>
      </c>
      <c r="G23" s="7">
        <v>0.20899999999999999</v>
      </c>
      <c r="H23" s="7">
        <v>0.23699999999999999</v>
      </c>
      <c r="I23" s="7">
        <f t="shared" si="2"/>
        <v>0.52680221811460259</v>
      </c>
      <c r="J23" s="7">
        <f t="shared" si="3"/>
        <v>0.4565619223659888</v>
      </c>
      <c r="K23" s="7">
        <f t="shared" si="4"/>
        <v>0.56007393715341947</v>
      </c>
      <c r="L23" s="7">
        <v>10</v>
      </c>
      <c r="M23" s="7">
        <f t="shared" si="1"/>
        <v>5.2680221811460264</v>
      </c>
      <c r="N23" s="7">
        <f t="shared" si="5"/>
        <v>4.5656192236598878</v>
      </c>
      <c r="O23" s="7">
        <f t="shared" si="6"/>
        <v>5.6007393715341944</v>
      </c>
      <c r="P23" s="8">
        <f t="shared" si="7"/>
        <v>5.144793592113369</v>
      </c>
      <c r="Q23">
        <f t="shared" si="8"/>
        <v>102.89587184226737</v>
      </c>
    </row>
    <row r="24" spans="1:17" x14ac:dyDescent="0.3">
      <c r="A24" s="1">
        <v>1.5</v>
      </c>
      <c r="B24" s="1">
        <v>0.51</v>
      </c>
      <c r="D24" t="s">
        <v>37</v>
      </c>
      <c r="E24" s="4" t="s">
        <v>46</v>
      </c>
      <c r="F24" s="7">
        <v>0.20100000000000001</v>
      </c>
      <c r="G24" s="7">
        <v>0.20399999999999999</v>
      </c>
      <c r="H24" s="7">
        <v>0.214</v>
      </c>
      <c r="I24" s="7">
        <f t="shared" si="2"/>
        <v>0.42698706099815154</v>
      </c>
      <c r="J24" s="7">
        <f t="shared" si="3"/>
        <v>0.43807763401109046</v>
      </c>
      <c r="K24" s="7">
        <f t="shared" si="4"/>
        <v>0.47504621072088721</v>
      </c>
      <c r="L24" s="7">
        <v>10</v>
      </c>
      <c r="M24" s="7">
        <f t="shared" si="1"/>
        <v>4.2698706099815151</v>
      </c>
      <c r="N24" s="7">
        <f t="shared" si="5"/>
        <v>4.3807763401109048</v>
      </c>
      <c r="O24" s="7">
        <f t="shared" si="6"/>
        <v>4.7504621072088717</v>
      </c>
      <c r="P24" s="8">
        <f t="shared" si="7"/>
        <v>4.4670363524337633</v>
      </c>
      <c r="Q24">
        <f t="shared" si="8"/>
        <v>89.340727048675262</v>
      </c>
    </row>
    <row r="25" spans="1:17" x14ac:dyDescent="0.3">
      <c r="A25" s="1">
        <v>1.5</v>
      </c>
      <c r="B25" s="1">
        <v>0.47399999999999998</v>
      </c>
      <c r="D25" t="s">
        <v>38</v>
      </c>
      <c r="E25" s="4" t="s">
        <v>46</v>
      </c>
      <c r="F25" s="7">
        <v>0.22500000000000001</v>
      </c>
      <c r="G25" s="7">
        <v>0.24099999999999999</v>
      </c>
      <c r="H25" s="7">
        <v>0.216</v>
      </c>
      <c r="I25" s="7">
        <f t="shared" si="2"/>
        <v>0.51571164510166356</v>
      </c>
      <c r="J25" s="7">
        <f t="shared" si="3"/>
        <v>0.5748613678373381</v>
      </c>
      <c r="K25" s="7">
        <f t="shared" si="4"/>
        <v>0.48243992606284658</v>
      </c>
      <c r="L25" s="7">
        <v>10</v>
      </c>
      <c r="M25" s="7">
        <f t="shared" si="1"/>
        <v>5.1571164510166358</v>
      </c>
      <c r="N25" s="7">
        <f t="shared" si="5"/>
        <v>5.7486136783733812</v>
      </c>
      <c r="O25" s="7">
        <f t="shared" si="6"/>
        <v>4.824399260628466</v>
      </c>
      <c r="P25" s="8">
        <f t="shared" si="7"/>
        <v>5.2433764633394944</v>
      </c>
      <c r="Q25">
        <f t="shared" si="8"/>
        <v>104.86752926678989</v>
      </c>
    </row>
    <row r="26" spans="1:17" x14ac:dyDescent="0.3">
      <c r="A26" s="1">
        <v>1.5</v>
      </c>
      <c r="B26" s="1">
        <v>0.45700000000000002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8D43-33A1-46D1-AB3D-A10E2959C3CA}">
  <dimension ref="A1:Q26"/>
  <sheetViews>
    <sheetView topLeftCell="E1" zoomScaleNormal="100" workbookViewId="0">
      <selection activeCell="Q5" sqref="Q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0.40699999999999997</v>
      </c>
      <c r="G2" s="7">
        <v>0.52</v>
      </c>
      <c r="H2" s="7">
        <v>0.499</v>
      </c>
      <c r="I2" s="7">
        <f>(F2-0.0792)/0.2482</f>
        <v>1.3207091055600322</v>
      </c>
      <c r="J2" s="7">
        <f t="shared" ref="J2:K2" si="0">(G2-0.0792)/0.2482</f>
        <v>1.7759871071716358</v>
      </c>
      <c r="K2" s="7">
        <f t="shared" si="0"/>
        <v>1.6913779210314264</v>
      </c>
      <c r="L2" s="7">
        <v>5</v>
      </c>
      <c r="M2" s="7">
        <f t="shared" ref="M2:M25" si="1">L2*I2</f>
        <v>6.6035455278001614</v>
      </c>
      <c r="N2" s="7">
        <f>L2*J2</f>
        <v>8.8799355358581789</v>
      </c>
      <c r="O2" s="7">
        <f>L2*K2</f>
        <v>8.4568896051571318</v>
      </c>
      <c r="P2" s="8">
        <f>AVERAGE(M2:O2)</f>
        <v>7.980123556271824</v>
      </c>
      <c r="Q2">
        <f>P2/0.05</f>
        <v>159.60247112543647</v>
      </c>
    </row>
    <row r="3" spans="1:17" x14ac:dyDescent="0.3">
      <c r="A3" s="1">
        <v>0</v>
      </c>
      <c r="B3" s="1">
        <v>0.06</v>
      </c>
      <c r="D3" t="s">
        <v>16</v>
      </c>
      <c r="E3" s="4" t="s">
        <v>14</v>
      </c>
      <c r="F3" s="7">
        <v>0.313</v>
      </c>
      <c r="G3" s="7">
        <v>0.35899999999999999</v>
      </c>
      <c r="H3" s="7">
        <v>0.36599999999999999</v>
      </c>
      <c r="I3" s="7">
        <f t="shared" ref="I3:I25" si="2">(F3-0.0792)/0.2482</f>
        <v>0.94198227236099918</v>
      </c>
      <c r="J3" s="7">
        <f t="shared" ref="J3:J25" si="3">(G3-0.0792)/0.2482</f>
        <v>1.1273166800966963</v>
      </c>
      <c r="K3" s="7">
        <f t="shared" ref="K3:K25" si="4">(H3-0.0792)/0.2482</f>
        <v>1.1555197421434327</v>
      </c>
      <c r="L3" s="7">
        <v>5</v>
      </c>
      <c r="M3" s="7">
        <f t="shared" si="1"/>
        <v>4.7099113618049957</v>
      </c>
      <c r="N3" s="7">
        <f t="shared" ref="N3:N25" si="5">L3*J3</f>
        <v>5.6365834004834809</v>
      </c>
      <c r="O3" s="7">
        <f t="shared" ref="O3:O25" si="6">L3*K3</f>
        <v>5.7775987107171636</v>
      </c>
      <c r="P3" s="8">
        <f t="shared" ref="P3:P25" si="7">AVERAGE(M3:O3)</f>
        <v>5.3746978243352137</v>
      </c>
      <c r="Q3">
        <f t="shared" ref="Q3:Q25" si="8">P3/0.05</f>
        <v>107.49395648670426</v>
      </c>
    </row>
    <row r="4" spans="1:17" x14ac:dyDescent="0.3">
      <c r="A4" s="1">
        <v>0</v>
      </c>
      <c r="B4" s="1">
        <v>6.4000000000000001E-2</v>
      </c>
      <c r="D4" t="s">
        <v>17</v>
      </c>
      <c r="E4" s="4" t="s">
        <v>14</v>
      </c>
      <c r="F4" s="7"/>
      <c r="G4" s="7"/>
      <c r="H4" s="7"/>
      <c r="I4" s="7"/>
      <c r="J4" s="7"/>
      <c r="K4" s="7"/>
      <c r="L4" s="7">
        <v>5</v>
      </c>
      <c r="M4" s="7"/>
      <c r="N4" s="7"/>
      <c r="O4" s="7"/>
      <c r="P4" s="8"/>
    </row>
    <row r="5" spans="1:17" x14ac:dyDescent="0.3">
      <c r="A5" s="1">
        <v>0</v>
      </c>
      <c r="B5" s="1">
        <v>7.0999999999999994E-2</v>
      </c>
      <c r="D5" t="s">
        <v>18</v>
      </c>
      <c r="E5" s="4" t="s">
        <v>14</v>
      </c>
      <c r="F5" s="7">
        <v>0.29799999999999999</v>
      </c>
      <c r="G5" s="7">
        <v>0.28299999999999997</v>
      </c>
      <c r="H5" s="7">
        <v>0.27200000000000002</v>
      </c>
      <c r="I5" s="7">
        <f t="shared" si="2"/>
        <v>0.88154713940370666</v>
      </c>
      <c r="J5" s="7">
        <f t="shared" si="3"/>
        <v>0.82111200644641413</v>
      </c>
      <c r="K5" s="7">
        <f t="shared" si="4"/>
        <v>0.77679290894439978</v>
      </c>
      <c r="L5" s="7">
        <v>5</v>
      </c>
      <c r="M5" s="7">
        <f t="shared" si="1"/>
        <v>4.4077356970185333</v>
      </c>
      <c r="N5" s="7">
        <f t="shared" si="5"/>
        <v>4.1055600322320709</v>
      </c>
      <c r="O5" s="7">
        <f t="shared" si="6"/>
        <v>3.8839645447219988</v>
      </c>
      <c r="P5" s="8">
        <f t="shared" si="7"/>
        <v>4.1324200913242004</v>
      </c>
      <c r="Q5">
        <f t="shared" si="8"/>
        <v>82.648401826484005</v>
      </c>
    </row>
    <row r="6" spans="1:17" x14ac:dyDescent="0.3">
      <c r="A6" s="1">
        <v>0.2</v>
      </c>
      <c r="B6" s="1">
        <v>0.128</v>
      </c>
      <c r="D6" t="s">
        <v>19</v>
      </c>
      <c r="E6" s="4" t="s">
        <v>14</v>
      </c>
      <c r="F6" s="7">
        <v>0.29299999999999998</v>
      </c>
      <c r="G6" s="7">
        <v>0.308</v>
      </c>
      <c r="H6" s="7">
        <v>0.28999999999999998</v>
      </c>
      <c r="I6" s="7">
        <f t="shared" si="2"/>
        <v>0.86140209508460919</v>
      </c>
      <c r="J6" s="7">
        <f t="shared" si="3"/>
        <v>0.92183722804190171</v>
      </c>
      <c r="K6" s="7">
        <f t="shared" si="4"/>
        <v>0.84931506849315064</v>
      </c>
      <c r="L6" s="7">
        <v>5</v>
      </c>
      <c r="M6" s="7">
        <f t="shared" si="1"/>
        <v>4.3070104754230458</v>
      </c>
      <c r="N6" s="7">
        <f t="shared" si="5"/>
        <v>4.6091861402095082</v>
      </c>
      <c r="O6" s="7">
        <f t="shared" si="6"/>
        <v>4.2465753424657535</v>
      </c>
      <c r="P6" s="8">
        <f t="shared" si="7"/>
        <v>4.3875906526994362</v>
      </c>
      <c r="Q6">
        <f t="shared" si="8"/>
        <v>87.751813053988712</v>
      </c>
    </row>
    <row r="7" spans="1:17" x14ac:dyDescent="0.3">
      <c r="A7" s="1">
        <v>0.2</v>
      </c>
      <c r="B7" s="1">
        <v>0.12</v>
      </c>
      <c r="D7" t="s">
        <v>20</v>
      </c>
      <c r="E7" s="4" t="s">
        <v>14</v>
      </c>
      <c r="F7" s="7">
        <v>0.35299999999999998</v>
      </c>
      <c r="G7" s="7">
        <v>0.374</v>
      </c>
      <c r="H7" s="7">
        <v>0.379</v>
      </c>
      <c r="I7" s="7">
        <f t="shared" si="2"/>
        <v>1.1031426269137792</v>
      </c>
      <c r="J7" s="7">
        <f t="shared" si="3"/>
        <v>1.1877518130539888</v>
      </c>
      <c r="K7" s="7">
        <f t="shared" si="4"/>
        <v>1.2078968573730862</v>
      </c>
      <c r="L7" s="7">
        <v>5</v>
      </c>
      <c r="M7" s="7">
        <f t="shared" si="1"/>
        <v>5.5157131345688963</v>
      </c>
      <c r="N7" s="7">
        <f t="shared" si="5"/>
        <v>5.9387590652699442</v>
      </c>
      <c r="O7" s="7">
        <f t="shared" si="6"/>
        <v>6.0394842868654308</v>
      </c>
      <c r="P7" s="8">
        <f t="shared" si="7"/>
        <v>5.8313188289014235</v>
      </c>
      <c r="Q7">
        <f t="shared" si="8"/>
        <v>116.62637657802847</v>
      </c>
    </row>
    <row r="8" spans="1:17" x14ac:dyDescent="0.3">
      <c r="A8" s="1">
        <v>0.2</v>
      </c>
      <c r="B8" s="1">
        <v>0.15</v>
      </c>
      <c r="D8" t="s">
        <v>21</v>
      </c>
      <c r="E8" s="4" t="s">
        <v>14</v>
      </c>
      <c r="F8" s="7">
        <v>0.32</v>
      </c>
      <c r="G8" s="7">
        <v>0.316</v>
      </c>
      <c r="H8" s="7">
        <v>0.318</v>
      </c>
      <c r="I8" s="7">
        <f t="shared" si="2"/>
        <v>0.97018533440773569</v>
      </c>
      <c r="J8" s="7">
        <f t="shared" si="3"/>
        <v>0.95406929895245773</v>
      </c>
      <c r="K8" s="7">
        <f t="shared" si="4"/>
        <v>0.96212731668009677</v>
      </c>
      <c r="L8" s="7">
        <v>5</v>
      </c>
      <c r="M8" s="7">
        <f t="shared" si="1"/>
        <v>4.8509266720386783</v>
      </c>
      <c r="N8" s="7">
        <f t="shared" si="5"/>
        <v>4.7703464947622889</v>
      </c>
      <c r="O8" s="7">
        <f t="shared" si="6"/>
        <v>4.8106365834004841</v>
      </c>
      <c r="P8" s="8">
        <f t="shared" si="7"/>
        <v>4.8106365834004841</v>
      </c>
      <c r="Q8">
        <f t="shared" si="8"/>
        <v>96.212731668009681</v>
      </c>
    </row>
    <row r="9" spans="1:17" x14ac:dyDescent="0.3">
      <c r="A9" s="1">
        <v>0.4</v>
      </c>
      <c r="B9" s="1">
        <v>0.152</v>
      </c>
      <c r="D9" t="s">
        <v>22</v>
      </c>
      <c r="E9" s="4" t="s">
        <v>14</v>
      </c>
      <c r="F9" s="7">
        <v>0.36599999999999999</v>
      </c>
      <c r="G9" s="7">
        <v>0.36</v>
      </c>
      <c r="H9" s="7">
        <v>0.34300000000000003</v>
      </c>
      <c r="I9" s="7">
        <f t="shared" si="2"/>
        <v>1.1555197421434327</v>
      </c>
      <c r="J9" s="7">
        <f t="shared" si="3"/>
        <v>1.1313456889605156</v>
      </c>
      <c r="K9" s="7">
        <f t="shared" si="4"/>
        <v>1.0628525382755842</v>
      </c>
      <c r="L9" s="7">
        <v>5</v>
      </c>
      <c r="M9" s="7">
        <f t="shared" si="1"/>
        <v>5.7775987107171636</v>
      </c>
      <c r="N9" s="7">
        <f t="shared" si="5"/>
        <v>5.6567284448025781</v>
      </c>
      <c r="O9" s="7">
        <f t="shared" si="6"/>
        <v>5.3142626913779214</v>
      </c>
      <c r="P9" s="8">
        <f t="shared" si="7"/>
        <v>5.5828632822992219</v>
      </c>
      <c r="Q9">
        <f t="shared" si="8"/>
        <v>111.65726564598444</v>
      </c>
    </row>
    <row r="10" spans="1:17" x14ac:dyDescent="0.3">
      <c r="A10" s="1">
        <v>0.4</v>
      </c>
      <c r="B10" s="1">
        <v>0.17699999999999999</v>
      </c>
      <c r="D10" t="s">
        <v>23</v>
      </c>
      <c r="E10" s="4" t="s">
        <v>14</v>
      </c>
      <c r="F10" s="7">
        <v>0.38100000000000001</v>
      </c>
      <c r="G10" s="7">
        <v>0.371</v>
      </c>
      <c r="H10" s="7">
        <v>0.40100000000000002</v>
      </c>
      <c r="I10" s="7">
        <f t="shared" si="2"/>
        <v>1.2159548751007252</v>
      </c>
      <c r="J10" s="7">
        <f t="shared" si="3"/>
        <v>1.1756647864625303</v>
      </c>
      <c r="K10" s="7">
        <f t="shared" si="4"/>
        <v>1.2965350523771153</v>
      </c>
      <c r="L10" s="7">
        <v>5</v>
      </c>
      <c r="M10" s="7">
        <f t="shared" si="1"/>
        <v>6.079774375503626</v>
      </c>
      <c r="N10" s="7">
        <f t="shared" si="5"/>
        <v>5.878323932312651</v>
      </c>
      <c r="O10" s="7">
        <f t="shared" si="6"/>
        <v>6.4826752618855767</v>
      </c>
      <c r="P10" s="8">
        <f t="shared" si="7"/>
        <v>6.1469245232339516</v>
      </c>
      <c r="Q10">
        <f t="shared" si="8"/>
        <v>122.93849046467902</v>
      </c>
    </row>
    <row r="11" spans="1:17" x14ac:dyDescent="0.3">
      <c r="A11" s="1">
        <v>0.4</v>
      </c>
      <c r="B11" s="1">
        <v>0.20399999999999999</v>
      </c>
      <c r="D11" t="s">
        <v>24</v>
      </c>
      <c r="E11" s="4" t="s">
        <v>14</v>
      </c>
      <c r="F11" s="7">
        <v>0.32100000000000001</v>
      </c>
      <c r="G11" s="7">
        <v>0.27600000000000002</v>
      </c>
      <c r="H11" s="7">
        <v>0.33500000000000002</v>
      </c>
      <c r="I11" s="7">
        <f t="shared" si="2"/>
        <v>0.97421434327155521</v>
      </c>
      <c r="J11" s="7">
        <f t="shared" si="3"/>
        <v>0.79290894439967774</v>
      </c>
      <c r="K11" s="7">
        <f t="shared" si="4"/>
        <v>1.0306204673650283</v>
      </c>
      <c r="L11" s="7">
        <v>5</v>
      </c>
      <c r="M11" s="7">
        <f t="shared" si="1"/>
        <v>4.8710717163577764</v>
      </c>
      <c r="N11" s="7">
        <f t="shared" si="5"/>
        <v>3.9645447219983887</v>
      </c>
      <c r="O11" s="7">
        <f t="shared" si="6"/>
        <v>5.1531023368251416</v>
      </c>
      <c r="P11" s="8">
        <f t="shared" si="7"/>
        <v>4.662906258393769</v>
      </c>
      <c r="Q11">
        <f t="shared" si="8"/>
        <v>93.258125167875377</v>
      </c>
    </row>
    <row r="12" spans="1:17" x14ac:dyDescent="0.3">
      <c r="A12" s="1">
        <v>0.6</v>
      </c>
      <c r="B12" s="1">
        <v>0.20300000000000001</v>
      </c>
      <c r="D12" t="s">
        <v>25</v>
      </c>
      <c r="E12" s="4" t="s">
        <v>14</v>
      </c>
      <c r="F12" s="7">
        <v>0.33900000000000002</v>
      </c>
      <c r="G12" s="7">
        <v>0.36599999999999999</v>
      </c>
      <c r="H12" s="7">
        <v>0.34399999999999997</v>
      </c>
      <c r="I12" s="7">
        <f t="shared" si="2"/>
        <v>1.0467365028203064</v>
      </c>
      <c r="J12" s="7">
        <f t="shared" si="3"/>
        <v>1.1555197421434327</v>
      </c>
      <c r="K12" s="7">
        <f t="shared" si="4"/>
        <v>1.0668815471394035</v>
      </c>
      <c r="L12" s="7">
        <v>5</v>
      </c>
      <c r="M12" s="7">
        <f t="shared" si="1"/>
        <v>5.233682514101532</v>
      </c>
      <c r="N12" s="7">
        <f t="shared" si="5"/>
        <v>5.7775987107171636</v>
      </c>
      <c r="O12" s="7">
        <f t="shared" si="6"/>
        <v>5.3344077356970176</v>
      </c>
      <c r="P12" s="8">
        <f t="shared" si="7"/>
        <v>5.4485629868385708</v>
      </c>
      <c r="Q12">
        <f t="shared" si="8"/>
        <v>108.97125973677142</v>
      </c>
    </row>
    <row r="13" spans="1:17" x14ac:dyDescent="0.3">
      <c r="A13" s="1">
        <v>0.6</v>
      </c>
      <c r="B13" s="1">
        <v>0.23400000000000001</v>
      </c>
      <c r="D13" t="s">
        <v>26</v>
      </c>
      <c r="E13" s="4" t="s">
        <v>14</v>
      </c>
      <c r="F13" s="7">
        <v>0.33</v>
      </c>
      <c r="G13" s="7">
        <v>0.33900000000000002</v>
      </c>
      <c r="H13" s="7">
        <v>0.29599999999999999</v>
      </c>
      <c r="I13" s="7">
        <f t="shared" si="2"/>
        <v>1.0104754230459307</v>
      </c>
      <c r="J13" s="7">
        <f t="shared" si="3"/>
        <v>1.0467365028203064</v>
      </c>
      <c r="K13" s="7">
        <f t="shared" si="4"/>
        <v>0.87348912167606763</v>
      </c>
      <c r="L13" s="7">
        <v>5</v>
      </c>
      <c r="M13" s="7">
        <f t="shared" si="1"/>
        <v>5.0523771152296533</v>
      </c>
      <c r="N13" s="7">
        <f t="shared" si="5"/>
        <v>5.233682514101532</v>
      </c>
      <c r="O13" s="7">
        <f t="shared" si="6"/>
        <v>4.3674456083803381</v>
      </c>
      <c r="P13" s="8">
        <f t="shared" si="7"/>
        <v>4.8845017459038411</v>
      </c>
      <c r="Q13">
        <f t="shared" si="8"/>
        <v>97.690034918076819</v>
      </c>
    </row>
    <row r="14" spans="1:17" x14ac:dyDescent="0.3">
      <c r="A14" s="1">
        <v>0.6</v>
      </c>
      <c r="B14" s="1">
        <v>0.26100000000000001</v>
      </c>
      <c r="D14" t="s">
        <v>27</v>
      </c>
      <c r="E14" s="4" t="s">
        <v>14</v>
      </c>
      <c r="F14" s="7">
        <v>0.39</v>
      </c>
      <c r="G14" s="7">
        <v>0.39600000000000002</v>
      </c>
      <c r="H14" s="7">
        <v>0.40799999999999997</v>
      </c>
      <c r="I14" s="7">
        <f t="shared" si="2"/>
        <v>1.2522159548751008</v>
      </c>
      <c r="J14" s="7">
        <f t="shared" si="3"/>
        <v>1.2763900080580177</v>
      </c>
      <c r="K14" s="7">
        <f t="shared" si="4"/>
        <v>1.3247381144238517</v>
      </c>
      <c r="L14" s="7">
        <v>5</v>
      </c>
      <c r="M14" s="7">
        <f t="shared" si="1"/>
        <v>6.2610797743755047</v>
      </c>
      <c r="N14" s="7">
        <f t="shared" si="5"/>
        <v>6.3819500402900884</v>
      </c>
      <c r="O14" s="7">
        <f t="shared" si="6"/>
        <v>6.6236905721192585</v>
      </c>
      <c r="P14" s="8">
        <f t="shared" si="7"/>
        <v>6.4222401289282836</v>
      </c>
      <c r="Q14">
        <f t="shared" si="8"/>
        <v>128.44480257856566</v>
      </c>
    </row>
    <row r="15" spans="1:17" x14ac:dyDescent="0.3">
      <c r="A15" s="1">
        <v>0.8</v>
      </c>
      <c r="B15" s="1">
        <v>0.27700000000000002</v>
      </c>
      <c r="D15" t="s">
        <v>28</v>
      </c>
      <c r="E15" s="4" t="s">
        <v>46</v>
      </c>
      <c r="F15" s="7">
        <v>0.26300000000000001</v>
      </c>
      <c r="G15" s="7">
        <v>0.253</v>
      </c>
      <c r="H15" s="7">
        <v>0.26</v>
      </c>
      <c r="I15" s="7">
        <f t="shared" si="2"/>
        <v>0.74053182917002425</v>
      </c>
      <c r="J15" s="7">
        <f t="shared" si="3"/>
        <v>0.70024174053182919</v>
      </c>
      <c r="K15" s="7">
        <f t="shared" si="4"/>
        <v>0.7284448025785657</v>
      </c>
      <c r="L15" s="7">
        <v>10</v>
      </c>
      <c r="M15" s="7">
        <f t="shared" si="1"/>
        <v>7.405318291700242</v>
      </c>
      <c r="N15" s="7">
        <f t="shared" si="5"/>
        <v>7.0024174053182922</v>
      </c>
      <c r="O15" s="7">
        <f t="shared" si="6"/>
        <v>7.2844480257856574</v>
      </c>
      <c r="P15" s="8">
        <f t="shared" si="7"/>
        <v>7.2307279076013975</v>
      </c>
      <c r="Q15">
        <f t="shared" si="8"/>
        <v>144.61455815202794</v>
      </c>
    </row>
    <row r="16" spans="1:17" x14ac:dyDescent="0.3">
      <c r="A16" s="1">
        <v>0.8</v>
      </c>
      <c r="B16" s="1">
        <v>0.30199999999999999</v>
      </c>
      <c r="D16" t="s">
        <v>29</v>
      </c>
      <c r="E16" s="4" t="s">
        <v>14</v>
      </c>
      <c r="F16" s="7">
        <v>0.38300000000000001</v>
      </c>
      <c r="G16" s="7">
        <v>0.43099999999999999</v>
      </c>
      <c r="H16" s="7">
        <v>0.39100000000000001</v>
      </c>
      <c r="I16" s="7">
        <f t="shared" si="2"/>
        <v>1.2240128928283642</v>
      </c>
      <c r="J16" s="7">
        <f t="shared" si="3"/>
        <v>1.4174053182917001</v>
      </c>
      <c r="K16" s="7">
        <f t="shared" si="4"/>
        <v>1.2562449637389204</v>
      </c>
      <c r="L16" s="7">
        <v>5</v>
      </c>
      <c r="M16" s="7">
        <f t="shared" si="1"/>
        <v>6.1200644641418211</v>
      </c>
      <c r="N16" s="7">
        <f t="shared" si="5"/>
        <v>7.0870265914585007</v>
      </c>
      <c r="O16" s="7">
        <f t="shared" si="6"/>
        <v>6.2812248186946018</v>
      </c>
      <c r="P16" s="8">
        <f t="shared" si="7"/>
        <v>6.4961052914316424</v>
      </c>
      <c r="Q16">
        <f t="shared" si="8"/>
        <v>129.92210582863285</v>
      </c>
    </row>
    <row r="17" spans="1:17" x14ac:dyDescent="0.3">
      <c r="A17" s="1">
        <v>0.8</v>
      </c>
      <c r="B17" s="1">
        <v>0.30299999999999999</v>
      </c>
      <c r="D17" t="s">
        <v>30</v>
      </c>
      <c r="E17" s="4" t="s">
        <v>14</v>
      </c>
      <c r="F17" s="7">
        <v>0.38100000000000001</v>
      </c>
      <c r="G17" s="7">
        <v>0.374</v>
      </c>
      <c r="H17" s="7">
        <v>0.35599999999999998</v>
      </c>
      <c r="I17" s="7">
        <f t="shared" si="2"/>
        <v>1.2159548751007252</v>
      </c>
      <c r="J17" s="7">
        <f t="shared" si="3"/>
        <v>1.1877518130539888</v>
      </c>
      <c r="K17" s="7">
        <f t="shared" si="4"/>
        <v>1.1152296535052377</v>
      </c>
      <c r="L17" s="7">
        <v>5</v>
      </c>
      <c r="M17" s="7">
        <f t="shared" si="1"/>
        <v>6.079774375503626</v>
      </c>
      <c r="N17" s="7">
        <f t="shared" si="5"/>
        <v>5.9387590652699442</v>
      </c>
      <c r="O17" s="7">
        <f t="shared" si="6"/>
        <v>5.5761482675261886</v>
      </c>
      <c r="P17" s="8">
        <f t="shared" si="7"/>
        <v>5.8648939027665863</v>
      </c>
      <c r="Q17">
        <f t="shared" si="8"/>
        <v>117.29787805533172</v>
      </c>
    </row>
    <row r="18" spans="1:17" x14ac:dyDescent="0.3">
      <c r="A18" s="1">
        <v>1</v>
      </c>
      <c r="B18" s="1">
        <v>0.32</v>
      </c>
      <c r="D18" t="s">
        <v>31</v>
      </c>
      <c r="E18" s="4" t="s">
        <v>14</v>
      </c>
      <c r="F18" s="7">
        <v>0.32700000000000001</v>
      </c>
      <c r="G18" s="7">
        <v>0.312</v>
      </c>
      <c r="H18" s="7">
        <v>0.33800000000000002</v>
      </c>
      <c r="I18" s="7">
        <f t="shared" si="2"/>
        <v>0.9983883964544723</v>
      </c>
      <c r="J18" s="7">
        <f t="shared" si="3"/>
        <v>0.93795326349717967</v>
      </c>
      <c r="K18" s="7">
        <f t="shared" si="4"/>
        <v>1.0427074939564869</v>
      </c>
      <c r="L18" s="7">
        <v>5</v>
      </c>
      <c r="M18" s="7">
        <f t="shared" si="1"/>
        <v>4.9919419822723619</v>
      </c>
      <c r="N18" s="7">
        <f t="shared" si="5"/>
        <v>4.6897663174858986</v>
      </c>
      <c r="O18" s="7">
        <f t="shared" si="6"/>
        <v>5.2135374697824339</v>
      </c>
      <c r="P18" s="8">
        <f t="shared" si="7"/>
        <v>4.9650819231802314</v>
      </c>
      <c r="Q18">
        <f t="shared" si="8"/>
        <v>99.301638463604618</v>
      </c>
    </row>
    <row r="19" spans="1:17" x14ac:dyDescent="0.3">
      <c r="A19" s="1">
        <v>1</v>
      </c>
      <c r="B19" s="1">
        <v>0.31900000000000001</v>
      </c>
      <c r="D19" t="s">
        <v>32</v>
      </c>
      <c r="E19" s="4" t="s">
        <v>14</v>
      </c>
      <c r="F19" s="7">
        <v>0.31900000000000001</v>
      </c>
      <c r="G19" s="7">
        <v>0.36099999999999999</v>
      </c>
      <c r="H19" s="7">
        <v>0.34100000000000003</v>
      </c>
      <c r="I19" s="7">
        <f t="shared" si="2"/>
        <v>0.96615632554391628</v>
      </c>
      <c r="J19" s="7">
        <f t="shared" si="3"/>
        <v>1.1353746978243351</v>
      </c>
      <c r="K19" s="7">
        <f t="shared" si="4"/>
        <v>1.0547945205479454</v>
      </c>
      <c r="L19" s="7">
        <v>5</v>
      </c>
      <c r="M19" s="7">
        <f t="shared" si="1"/>
        <v>4.8307816277195812</v>
      </c>
      <c r="N19" s="7">
        <f t="shared" si="5"/>
        <v>5.6768734891216752</v>
      </c>
      <c r="O19" s="7">
        <f t="shared" si="6"/>
        <v>5.2739726027397271</v>
      </c>
      <c r="P19" s="8">
        <f t="shared" si="7"/>
        <v>5.2605425731936615</v>
      </c>
      <c r="Q19">
        <f t="shared" si="8"/>
        <v>105.21085146387323</v>
      </c>
    </row>
    <row r="20" spans="1:17" x14ac:dyDescent="0.3">
      <c r="A20" s="1">
        <v>1</v>
      </c>
      <c r="B20" s="1">
        <v>0.35799999999999998</v>
      </c>
      <c r="D20" t="s">
        <v>33</v>
      </c>
      <c r="E20" s="4" t="s">
        <v>14</v>
      </c>
      <c r="F20" s="7">
        <v>0.35099999999999998</v>
      </c>
      <c r="G20" s="7">
        <v>0.36099999999999999</v>
      </c>
      <c r="H20" s="7">
        <v>0.33900000000000002</v>
      </c>
      <c r="I20" s="7">
        <f t="shared" si="2"/>
        <v>1.0950846091861401</v>
      </c>
      <c r="J20" s="7">
        <f t="shared" si="3"/>
        <v>1.1353746978243351</v>
      </c>
      <c r="K20" s="7">
        <f t="shared" si="4"/>
        <v>1.0467365028203064</v>
      </c>
      <c r="L20" s="7">
        <v>5</v>
      </c>
      <c r="M20" s="7">
        <f t="shared" si="1"/>
        <v>5.4754230459307003</v>
      </c>
      <c r="N20" s="7">
        <f t="shared" si="5"/>
        <v>5.6768734891216752</v>
      </c>
      <c r="O20" s="7">
        <f t="shared" si="6"/>
        <v>5.233682514101532</v>
      </c>
      <c r="P20" s="8">
        <f t="shared" si="7"/>
        <v>5.4619930163846355</v>
      </c>
      <c r="Q20">
        <f t="shared" si="8"/>
        <v>109.23986032769271</v>
      </c>
    </row>
    <row r="21" spans="1:17" x14ac:dyDescent="0.3">
      <c r="A21" s="1">
        <v>1.3</v>
      </c>
      <c r="B21" s="1">
        <v>0.38400000000000001</v>
      </c>
      <c r="D21" t="s">
        <v>34</v>
      </c>
      <c r="E21" s="4" t="s">
        <v>14</v>
      </c>
      <c r="F21" s="7">
        <v>0.41099999999999998</v>
      </c>
      <c r="G21" s="7">
        <v>0.45300000000000001</v>
      </c>
      <c r="H21" s="7">
        <v>0.436</v>
      </c>
      <c r="I21" s="7">
        <f t="shared" si="2"/>
        <v>1.3368251410153102</v>
      </c>
      <c r="J21" s="7">
        <f t="shared" si="3"/>
        <v>1.5060435132957293</v>
      </c>
      <c r="K21" s="7">
        <f t="shared" si="4"/>
        <v>1.4375503626107977</v>
      </c>
      <c r="L21" s="7">
        <v>5</v>
      </c>
      <c r="M21" s="7">
        <f t="shared" si="1"/>
        <v>6.6841257050765517</v>
      </c>
      <c r="N21" s="7">
        <f t="shared" si="5"/>
        <v>7.5302175664786466</v>
      </c>
      <c r="O21" s="7">
        <f t="shared" si="6"/>
        <v>7.187751813053989</v>
      </c>
      <c r="P21" s="8">
        <f t="shared" si="7"/>
        <v>7.1340316948697291</v>
      </c>
      <c r="Q21">
        <f t="shared" si="8"/>
        <v>142.68063389739459</v>
      </c>
    </row>
    <row r="22" spans="1:17" x14ac:dyDescent="0.3">
      <c r="A22" s="1">
        <v>1.3</v>
      </c>
      <c r="B22" s="1">
        <v>0.39800000000000002</v>
      </c>
      <c r="D22" t="s">
        <v>35</v>
      </c>
      <c r="E22" s="4" t="s">
        <v>14</v>
      </c>
      <c r="F22" s="7">
        <v>0.38400000000000001</v>
      </c>
      <c r="G22" s="7">
        <v>0.41899999999999998</v>
      </c>
      <c r="H22" s="7">
        <v>0.41699999999999998</v>
      </c>
      <c r="I22" s="7">
        <f t="shared" si="2"/>
        <v>1.2280419016921837</v>
      </c>
      <c r="J22" s="7">
        <f t="shared" si="3"/>
        <v>1.3690572119258662</v>
      </c>
      <c r="K22" s="7">
        <f t="shared" si="4"/>
        <v>1.3609991941982271</v>
      </c>
      <c r="L22" s="7">
        <v>5</v>
      </c>
      <c r="M22" s="7">
        <f t="shared" si="1"/>
        <v>6.1402095084609183</v>
      </c>
      <c r="N22" s="7">
        <f t="shared" si="5"/>
        <v>6.8452860596293306</v>
      </c>
      <c r="O22" s="7">
        <f t="shared" si="6"/>
        <v>6.8049959709911354</v>
      </c>
      <c r="P22" s="8">
        <f t="shared" si="7"/>
        <v>6.5968305130271281</v>
      </c>
      <c r="Q22">
        <f t="shared" si="8"/>
        <v>131.93661026054255</v>
      </c>
    </row>
    <row r="23" spans="1:17" x14ac:dyDescent="0.3">
      <c r="A23" s="1">
        <v>1.3</v>
      </c>
      <c r="B23" s="1">
        <v>0.41499999999999998</v>
      </c>
      <c r="D23" t="s">
        <v>36</v>
      </c>
      <c r="E23" s="4" t="s">
        <v>14</v>
      </c>
      <c r="F23" s="7">
        <v>0.318</v>
      </c>
      <c r="G23" s="7">
        <v>0.33700000000000002</v>
      </c>
      <c r="H23" s="7">
        <v>0.33800000000000002</v>
      </c>
      <c r="I23" s="7">
        <f t="shared" si="2"/>
        <v>0.96212731668009677</v>
      </c>
      <c r="J23" s="7">
        <f t="shared" si="3"/>
        <v>1.0386784850926674</v>
      </c>
      <c r="K23" s="7">
        <f t="shared" si="4"/>
        <v>1.0427074939564869</v>
      </c>
      <c r="L23" s="7">
        <v>5</v>
      </c>
      <c r="M23" s="7">
        <f t="shared" si="1"/>
        <v>4.8106365834004841</v>
      </c>
      <c r="N23" s="7">
        <f t="shared" si="5"/>
        <v>5.1933924254633368</v>
      </c>
      <c r="O23" s="7">
        <f t="shared" si="6"/>
        <v>5.2135374697824339</v>
      </c>
      <c r="P23" s="8">
        <f t="shared" si="7"/>
        <v>5.0725221595487513</v>
      </c>
      <c r="Q23">
        <f t="shared" si="8"/>
        <v>101.45044319097502</v>
      </c>
    </row>
    <row r="24" spans="1:17" x14ac:dyDescent="0.3">
      <c r="A24" s="1">
        <v>1.5</v>
      </c>
      <c r="B24" s="1">
        <v>0.41499999999999998</v>
      </c>
      <c r="D24" t="s">
        <v>37</v>
      </c>
      <c r="E24" s="4" t="s">
        <v>14</v>
      </c>
      <c r="F24" s="7">
        <v>0.33500000000000002</v>
      </c>
      <c r="G24" s="7">
        <v>0.375</v>
      </c>
      <c r="H24" s="7">
        <v>0.35</v>
      </c>
      <c r="I24" s="7">
        <f t="shared" si="2"/>
        <v>1.0306204673650283</v>
      </c>
      <c r="J24" s="7">
        <f t="shared" si="3"/>
        <v>1.1917808219178083</v>
      </c>
      <c r="K24" s="7">
        <f t="shared" si="4"/>
        <v>1.0910556003223206</v>
      </c>
      <c r="L24" s="7">
        <v>5</v>
      </c>
      <c r="M24" s="7">
        <f t="shared" si="1"/>
        <v>5.1531023368251416</v>
      </c>
      <c r="N24" s="7">
        <f t="shared" si="5"/>
        <v>5.9589041095890414</v>
      </c>
      <c r="O24" s="7">
        <f t="shared" si="6"/>
        <v>5.4552780016116031</v>
      </c>
      <c r="P24" s="8">
        <f t="shared" si="7"/>
        <v>5.5224281493419296</v>
      </c>
      <c r="Q24">
        <f t="shared" si="8"/>
        <v>110.44856298683858</v>
      </c>
    </row>
    <row r="25" spans="1:17" x14ac:dyDescent="0.3">
      <c r="A25" s="1">
        <v>1.5</v>
      </c>
      <c r="B25" s="1">
        <v>0.43</v>
      </c>
      <c r="D25" t="s">
        <v>38</v>
      </c>
      <c r="E25" s="4" t="s">
        <v>14</v>
      </c>
      <c r="F25" s="7">
        <v>0.33500000000000002</v>
      </c>
      <c r="G25" s="7">
        <v>0.34300000000000003</v>
      </c>
      <c r="H25" s="7">
        <v>0.32500000000000001</v>
      </c>
      <c r="I25" s="7">
        <f t="shared" si="2"/>
        <v>1.0306204673650283</v>
      </c>
      <c r="J25" s="7">
        <f t="shared" si="3"/>
        <v>1.0628525382755842</v>
      </c>
      <c r="K25" s="7">
        <f t="shared" si="4"/>
        <v>0.99033037872683327</v>
      </c>
      <c r="L25" s="7">
        <v>5</v>
      </c>
      <c r="M25" s="7">
        <f t="shared" si="1"/>
        <v>5.1531023368251416</v>
      </c>
      <c r="N25" s="7">
        <f t="shared" si="5"/>
        <v>5.3142626913779214</v>
      </c>
      <c r="O25" s="7">
        <f t="shared" si="6"/>
        <v>4.9516518936341667</v>
      </c>
      <c r="P25" s="8">
        <f t="shared" si="7"/>
        <v>5.1396723072790769</v>
      </c>
      <c r="Q25">
        <f t="shared" si="8"/>
        <v>102.79344614558153</v>
      </c>
    </row>
    <row r="26" spans="1:17" x14ac:dyDescent="0.3">
      <c r="A26" s="1">
        <v>1.5</v>
      </c>
      <c r="B26" s="1">
        <v>0.47499999999999998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BC53-5907-4E8A-8073-D0F7FD33A27C}">
  <dimension ref="A1:Q26"/>
  <sheetViews>
    <sheetView tabSelected="1" zoomScale="85" zoomScaleNormal="85" workbookViewId="0">
      <selection activeCell="M22" sqref="M22"/>
    </sheetView>
  </sheetViews>
  <sheetFormatPr defaultRowHeight="14.4" x14ac:dyDescent="0.3"/>
  <cols>
    <col min="2" max="2" width="12" bestFit="1" customWidth="1"/>
    <col min="4" max="4" width="13.88671875" bestFit="1" customWidth="1"/>
    <col min="16" max="16" width="16.109375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0.32900000000000001</v>
      </c>
      <c r="G2" s="7">
        <v>0.34499999999999997</v>
      </c>
      <c r="H2" s="7">
        <v>0.34699999999999998</v>
      </c>
      <c r="I2" s="7">
        <f>(F2-0.0857)/0.2652</f>
        <v>0.91742081447963808</v>
      </c>
      <c r="J2" s="7">
        <f t="shared" ref="J2:K2" si="0">(G2-0.0857)/0.2652</f>
        <v>0.97775263951734537</v>
      </c>
      <c r="K2" s="7">
        <f t="shared" si="0"/>
        <v>0.98529411764705876</v>
      </c>
      <c r="L2" s="7">
        <v>5</v>
      </c>
      <c r="M2" s="7">
        <f t="shared" ref="M2:M25" si="1">L2*I2</f>
        <v>4.5871040723981906</v>
      </c>
      <c r="N2" s="7">
        <f>L2*J2</f>
        <v>4.8887631975867265</v>
      </c>
      <c r="O2" s="7">
        <f>L2*K2</f>
        <v>4.9264705882352935</v>
      </c>
      <c r="P2" s="8">
        <f>AVERAGE(M2:O2)</f>
        <v>4.8007792860734035</v>
      </c>
      <c r="Q2">
        <f>P2/0.05</f>
        <v>96.015585721468071</v>
      </c>
    </row>
    <row r="3" spans="1:17" x14ac:dyDescent="0.3">
      <c r="A3" s="1">
        <v>0</v>
      </c>
      <c r="B3" s="1">
        <v>6.8000000000000005E-2</v>
      </c>
      <c r="D3" t="s">
        <v>16</v>
      </c>
      <c r="E3" s="4" t="s">
        <v>14</v>
      </c>
      <c r="F3" s="7">
        <v>0.45600000000000002</v>
      </c>
      <c r="G3" s="7">
        <v>0.42599999999999999</v>
      </c>
      <c r="H3" s="7">
        <v>0.439</v>
      </c>
      <c r="I3" s="7">
        <f t="shared" ref="I3:I25" si="2">(F3-0.0857)/0.2652</f>
        <v>1.3963046757164406</v>
      </c>
      <c r="J3" s="7">
        <f t="shared" ref="J3:J25" si="3">(G3-0.0857)/0.2652</f>
        <v>1.2831825037707392</v>
      </c>
      <c r="K3" s="7">
        <f t="shared" ref="K3:K25" si="4">(H3-0.0857)/0.2652</f>
        <v>1.3322021116138765</v>
      </c>
      <c r="L3" s="7">
        <v>5</v>
      </c>
      <c r="M3" s="7">
        <f t="shared" si="1"/>
        <v>6.9815233785822031</v>
      </c>
      <c r="N3" s="7">
        <f t="shared" ref="N3:N25" si="5">L3*J3</f>
        <v>6.4159125188536956</v>
      </c>
      <c r="O3" s="7">
        <f t="shared" ref="O3:O25" si="6">L3*K3</f>
        <v>6.6610105580693819</v>
      </c>
      <c r="P3" s="8">
        <f t="shared" ref="P3:P25" si="7">AVERAGE(M3:O3)</f>
        <v>6.6861488185017599</v>
      </c>
      <c r="Q3">
        <f t="shared" ref="Q3:Q25" si="8">P3/0.05</f>
        <v>133.72297637003518</v>
      </c>
    </row>
    <row r="4" spans="1:17" x14ac:dyDescent="0.3">
      <c r="A4" s="1">
        <v>0</v>
      </c>
      <c r="B4" s="1">
        <v>6.9000000000000006E-2</v>
      </c>
      <c r="D4" t="s">
        <v>17</v>
      </c>
      <c r="E4" s="4" t="s">
        <v>14</v>
      </c>
      <c r="F4" s="7">
        <v>0.437</v>
      </c>
      <c r="G4" s="7">
        <v>0.51100000000000001</v>
      </c>
      <c r="H4" s="7">
        <v>0.442</v>
      </c>
      <c r="I4" s="7">
        <f t="shared" si="2"/>
        <v>1.3246606334841629</v>
      </c>
      <c r="J4" s="7">
        <f t="shared" si="3"/>
        <v>1.6036953242835597</v>
      </c>
      <c r="K4" s="7">
        <f t="shared" si="4"/>
        <v>1.3435143288084466</v>
      </c>
      <c r="L4" s="7">
        <v>5</v>
      </c>
      <c r="M4" s="7">
        <f t="shared" si="1"/>
        <v>6.623303167420814</v>
      </c>
      <c r="N4" s="7">
        <f t="shared" si="5"/>
        <v>8.0184766214177987</v>
      </c>
      <c r="O4" s="7">
        <f t="shared" si="6"/>
        <v>6.7175716440422324</v>
      </c>
      <c r="P4" s="8">
        <f t="shared" si="7"/>
        <v>7.1197838109602811</v>
      </c>
      <c r="Q4">
        <f t="shared" si="8"/>
        <v>142.39567621920563</v>
      </c>
    </row>
    <row r="5" spans="1:17" x14ac:dyDescent="0.3">
      <c r="A5" s="1">
        <v>0</v>
      </c>
      <c r="B5" s="1">
        <v>6.3E-2</v>
      </c>
      <c r="D5" t="s">
        <v>18</v>
      </c>
      <c r="E5" s="4" t="s">
        <v>14</v>
      </c>
      <c r="F5" s="7">
        <v>0.499</v>
      </c>
      <c r="G5" s="7">
        <v>0.47899999999999998</v>
      </c>
      <c r="H5" s="7">
        <v>0.46600000000000003</v>
      </c>
      <c r="I5" s="7">
        <f t="shared" si="2"/>
        <v>1.558446455505279</v>
      </c>
      <c r="J5" s="7">
        <f t="shared" si="3"/>
        <v>1.4830316742081449</v>
      </c>
      <c r="K5" s="7">
        <f t="shared" si="4"/>
        <v>1.4340120663650078</v>
      </c>
      <c r="L5" s="7">
        <v>5</v>
      </c>
      <c r="M5" s="7">
        <f t="shared" si="1"/>
        <v>7.792232277526395</v>
      </c>
      <c r="N5" s="7">
        <f t="shared" si="5"/>
        <v>7.4151583710407243</v>
      </c>
      <c r="O5" s="7">
        <f t="shared" si="6"/>
        <v>7.1700603318250389</v>
      </c>
      <c r="P5" s="8">
        <f t="shared" si="7"/>
        <v>7.4591503267973858</v>
      </c>
      <c r="Q5">
        <f t="shared" si="8"/>
        <v>149.1830065359477</v>
      </c>
    </row>
    <row r="6" spans="1:17" x14ac:dyDescent="0.3">
      <c r="A6" s="1">
        <v>0.2</v>
      </c>
      <c r="B6" s="1">
        <v>0.14099999999999999</v>
      </c>
      <c r="D6" t="s">
        <v>19</v>
      </c>
      <c r="E6" s="4" t="s">
        <v>14</v>
      </c>
      <c r="F6" s="7">
        <v>0.438</v>
      </c>
      <c r="G6" s="7">
        <v>0.443</v>
      </c>
      <c r="H6" s="7">
        <v>0.45600000000000002</v>
      </c>
      <c r="I6" s="7">
        <f t="shared" si="2"/>
        <v>1.3284313725490196</v>
      </c>
      <c r="J6" s="7">
        <f t="shared" si="3"/>
        <v>1.3472850678733033</v>
      </c>
      <c r="K6" s="7">
        <f t="shared" si="4"/>
        <v>1.3963046757164406</v>
      </c>
      <c r="L6" s="7">
        <v>5</v>
      </c>
      <c r="M6" s="7">
        <f t="shared" si="1"/>
        <v>6.6421568627450975</v>
      </c>
      <c r="N6" s="7">
        <f t="shared" si="5"/>
        <v>6.7364253393665159</v>
      </c>
      <c r="O6" s="7">
        <f t="shared" si="6"/>
        <v>6.9815233785822031</v>
      </c>
      <c r="P6" s="8">
        <f t="shared" si="7"/>
        <v>6.7867018602312719</v>
      </c>
      <c r="Q6">
        <f t="shared" si="8"/>
        <v>135.73403720462542</v>
      </c>
    </row>
    <row r="7" spans="1:17" x14ac:dyDescent="0.3">
      <c r="A7" s="1">
        <v>0.2</v>
      </c>
      <c r="B7" s="1">
        <v>0.14099999999999999</v>
      </c>
      <c r="D7" t="s">
        <v>20</v>
      </c>
      <c r="E7" s="4" t="s">
        <v>14</v>
      </c>
      <c r="F7" s="7">
        <v>0.41499999999999998</v>
      </c>
      <c r="G7" s="7">
        <v>0.443</v>
      </c>
      <c r="H7" s="7">
        <v>0.46</v>
      </c>
      <c r="I7" s="7">
        <f t="shared" si="2"/>
        <v>1.2417043740573153</v>
      </c>
      <c r="J7" s="7">
        <f t="shared" si="3"/>
        <v>1.3472850678733033</v>
      </c>
      <c r="K7" s="7">
        <f t="shared" si="4"/>
        <v>1.4113876319758674</v>
      </c>
      <c r="L7" s="7">
        <v>5</v>
      </c>
      <c r="M7" s="7">
        <f t="shared" si="1"/>
        <v>6.2085218702865763</v>
      </c>
      <c r="N7" s="7">
        <f t="shared" si="5"/>
        <v>6.7364253393665159</v>
      </c>
      <c r="O7" s="7">
        <f t="shared" si="6"/>
        <v>7.056938159879337</v>
      </c>
      <c r="P7" s="8">
        <f t="shared" si="7"/>
        <v>6.6672951231774773</v>
      </c>
      <c r="Q7">
        <f t="shared" si="8"/>
        <v>133.34590246354955</v>
      </c>
    </row>
    <row r="8" spans="1:17" x14ac:dyDescent="0.3">
      <c r="A8" s="1">
        <v>0.2</v>
      </c>
      <c r="B8" s="1">
        <v>0.14399999999999999</v>
      </c>
      <c r="D8" t="s">
        <v>21</v>
      </c>
      <c r="E8" s="4" t="s">
        <v>14</v>
      </c>
      <c r="F8" s="7">
        <v>0.41799999999999998</v>
      </c>
      <c r="G8" s="7">
        <v>0.50700000000000001</v>
      </c>
      <c r="H8" s="7">
        <v>0.45600000000000002</v>
      </c>
      <c r="I8" s="7">
        <f t="shared" si="2"/>
        <v>1.2530165912518854</v>
      </c>
      <c r="J8" s="7">
        <f t="shared" si="3"/>
        <v>1.5886123680241329</v>
      </c>
      <c r="K8" s="7">
        <f t="shared" si="4"/>
        <v>1.3963046757164406</v>
      </c>
      <c r="L8" s="7">
        <v>5</v>
      </c>
      <c r="M8" s="7">
        <f t="shared" si="1"/>
        <v>6.2650829562594268</v>
      </c>
      <c r="N8" s="7">
        <f t="shared" si="5"/>
        <v>7.9430618401206647</v>
      </c>
      <c r="O8" s="7">
        <f t="shared" si="6"/>
        <v>6.9815233785822031</v>
      </c>
      <c r="P8" s="8">
        <f t="shared" si="7"/>
        <v>7.0632227249874306</v>
      </c>
      <c r="Q8">
        <f t="shared" si="8"/>
        <v>141.26445449974861</v>
      </c>
    </row>
    <row r="9" spans="1:17" x14ac:dyDescent="0.3">
      <c r="A9" s="1">
        <v>0.4</v>
      </c>
      <c r="B9" s="1">
        <v>0.19900000000000001</v>
      </c>
      <c r="D9" t="s">
        <v>22</v>
      </c>
      <c r="E9" s="4" t="s">
        <v>14</v>
      </c>
      <c r="F9" s="7">
        <v>0.45300000000000001</v>
      </c>
      <c r="G9" s="7">
        <v>0.45600000000000002</v>
      </c>
      <c r="H9" s="7">
        <v>0.439</v>
      </c>
      <c r="I9" s="7">
        <f t="shared" si="2"/>
        <v>1.3849924585218705</v>
      </c>
      <c r="J9" s="7">
        <f t="shared" si="3"/>
        <v>1.3963046757164406</v>
      </c>
      <c r="K9" s="7">
        <f t="shared" si="4"/>
        <v>1.3322021116138765</v>
      </c>
      <c r="L9" s="7">
        <v>5</v>
      </c>
      <c r="M9" s="7">
        <f t="shared" si="1"/>
        <v>6.9249622926093526</v>
      </c>
      <c r="N9" s="7">
        <f t="shared" si="5"/>
        <v>6.9815233785822031</v>
      </c>
      <c r="O9" s="7">
        <f t="shared" si="6"/>
        <v>6.6610105580693819</v>
      </c>
      <c r="P9" s="8">
        <f t="shared" si="7"/>
        <v>6.8558320764203131</v>
      </c>
      <c r="Q9">
        <f t="shared" si="8"/>
        <v>137.11664152840626</v>
      </c>
    </row>
    <row r="10" spans="1:17" x14ac:dyDescent="0.3">
      <c r="A10" s="1">
        <v>0.4</v>
      </c>
      <c r="B10" s="1">
        <v>0.19800000000000001</v>
      </c>
      <c r="D10" t="s">
        <v>23</v>
      </c>
      <c r="E10" s="4" t="s">
        <v>14</v>
      </c>
      <c r="F10" s="7">
        <v>0.48399999999999999</v>
      </c>
      <c r="G10" s="7">
        <v>0.45300000000000001</v>
      </c>
      <c r="H10" s="7">
        <v>0.438</v>
      </c>
      <c r="I10" s="7">
        <f t="shared" si="2"/>
        <v>1.5018853695324283</v>
      </c>
      <c r="J10" s="7">
        <f t="shared" si="3"/>
        <v>1.3849924585218705</v>
      </c>
      <c r="K10" s="7">
        <f t="shared" si="4"/>
        <v>1.3284313725490196</v>
      </c>
      <c r="L10" s="7">
        <v>5</v>
      </c>
      <c r="M10" s="7">
        <f t="shared" si="1"/>
        <v>7.5094268476621417</v>
      </c>
      <c r="N10" s="7">
        <f t="shared" si="5"/>
        <v>6.9249622926093526</v>
      </c>
      <c r="O10" s="7">
        <f t="shared" si="6"/>
        <v>6.6421568627450975</v>
      </c>
      <c r="P10" s="8">
        <f t="shared" si="7"/>
        <v>7.0255153343388637</v>
      </c>
      <c r="Q10">
        <f t="shared" si="8"/>
        <v>140.51030668677726</v>
      </c>
    </row>
    <row r="11" spans="1:17" x14ac:dyDescent="0.3">
      <c r="A11" s="1">
        <v>0.4</v>
      </c>
      <c r="B11" s="1">
        <v>0.2</v>
      </c>
      <c r="D11" t="s">
        <v>24</v>
      </c>
      <c r="E11" s="4" t="s">
        <v>14</v>
      </c>
      <c r="F11" s="7">
        <v>0.5</v>
      </c>
      <c r="G11" s="7">
        <v>0.51400000000000001</v>
      </c>
      <c r="H11" s="7">
        <v>0.46600000000000003</v>
      </c>
      <c r="I11" s="7">
        <f t="shared" si="2"/>
        <v>1.5622171945701357</v>
      </c>
      <c r="J11" s="7">
        <f t="shared" si="3"/>
        <v>1.6150075414781297</v>
      </c>
      <c r="K11" s="7">
        <f t="shared" si="4"/>
        <v>1.4340120663650078</v>
      </c>
      <c r="L11" s="7">
        <v>5</v>
      </c>
      <c r="M11" s="7">
        <f t="shared" si="1"/>
        <v>7.8110859728506785</v>
      </c>
      <c r="N11" s="7">
        <f t="shared" si="5"/>
        <v>8.0750377073906492</v>
      </c>
      <c r="O11" s="7">
        <f t="shared" si="6"/>
        <v>7.1700603318250389</v>
      </c>
      <c r="P11" s="8">
        <f t="shared" si="7"/>
        <v>7.6853946706887895</v>
      </c>
      <c r="Q11">
        <f t="shared" si="8"/>
        <v>153.70789341377579</v>
      </c>
    </row>
    <row r="12" spans="1:17" x14ac:dyDescent="0.3">
      <c r="A12" s="1">
        <v>0.6</v>
      </c>
      <c r="B12" s="1">
        <v>0.25800000000000001</v>
      </c>
      <c r="D12" t="s">
        <v>25</v>
      </c>
      <c r="E12" s="4" t="s">
        <v>14</v>
      </c>
      <c r="F12" s="7">
        <v>0.52700000000000002</v>
      </c>
      <c r="G12" s="7">
        <v>0.42399999999999999</v>
      </c>
      <c r="H12" s="7">
        <v>0.43</v>
      </c>
      <c r="I12" s="7">
        <f t="shared" si="2"/>
        <v>1.6640271493212671</v>
      </c>
      <c r="J12" s="7">
        <f t="shared" si="3"/>
        <v>1.2756410256410255</v>
      </c>
      <c r="K12" s="7">
        <f t="shared" si="4"/>
        <v>1.298265460030166</v>
      </c>
      <c r="L12" s="7">
        <v>5</v>
      </c>
      <c r="M12" s="7">
        <f t="shared" si="1"/>
        <v>8.3201357466063346</v>
      </c>
      <c r="N12" s="7">
        <f t="shared" si="5"/>
        <v>6.3782051282051277</v>
      </c>
      <c r="O12" s="7">
        <f t="shared" si="6"/>
        <v>6.4913273001508296</v>
      </c>
      <c r="P12" s="8">
        <f t="shared" si="7"/>
        <v>7.0632227249874306</v>
      </c>
      <c r="Q12">
        <f t="shared" si="8"/>
        <v>141.26445449974861</v>
      </c>
    </row>
    <row r="13" spans="1:17" x14ac:dyDescent="0.3">
      <c r="A13" s="1">
        <v>0.6</v>
      </c>
      <c r="B13" s="1">
        <v>0.26</v>
      </c>
      <c r="D13" t="s">
        <v>26</v>
      </c>
      <c r="E13" s="4" t="s">
        <v>14</v>
      </c>
      <c r="F13" s="7">
        <v>0.441</v>
      </c>
      <c r="G13" s="7">
        <v>0.46700000000000003</v>
      </c>
      <c r="H13" s="7">
        <v>0.45300000000000001</v>
      </c>
      <c r="I13" s="7">
        <f t="shared" si="2"/>
        <v>1.3397435897435899</v>
      </c>
      <c r="J13" s="7">
        <f t="shared" si="3"/>
        <v>1.4377828054298645</v>
      </c>
      <c r="K13" s="7">
        <f t="shared" si="4"/>
        <v>1.3849924585218705</v>
      </c>
      <c r="L13" s="7">
        <v>5</v>
      </c>
      <c r="M13" s="7">
        <f t="shared" si="1"/>
        <v>6.6987179487179489</v>
      </c>
      <c r="N13" s="7">
        <f t="shared" si="5"/>
        <v>7.1889140271493224</v>
      </c>
      <c r="O13" s="7">
        <f t="shared" si="6"/>
        <v>6.9249622926093526</v>
      </c>
      <c r="P13" s="8">
        <f t="shared" si="7"/>
        <v>6.9375314228255407</v>
      </c>
      <c r="Q13">
        <f t="shared" si="8"/>
        <v>138.75062845651081</v>
      </c>
    </row>
    <row r="14" spans="1:17" x14ac:dyDescent="0.3">
      <c r="A14" s="1">
        <v>0.6</v>
      </c>
      <c r="B14" s="1">
        <v>0.25800000000000001</v>
      </c>
      <c r="D14" t="s">
        <v>27</v>
      </c>
      <c r="E14" s="4" t="s">
        <v>14</v>
      </c>
      <c r="F14" s="7">
        <v>0.441</v>
      </c>
      <c r="G14" s="7">
        <v>0.437</v>
      </c>
      <c r="H14" s="7">
        <v>0.44800000000000001</v>
      </c>
      <c r="I14" s="7">
        <f t="shared" si="2"/>
        <v>1.3397435897435899</v>
      </c>
      <c r="J14" s="7">
        <f t="shared" si="3"/>
        <v>1.3246606334841629</v>
      </c>
      <c r="K14" s="7">
        <f t="shared" si="4"/>
        <v>1.3661387631975868</v>
      </c>
      <c r="L14" s="7">
        <v>5</v>
      </c>
      <c r="M14" s="7">
        <f t="shared" si="1"/>
        <v>6.6987179487179489</v>
      </c>
      <c r="N14" s="7">
        <f t="shared" si="5"/>
        <v>6.623303167420814</v>
      </c>
      <c r="O14" s="7">
        <f t="shared" si="6"/>
        <v>6.8306938159879333</v>
      </c>
      <c r="P14" s="8">
        <f t="shared" si="7"/>
        <v>6.7175716440422333</v>
      </c>
      <c r="Q14">
        <f t="shared" si="8"/>
        <v>134.35143288084467</v>
      </c>
    </row>
    <row r="15" spans="1:17" x14ac:dyDescent="0.3">
      <c r="A15" s="1">
        <v>0.8</v>
      </c>
      <c r="B15" s="1">
        <v>0.308</v>
      </c>
      <c r="D15" t="s">
        <v>28</v>
      </c>
      <c r="E15" s="4" t="s">
        <v>14</v>
      </c>
      <c r="F15" s="7">
        <v>0.46200000000000002</v>
      </c>
      <c r="G15" s="7"/>
      <c r="H15" s="7"/>
      <c r="I15" s="7">
        <f t="shared" si="2"/>
        <v>1.4189291101055808</v>
      </c>
      <c r="J15" s="7"/>
      <c r="K15" s="7"/>
      <c r="L15" s="7">
        <v>5</v>
      </c>
      <c r="M15" s="7">
        <f t="shared" si="1"/>
        <v>7.094645550527904</v>
      </c>
      <c r="N15" s="7"/>
      <c r="O15" s="7"/>
      <c r="P15" s="8">
        <f t="shared" si="7"/>
        <v>7.094645550527904</v>
      </c>
      <c r="Q15">
        <f t="shared" si="8"/>
        <v>141.89291101055807</v>
      </c>
    </row>
    <row r="16" spans="1:17" x14ac:dyDescent="0.3">
      <c r="A16" s="1">
        <v>0.8</v>
      </c>
      <c r="B16" s="1">
        <v>0.30299999999999999</v>
      </c>
      <c r="D16" t="s">
        <v>29</v>
      </c>
      <c r="E16" s="4" t="s">
        <v>14</v>
      </c>
      <c r="F16" s="7">
        <v>0.48799999999999999</v>
      </c>
      <c r="G16" s="7">
        <v>0.438</v>
      </c>
      <c r="H16" s="7">
        <v>0.432</v>
      </c>
      <c r="I16" s="7">
        <f t="shared" si="2"/>
        <v>1.5169683257918551</v>
      </c>
      <c r="J16" s="7">
        <f t="shared" si="3"/>
        <v>1.3284313725490196</v>
      </c>
      <c r="K16" s="7">
        <f t="shared" si="4"/>
        <v>1.3058069381598794</v>
      </c>
      <c r="L16" s="7">
        <v>5</v>
      </c>
      <c r="M16" s="7">
        <f t="shared" si="1"/>
        <v>7.5848416289592757</v>
      </c>
      <c r="N16" s="7">
        <f t="shared" si="5"/>
        <v>6.6421568627450975</v>
      </c>
      <c r="O16" s="7">
        <f t="shared" si="6"/>
        <v>6.5290346907993966</v>
      </c>
      <c r="P16" s="8">
        <f t="shared" si="7"/>
        <v>6.9186777275012572</v>
      </c>
      <c r="Q16">
        <f t="shared" si="8"/>
        <v>138.37355455002515</v>
      </c>
    </row>
    <row r="17" spans="1:17" x14ac:dyDescent="0.3">
      <c r="A17" s="1">
        <v>0.8</v>
      </c>
      <c r="B17" s="1">
        <v>0.307</v>
      </c>
      <c r="D17" t="s">
        <v>30</v>
      </c>
      <c r="E17" s="4" t="s">
        <v>14</v>
      </c>
      <c r="F17" s="7">
        <v>0.40799999999999997</v>
      </c>
      <c r="G17" s="7">
        <v>0.41099999999999998</v>
      </c>
      <c r="H17" s="7">
        <v>0.42199999999999999</v>
      </c>
      <c r="I17" s="7">
        <f t="shared" si="2"/>
        <v>1.2153092006033182</v>
      </c>
      <c r="J17" s="7">
        <f t="shared" si="3"/>
        <v>1.2266214177978882</v>
      </c>
      <c r="K17" s="7">
        <f t="shared" si="4"/>
        <v>1.2680995475113122</v>
      </c>
      <c r="L17" s="7">
        <v>5</v>
      </c>
      <c r="M17" s="7">
        <f t="shared" si="1"/>
        <v>6.076546003016591</v>
      </c>
      <c r="N17" s="7">
        <f t="shared" si="5"/>
        <v>6.1331070889894415</v>
      </c>
      <c r="O17" s="7">
        <f t="shared" si="6"/>
        <v>6.3404977375565608</v>
      </c>
      <c r="P17" s="8">
        <f t="shared" si="7"/>
        <v>6.1833836098541974</v>
      </c>
      <c r="Q17">
        <f t="shared" si="8"/>
        <v>123.66767219708395</v>
      </c>
    </row>
    <row r="18" spans="1:17" x14ac:dyDescent="0.3">
      <c r="A18" s="1">
        <v>1</v>
      </c>
      <c r="B18" s="1">
        <v>0.34599999999999997</v>
      </c>
      <c r="D18" t="s">
        <v>31</v>
      </c>
      <c r="E18" s="4" t="s">
        <v>14</v>
      </c>
      <c r="F18" s="7">
        <v>0.438</v>
      </c>
      <c r="G18" s="7">
        <v>0.44</v>
      </c>
      <c r="H18" s="7">
        <v>0.45900000000000002</v>
      </c>
      <c r="I18" s="7">
        <f t="shared" si="2"/>
        <v>1.3284313725490196</v>
      </c>
      <c r="J18" s="7">
        <f t="shared" si="3"/>
        <v>1.3359728506787332</v>
      </c>
      <c r="K18" s="7">
        <f t="shared" si="4"/>
        <v>1.4076168929110107</v>
      </c>
      <c r="L18" s="7">
        <v>5</v>
      </c>
      <c r="M18" s="7">
        <f t="shared" si="1"/>
        <v>6.6421568627450975</v>
      </c>
      <c r="N18" s="7">
        <f t="shared" si="5"/>
        <v>6.6798642533936654</v>
      </c>
      <c r="O18" s="7">
        <f t="shared" si="6"/>
        <v>7.0380844645550535</v>
      </c>
      <c r="P18" s="8">
        <f t="shared" si="7"/>
        <v>6.7867018602312728</v>
      </c>
      <c r="Q18">
        <f t="shared" si="8"/>
        <v>135.73403720462545</v>
      </c>
    </row>
    <row r="19" spans="1:17" x14ac:dyDescent="0.3">
      <c r="A19" s="1">
        <v>1</v>
      </c>
      <c r="B19" s="1">
        <v>0.34599999999999997</v>
      </c>
      <c r="D19" t="s">
        <v>32</v>
      </c>
      <c r="E19" s="4" t="s">
        <v>14</v>
      </c>
      <c r="F19" s="7">
        <v>0.42499999999999999</v>
      </c>
      <c r="G19" s="7">
        <v>0.435</v>
      </c>
      <c r="H19" s="7">
        <v>0.42499999999999999</v>
      </c>
      <c r="I19" s="7">
        <f t="shared" si="2"/>
        <v>1.2794117647058822</v>
      </c>
      <c r="J19" s="7">
        <f t="shared" si="3"/>
        <v>1.3171191553544495</v>
      </c>
      <c r="K19" s="7">
        <f t="shared" si="4"/>
        <v>1.2794117647058822</v>
      </c>
      <c r="L19" s="7">
        <v>5</v>
      </c>
      <c r="M19" s="7">
        <f t="shared" si="1"/>
        <v>6.3970588235294112</v>
      </c>
      <c r="N19" s="7">
        <f t="shared" si="5"/>
        <v>6.5855957767722471</v>
      </c>
      <c r="O19" s="7">
        <f t="shared" si="6"/>
        <v>6.3970588235294112</v>
      </c>
      <c r="P19" s="8">
        <f t="shared" si="7"/>
        <v>6.4599044746103571</v>
      </c>
      <c r="Q19">
        <f t="shared" si="8"/>
        <v>129.19808949220715</v>
      </c>
    </row>
    <row r="20" spans="1:17" x14ac:dyDescent="0.3">
      <c r="A20" s="1">
        <v>1</v>
      </c>
      <c r="B20" s="1">
        <v>0.34499999999999997</v>
      </c>
      <c r="D20" t="s">
        <v>33</v>
      </c>
      <c r="E20" s="4" t="s">
        <v>14</v>
      </c>
      <c r="F20" s="7">
        <v>0.44600000000000001</v>
      </c>
      <c r="G20" s="7">
        <v>0.42799999999999999</v>
      </c>
      <c r="H20" s="7">
        <v>0.433</v>
      </c>
      <c r="I20" s="7">
        <f t="shared" si="2"/>
        <v>1.3585972850678734</v>
      </c>
      <c r="J20" s="7">
        <f t="shared" si="3"/>
        <v>1.2907239819004526</v>
      </c>
      <c r="K20" s="7">
        <f t="shared" si="4"/>
        <v>1.3095776772247361</v>
      </c>
      <c r="L20" s="7">
        <v>5</v>
      </c>
      <c r="M20" s="7">
        <f t="shared" si="1"/>
        <v>6.7929864253393664</v>
      </c>
      <c r="N20" s="7">
        <f t="shared" si="5"/>
        <v>6.4536199095022626</v>
      </c>
      <c r="O20" s="7">
        <f t="shared" si="6"/>
        <v>6.5478883861236801</v>
      </c>
      <c r="P20" s="8">
        <f t="shared" si="7"/>
        <v>6.5981649069884369</v>
      </c>
      <c r="Q20">
        <f t="shared" si="8"/>
        <v>131.96329813976874</v>
      </c>
    </row>
    <row r="21" spans="1:17" x14ac:dyDescent="0.3">
      <c r="A21" s="1">
        <v>1.3</v>
      </c>
      <c r="B21" s="1">
        <v>0.435</v>
      </c>
      <c r="D21" t="s">
        <v>34</v>
      </c>
      <c r="E21" s="4" t="s">
        <v>14</v>
      </c>
      <c r="F21" s="7">
        <v>0.45200000000000001</v>
      </c>
      <c r="G21" s="7">
        <v>0.439</v>
      </c>
      <c r="H21" s="7">
        <v>0.434</v>
      </c>
      <c r="I21" s="7">
        <f t="shared" si="2"/>
        <v>1.3812217194570138</v>
      </c>
      <c r="J21" s="7">
        <f t="shared" si="3"/>
        <v>1.3322021116138765</v>
      </c>
      <c r="K21" s="7">
        <f t="shared" si="4"/>
        <v>1.3133484162895928</v>
      </c>
      <c r="L21" s="7">
        <v>5</v>
      </c>
      <c r="M21" s="7">
        <f t="shared" si="1"/>
        <v>6.9061085972850691</v>
      </c>
      <c r="N21" s="7">
        <f t="shared" si="5"/>
        <v>6.6610105580693819</v>
      </c>
      <c r="O21" s="7">
        <f t="shared" si="6"/>
        <v>6.5667420814479636</v>
      </c>
      <c r="P21" s="8">
        <f t="shared" si="7"/>
        <v>6.7112870789341379</v>
      </c>
      <c r="Q21">
        <f t="shared" si="8"/>
        <v>134.22574157868274</v>
      </c>
    </row>
    <row r="22" spans="1:17" x14ac:dyDescent="0.3">
      <c r="A22" s="1">
        <v>1.3</v>
      </c>
      <c r="B22" s="1">
        <v>0.41799999999999998</v>
      </c>
      <c r="D22" t="s">
        <v>35</v>
      </c>
      <c r="E22" s="4" t="s">
        <v>14</v>
      </c>
      <c r="F22" s="7">
        <v>0.46600000000000003</v>
      </c>
      <c r="G22" s="7"/>
      <c r="H22" s="7">
        <v>0.432</v>
      </c>
      <c r="I22" s="7">
        <f t="shared" si="2"/>
        <v>1.4340120663650078</v>
      </c>
      <c r="J22" s="7">
        <f t="shared" si="3"/>
        <v>-0.32315233785822023</v>
      </c>
      <c r="K22" s="7">
        <f t="shared" si="4"/>
        <v>1.3058069381598794</v>
      </c>
      <c r="L22" s="7">
        <v>5</v>
      </c>
      <c r="M22" s="7">
        <f t="shared" si="1"/>
        <v>7.1700603318250389</v>
      </c>
      <c r="N22" s="7">
        <f t="shared" si="5"/>
        <v>-1.6157616892911011</v>
      </c>
      <c r="O22" s="7">
        <f t="shared" si="6"/>
        <v>6.5290346907993966</v>
      </c>
      <c r="P22" s="8">
        <f t="shared" si="7"/>
        <v>4.0277777777777786</v>
      </c>
      <c r="Q22">
        <f t="shared" si="8"/>
        <v>80.555555555555571</v>
      </c>
    </row>
    <row r="23" spans="1:17" x14ac:dyDescent="0.3">
      <c r="A23" s="1">
        <v>1.3</v>
      </c>
      <c r="B23" s="1">
        <v>0.45</v>
      </c>
      <c r="D23" t="s">
        <v>36</v>
      </c>
      <c r="E23" s="4" t="s">
        <v>14</v>
      </c>
      <c r="F23" s="7">
        <v>0.45900000000000002</v>
      </c>
      <c r="G23" s="7">
        <v>0.46500000000000002</v>
      </c>
      <c r="H23" s="7">
        <v>0.42799999999999999</v>
      </c>
      <c r="I23" s="7">
        <f t="shared" si="2"/>
        <v>1.4076168929110107</v>
      </c>
      <c r="J23" s="7">
        <f t="shared" si="3"/>
        <v>1.4302413273001511</v>
      </c>
      <c r="K23" s="7">
        <f t="shared" si="4"/>
        <v>1.2907239819004526</v>
      </c>
      <c r="L23" s="7">
        <v>5</v>
      </c>
      <c r="M23" s="7">
        <f t="shared" si="1"/>
        <v>7.0380844645550535</v>
      </c>
      <c r="N23" s="7">
        <f t="shared" si="5"/>
        <v>7.1512066365007554</v>
      </c>
      <c r="O23" s="7">
        <f t="shared" si="6"/>
        <v>6.4536199095022626</v>
      </c>
      <c r="P23" s="8">
        <f t="shared" si="7"/>
        <v>6.8809703368526902</v>
      </c>
      <c r="Q23">
        <f t="shared" si="8"/>
        <v>137.61940673705379</v>
      </c>
    </row>
    <row r="24" spans="1:17" x14ac:dyDescent="0.3">
      <c r="A24" s="1">
        <v>1.5</v>
      </c>
      <c r="B24" s="1">
        <v>0.46600000000000003</v>
      </c>
      <c r="D24" t="s">
        <v>37</v>
      </c>
      <c r="E24" s="4" t="s">
        <v>14</v>
      </c>
      <c r="F24" s="7">
        <v>0.41399999999999998</v>
      </c>
      <c r="G24" s="7">
        <v>0.42799999999999999</v>
      </c>
      <c r="H24" s="7">
        <v>0.435</v>
      </c>
      <c r="I24" s="7">
        <f t="shared" si="2"/>
        <v>1.2379336349924586</v>
      </c>
      <c r="J24" s="7">
        <f t="shared" si="3"/>
        <v>1.2907239819004526</v>
      </c>
      <c r="K24" s="7">
        <f t="shared" si="4"/>
        <v>1.3171191553544495</v>
      </c>
      <c r="L24" s="7">
        <v>5</v>
      </c>
      <c r="M24" s="7">
        <f t="shared" si="1"/>
        <v>6.1896681749622928</v>
      </c>
      <c r="N24" s="7">
        <f t="shared" si="5"/>
        <v>6.4536199095022626</v>
      </c>
      <c r="O24" s="7">
        <f t="shared" si="6"/>
        <v>6.5855957767722471</v>
      </c>
      <c r="P24" s="8">
        <f t="shared" si="7"/>
        <v>6.4096279537456011</v>
      </c>
      <c r="Q24">
        <f t="shared" si="8"/>
        <v>128.19255907491203</v>
      </c>
    </row>
    <row r="25" spans="1:17" x14ac:dyDescent="0.3">
      <c r="A25" s="1">
        <v>1.5</v>
      </c>
      <c r="B25" s="1">
        <v>0.46100000000000002</v>
      </c>
      <c r="D25" t="s">
        <v>38</v>
      </c>
      <c r="E25" s="4" t="s">
        <v>14</v>
      </c>
      <c r="F25" s="7">
        <v>0.38300000000000001</v>
      </c>
      <c r="G25" s="7">
        <v>0.439</v>
      </c>
      <c r="H25" s="7">
        <v>0.40699999999999997</v>
      </c>
      <c r="I25" s="7">
        <f t="shared" si="2"/>
        <v>1.1210407239819005</v>
      </c>
      <c r="J25" s="7">
        <f t="shared" si="3"/>
        <v>1.3322021116138765</v>
      </c>
      <c r="K25" s="7">
        <f t="shared" si="4"/>
        <v>1.2115384615384615</v>
      </c>
      <c r="L25" s="7">
        <v>5</v>
      </c>
      <c r="M25" s="7">
        <f t="shared" si="1"/>
        <v>5.6052036199095028</v>
      </c>
      <c r="N25" s="7">
        <f t="shared" si="5"/>
        <v>6.6610105580693819</v>
      </c>
      <c r="O25" s="7">
        <f t="shared" si="6"/>
        <v>6.0576923076923075</v>
      </c>
      <c r="P25" s="8">
        <f t="shared" si="7"/>
        <v>6.1079688285570635</v>
      </c>
      <c r="Q25">
        <f t="shared" si="8"/>
        <v>122.15937657114127</v>
      </c>
    </row>
    <row r="26" spans="1:17" x14ac:dyDescent="0.3">
      <c r="A26" s="1">
        <v>1.5</v>
      </c>
      <c r="B26" s="1">
        <v>0.48699999999999999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2084-AF2F-44F8-A417-D143F279369D}">
  <dimension ref="A1:Q26"/>
  <sheetViews>
    <sheetView zoomScaleNormal="100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0.32600000000000001</v>
      </c>
      <c r="G2" s="7">
        <v>0.33800000000000002</v>
      </c>
      <c r="H2" s="7">
        <v>0.307</v>
      </c>
      <c r="I2" s="7">
        <f>(F2-0.0744)/0.2865</f>
        <v>0.87818499127399674</v>
      </c>
      <c r="J2" s="7">
        <f t="shared" ref="J2:K2" si="0">(G2-0.0744)/0.2865</f>
        <v>0.92006980802792349</v>
      </c>
      <c r="K2" s="7">
        <f t="shared" si="0"/>
        <v>0.81186736474694599</v>
      </c>
      <c r="L2" s="7">
        <v>5</v>
      </c>
      <c r="M2" s="7">
        <f t="shared" ref="M2:M25" si="1">L2*I2</f>
        <v>4.3909249563699841</v>
      </c>
      <c r="N2" s="7">
        <f>L2*J2</f>
        <v>4.6003490401396174</v>
      </c>
      <c r="O2" s="7">
        <f>L2*K2</f>
        <v>4.0593368237347303</v>
      </c>
      <c r="P2" s="8">
        <f>AVERAGE(M2:O2)</f>
        <v>4.3502036067481109</v>
      </c>
      <c r="Q2">
        <f>P2/0.05</f>
        <v>87.004072134962215</v>
      </c>
    </row>
    <row r="3" spans="1:17" x14ac:dyDescent="0.3">
      <c r="A3" s="1">
        <v>0</v>
      </c>
      <c r="B3" s="1">
        <v>5.8000000000000003E-2</v>
      </c>
      <c r="D3" t="s">
        <v>16</v>
      </c>
      <c r="E3" s="4" t="s">
        <v>14</v>
      </c>
      <c r="F3" s="7">
        <v>0.32900000000000001</v>
      </c>
      <c r="G3" s="7">
        <v>0.31</v>
      </c>
      <c r="H3" s="7">
        <v>0.33500000000000002</v>
      </c>
      <c r="I3" s="7">
        <f t="shared" ref="I3:I25" si="2">(F3-0.0744)/0.2865</f>
        <v>0.88865619546247843</v>
      </c>
      <c r="J3" s="7">
        <f t="shared" ref="J3:J25" si="3">(G3-0.0744)/0.2865</f>
        <v>0.82233856893542767</v>
      </c>
      <c r="K3" s="7">
        <f t="shared" ref="K3:K25" si="4">(H3-0.0744)/0.2865</f>
        <v>0.9095986038394418</v>
      </c>
      <c r="L3" s="7">
        <v>5</v>
      </c>
      <c r="M3" s="7">
        <f t="shared" si="1"/>
        <v>4.4432809773123925</v>
      </c>
      <c r="N3" s="7">
        <f t="shared" ref="N3:N25" si="5">L3*J3</f>
        <v>4.1116928446771386</v>
      </c>
      <c r="O3" s="7">
        <f t="shared" ref="O3:O25" si="6">L3*K3</f>
        <v>4.5479930191972091</v>
      </c>
      <c r="P3" s="8">
        <f t="shared" ref="P3:P25" si="7">AVERAGE(M3:O3)</f>
        <v>4.3676556137289131</v>
      </c>
      <c r="Q3">
        <f t="shared" ref="Q3:Q25" si="8">P3/0.05</f>
        <v>87.353112274578251</v>
      </c>
    </row>
    <row r="4" spans="1:17" x14ac:dyDescent="0.3">
      <c r="A4" s="1">
        <v>0</v>
      </c>
      <c r="B4" s="1">
        <v>5.8000000000000003E-2</v>
      </c>
      <c r="D4" t="s">
        <v>17</v>
      </c>
      <c r="E4" s="4" t="s">
        <v>14</v>
      </c>
      <c r="F4" s="7">
        <v>0.45900000000000002</v>
      </c>
      <c r="G4" s="7">
        <v>0.45</v>
      </c>
      <c r="H4" s="7">
        <v>0.45900000000000002</v>
      </c>
      <c r="I4" s="7">
        <f t="shared" si="2"/>
        <v>1.342408376963351</v>
      </c>
      <c r="J4" s="7">
        <f t="shared" si="3"/>
        <v>1.3109947643979061</v>
      </c>
      <c r="K4" s="7">
        <f t="shared" si="4"/>
        <v>1.342408376963351</v>
      </c>
      <c r="L4" s="7">
        <v>5</v>
      </c>
      <c r="M4" s="7">
        <f t="shared" si="1"/>
        <v>6.7120418848167551</v>
      </c>
      <c r="N4" s="7">
        <f t="shared" si="5"/>
        <v>6.5549738219895302</v>
      </c>
      <c r="O4" s="7">
        <f t="shared" si="6"/>
        <v>6.7120418848167551</v>
      </c>
      <c r="P4" s="8">
        <f t="shared" si="7"/>
        <v>6.6596858638743468</v>
      </c>
      <c r="Q4">
        <f t="shared" si="8"/>
        <v>133.19371727748694</v>
      </c>
    </row>
    <row r="5" spans="1:17" x14ac:dyDescent="0.3">
      <c r="A5" s="1">
        <v>0</v>
      </c>
      <c r="B5" s="1">
        <v>5.8999999999999997E-2</v>
      </c>
      <c r="D5" t="s">
        <v>18</v>
      </c>
      <c r="E5" s="4" t="s">
        <v>14</v>
      </c>
      <c r="F5" s="7">
        <v>0.39500000000000002</v>
      </c>
      <c r="G5" s="7">
        <v>0.39400000000000002</v>
      </c>
      <c r="H5" s="7">
        <v>0.371</v>
      </c>
      <c r="I5" s="7">
        <f t="shared" si="2"/>
        <v>1.1190226876090752</v>
      </c>
      <c r="J5" s="7">
        <f t="shared" si="3"/>
        <v>1.1155322862129144</v>
      </c>
      <c r="K5" s="7">
        <f t="shared" si="4"/>
        <v>1.0352530541012217</v>
      </c>
      <c r="L5" s="7">
        <v>5</v>
      </c>
      <c r="M5" s="7">
        <f t="shared" si="1"/>
        <v>5.5951134380453755</v>
      </c>
      <c r="N5" s="7">
        <f t="shared" si="5"/>
        <v>5.5776614310645725</v>
      </c>
      <c r="O5" s="7">
        <f t="shared" si="6"/>
        <v>5.176265270506109</v>
      </c>
      <c r="P5" s="8">
        <f t="shared" si="7"/>
        <v>5.4496800465386857</v>
      </c>
      <c r="Q5">
        <f t="shared" si="8"/>
        <v>108.99360093077371</v>
      </c>
    </row>
    <row r="6" spans="1:17" x14ac:dyDescent="0.3">
      <c r="A6" s="1">
        <v>0.2</v>
      </c>
      <c r="B6" s="1">
        <v>0.111</v>
      </c>
      <c r="D6" t="s">
        <v>19</v>
      </c>
      <c r="E6" s="4" t="s">
        <v>14</v>
      </c>
      <c r="F6" s="7">
        <v>0.45400000000000001</v>
      </c>
      <c r="G6" s="7">
        <v>0.45400000000000001</v>
      </c>
      <c r="H6" s="7">
        <v>0.45800000000000002</v>
      </c>
      <c r="I6" s="7">
        <f t="shared" si="2"/>
        <v>1.3249563699825482</v>
      </c>
      <c r="J6" s="7">
        <f t="shared" si="3"/>
        <v>1.3249563699825482</v>
      </c>
      <c r="K6" s="7">
        <f t="shared" si="4"/>
        <v>1.3389179755671905</v>
      </c>
      <c r="L6" s="7">
        <v>5</v>
      </c>
      <c r="M6" s="7">
        <f t="shared" si="1"/>
        <v>6.6247818499127407</v>
      </c>
      <c r="N6" s="7">
        <f t="shared" si="5"/>
        <v>6.6247818499127407</v>
      </c>
      <c r="O6" s="7">
        <f t="shared" si="6"/>
        <v>6.6945898778359521</v>
      </c>
      <c r="P6" s="8">
        <f t="shared" si="7"/>
        <v>6.6480511925538108</v>
      </c>
      <c r="Q6">
        <f t="shared" si="8"/>
        <v>132.96102385107622</v>
      </c>
    </row>
    <row r="7" spans="1:17" x14ac:dyDescent="0.3">
      <c r="A7" s="1">
        <v>0.2</v>
      </c>
      <c r="B7" s="1">
        <v>0.115</v>
      </c>
      <c r="D7" t="s">
        <v>20</v>
      </c>
      <c r="E7" s="4" t="s">
        <v>14</v>
      </c>
      <c r="F7" s="7">
        <v>0.34200000000000003</v>
      </c>
      <c r="G7" s="7">
        <v>0.40300000000000002</v>
      </c>
      <c r="H7" s="7">
        <v>0.433</v>
      </c>
      <c r="I7" s="7">
        <f t="shared" si="2"/>
        <v>0.9340314136125657</v>
      </c>
      <c r="J7" s="7">
        <f t="shared" si="3"/>
        <v>1.1469458987783596</v>
      </c>
      <c r="K7" s="7">
        <f t="shared" si="4"/>
        <v>1.2516579406631765</v>
      </c>
      <c r="L7" s="7">
        <v>5</v>
      </c>
      <c r="M7" s="7">
        <f t="shared" si="1"/>
        <v>4.6701570680628288</v>
      </c>
      <c r="N7" s="7">
        <f t="shared" si="5"/>
        <v>5.7347294938917983</v>
      </c>
      <c r="O7" s="7">
        <f t="shared" si="6"/>
        <v>6.2582897033158824</v>
      </c>
      <c r="P7" s="8">
        <f t="shared" si="7"/>
        <v>5.5543920884235023</v>
      </c>
      <c r="Q7">
        <f t="shared" si="8"/>
        <v>111.08784176847004</v>
      </c>
    </row>
    <row r="8" spans="1:17" x14ac:dyDescent="0.3">
      <c r="A8" s="1">
        <v>0.2</v>
      </c>
      <c r="B8" s="1">
        <v>0.12</v>
      </c>
      <c r="D8" t="s">
        <v>21</v>
      </c>
      <c r="E8" s="4" t="s">
        <v>14</v>
      </c>
      <c r="F8" s="7">
        <v>0.35699999999999998</v>
      </c>
      <c r="G8" s="7">
        <v>0.41499999999999998</v>
      </c>
      <c r="H8" s="7">
        <v>0.35699999999999998</v>
      </c>
      <c r="I8" s="7">
        <f t="shared" si="2"/>
        <v>0.9863874345549738</v>
      </c>
      <c r="J8" s="7">
        <f t="shared" si="3"/>
        <v>1.1888307155322864</v>
      </c>
      <c r="K8" s="7">
        <f t="shared" si="4"/>
        <v>0.9863874345549738</v>
      </c>
      <c r="L8" s="7">
        <v>5</v>
      </c>
      <c r="M8" s="7">
        <f t="shared" si="1"/>
        <v>4.9319371727748686</v>
      </c>
      <c r="N8" s="7">
        <f t="shared" si="5"/>
        <v>5.9441535776614316</v>
      </c>
      <c r="O8" s="7">
        <f t="shared" si="6"/>
        <v>4.9319371727748686</v>
      </c>
      <c r="P8" s="8">
        <f t="shared" si="7"/>
        <v>5.2693426410703905</v>
      </c>
      <c r="Q8">
        <f t="shared" si="8"/>
        <v>105.3868528214078</v>
      </c>
    </row>
    <row r="9" spans="1:17" x14ac:dyDescent="0.3">
      <c r="A9" s="1">
        <v>0.4</v>
      </c>
      <c r="B9" s="1">
        <v>0.185</v>
      </c>
      <c r="D9" t="s">
        <v>22</v>
      </c>
      <c r="E9" s="4" t="s">
        <v>14</v>
      </c>
      <c r="F9" s="7">
        <v>0.42299999999999999</v>
      </c>
      <c r="G9" s="7">
        <v>0.442</v>
      </c>
      <c r="H9" s="7">
        <v>0.44</v>
      </c>
      <c r="I9" s="7">
        <f t="shared" si="2"/>
        <v>1.2167539267015708</v>
      </c>
      <c r="J9" s="7">
        <f t="shared" si="3"/>
        <v>1.2830715532286214</v>
      </c>
      <c r="K9" s="7">
        <f t="shared" si="4"/>
        <v>1.2760907504363004</v>
      </c>
      <c r="L9" s="7">
        <v>5</v>
      </c>
      <c r="M9" s="7">
        <f t="shared" si="1"/>
        <v>6.0837696335078544</v>
      </c>
      <c r="N9" s="7">
        <f t="shared" si="5"/>
        <v>6.4153577661431074</v>
      </c>
      <c r="O9" s="7">
        <f t="shared" si="6"/>
        <v>6.3804537521815021</v>
      </c>
      <c r="P9" s="8">
        <f t="shared" si="7"/>
        <v>6.2931937172774886</v>
      </c>
      <c r="Q9">
        <f t="shared" si="8"/>
        <v>125.86387434554976</v>
      </c>
    </row>
    <row r="10" spans="1:17" x14ac:dyDescent="0.3">
      <c r="A10" s="1">
        <v>0.4</v>
      </c>
      <c r="B10" s="1">
        <v>0.20200000000000001</v>
      </c>
      <c r="D10" t="s">
        <v>23</v>
      </c>
      <c r="E10" s="4" t="s">
        <v>14</v>
      </c>
      <c r="F10" s="7">
        <v>0.24399999999999999</v>
      </c>
      <c r="G10" s="7">
        <v>0.22900000000000001</v>
      </c>
      <c r="H10" s="7">
        <v>0.25800000000000001</v>
      </c>
      <c r="I10" s="7">
        <f t="shared" si="2"/>
        <v>0.59197207678883079</v>
      </c>
      <c r="J10" s="7">
        <f t="shared" si="3"/>
        <v>0.53961605584642247</v>
      </c>
      <c r="K10" s="7">
        <f t="shared" si="4"/>
        <v>0.64083769633507859</v>
      </c>
      <c r="L10" s="7">
        <v>5</v>
      </c>
      <c r="M10" s="7">
        <f t="shared" si="1"/>
        <v>2.9598603839441537</v>
      </c>
      <c r="N10" s="7">
        <f t="shared" si="5"/>
        <v>2.6980802792321121</v>
      </c>
      <c r="O10" s="7">
        <f t="shared" si="6"/>
        <v>3.2041884816753932</v>
      </c>
      <c r="P10" s="8">
        <f t="shared" si="7"/>
        <v>2.9540430482838862</v>
      </c>
      <c r="Q10">
        <f t="shared" si="8"/>
        <v>59.080860965677722</v>
      </c>
    </row>
    <row r="11" spans="1:17" x14ac:dyDescent="0.3">
      <c r="A11" s="1">
        <v>0.4</v>
      </c>
      <c r="B11" s="1">
        <v>0.22</v>
      </c>
      <c r="D11" t="s">
        <v>24</v>
      </c>
      <c r="E11" s="4" t="s">
        <v>14</v>
      </c>
      <c r="F11" s="7">
        <v>0.49399999999999999</v>
      </c>
      <c r="G11" s="7">
        <v>0.35</v>
      </c>
      <c r="H11" s="7">
        <v>0.29099999999999998</v>
      </c>
      <c r="I11" s="7">
        <f t="shared" si="2"/>
        <v>1.4645724258289703</v>
      </c>
      <c r="J11" s="7">
        <f t="shared" si="3"/>
        <v>0.96195462478184979</v>
      </c>
      <c r="K11" s="7">
        <f t="shared" si="4"/>
        <v>0.75602094240837703</v>
      </c>
      <c r="L11" s="7">
        <v>5</v>
      </c>
      <c r="M11" s="7">
        <f t="shared" si="1"/>
        <v>7.3228621291448519</v>
      </c>
      <c r="N11" s="7">
        <f t="shared" si="5"/>
        <v>4.8097731239092489</v>
      </c>
      <c r="O11" s="7">
        <f t="shared" si="6"/>
        <v>3.7801047120418851</v>
      </c>
      <c r="P11" s="8">
        <f t="shared" si="7"/>
        <v>5.3042466550319949</v>
      </c>
      <c r="Q11">
        <f t="shared" si="8"/>
        <v>106.08493310063989</v>
      </c>
    </row>
    <row r="12" spans="1:17" x14ac:dyDescent="0.3">
      <c r="A12" s="1">
        <v>0.6</v>
      </c>
      <c r="B12" s="1">
        <v>0.27400000000000002</v>
      </c>
      <c r="D12" t="s">
        <v>25</v>
      </c>
      <c r="E12" s="4" t="s">
        <v>14</v>
      </c>
      <c r="F12" s="7">
        <v>0.40699999999999997</v>
      </c>
      <c r="G12" s="7">
        <v>0.32300000000000001</v>
      </c>
      <c r="H12" s="7">
        <v>0.25600000000000001</v>
      </c>
      <c r="I12" s="7">
        <f t="shared" si="2"/>
        <v>1.1609075043630019</v>
      </c>
      <c r="J12" s="7">
        <f t="shared" si="3"/>
        <v>0.86771378708551494</v>
      </c>
      <c r="K12" s="7">
        <f t="shared" si="4"/>
        <v>0.63385689354275754</v>
      </c>
      <c r="L12" s="7">
        <v>5</v>
      </c>
      <c r="M12" s="7">
        <f t="shared" si="1"/>
        <v>5.8045375218150097</v>
      </c>
      <c r="N12" s="7">
        <f t="shared" si="5"/>
        <v>4.3385689354275749</v>
      </c>
      <c r="O12" s="7">
        <f t="shared" si="6"/>
        <v>3.1692844677137879</v>
      </c>
      <c r="P12" s="8">
        <f t="shared" si="7"/>
        <v>4.4374636416521236</v>
      </c>
      <c r="Q12">
        <f t="shared" si="8"/>
        <v>88.749272833042468</v>
      </c>
    </row>
    <row r="13" spans="1:17" x14ac:dyDescent="0.3">
      <c r="A13" s="1">
        <v>0.6</v>
      </c>
      <c r="B13" s="1">
        <v>0.253</v>
      </c>
      <c r="D13" t="s">
        <v>26</v>
      </c>
      <c r="E13" s="4" t="s">
        <v>14</v>
      </c>
      <c r="F13" s="7">
        <v>0.44500000000000001</v>
      </c>
      <c r="G13" s="7">
        <v>0.46200000000000002</v>
      </c>
      <c r="H13" s="7">
        <v>0.438</v>
      </c>
      <c r="I13" s="7">
        <f t="shared" si="2"/>
        <v>1.2935427574171032</v>
      </c>
      <c r="J13" s="7">
        <f t="shared" si="3"/>
        <v>1.3528795811518328</v>
      </c>
      <c r="K13" s="7">
        <f t="shared" si="4"/>
        <v>1.2691099476439793</v>
      </c>
      <c r="L13" s="7">
        <v>5</v>
      </c>
      <c r="M13" s="7">
        <f t="shared" si="1"/>
        <v>6.4677137870855166</v>
      </c>
      <c r="N13" s="7">
        <f t="shared" si="5"/>
        <v>6.7643979057591643</v>
      </c>
      <c r="O13" s="7">
        <f t="shared" si="6"/>
        <v>6.3455497382198969</v>
      </c>
      <c r="P13" s="8">
        <f t="shared" si="7"/>
        <v>6.525887143688192</v>
      </c>
      <c r="Q13">
        <f t="shared" si="8"/>
        <v>130.51774287376384</v>
      </c>
    </row>
    <row r="14" spans="1:17" x14ac:dyDescent="0.3">
      <c r="A14" s="1">
        <v>0.6</v>
      </c>
      <c r="B14" s="1">
        <v>0.27400000000000002</v>
      </c>
      <c r="D14" t="s">
        <v>27</v>
      </c>
      <c r="E14" s="4" t="s">
        <v>14</v>
      </c>
      <c r="F14" s="7">
        <v>0.42699999999999999</v>
      </c>
      <c r="G14" s="7">
        <v>0.44700000000000001</v>
      </c>
      <c r="H14" s="7">
        <v>0.40100000000000002</v>
      </c>
      <c r="I14" s="7">
        <f t="shared" si="2"/>
        <v>1.2307155322862131</v>
      </c>
      <c r="J14" s="7">
        <f t="shared" si="3"/>
        <v>1.3005235602094243</v>
      </c>
      <c r="K14" s="7">
        <f t="shared" si="4"/>
        <v>1.1399650959860386</v>
      </c>
      <c r="L14" s="7">
        <v>5</v>
      </c>
      <c r="M14" s="7">
        <f t="shared" si="1"/>
        <v>6.1535776614310658</v>
      </c>
      <c r="N14" s="7">
        <f t="shared" si="5"/>
        <v>6.5026178010471209</v>
      </c>
      <c r="O14" s="7">
        <f t="shared" si="6"/>
        <v>5.6998254799301931</v>
      </c>
      <c r="P14" s="8">
        <f t="shared" si="7"/>
        <v>6.1186736474694605</v>
      </c>
      <c r="Q14">
        <f t="shared" si="8"/>
        <v>122.37347294938921</v>
      </c>
    </row>
    <row r="15" spans="1:17" x14ac:dyDescent="0.3">
      <c r="A15" s="1">
        <v>0.8</v>
      </c>
      <c r="B15" s="1">
        <v>0.316</v>
      </c>
      <c r="D15" t="s">
        <v>28</v>
      </c>
      <c r="E15" s="4" t="s">
        <v>14</v>
      </c>
      <c r="F15" s="7">
        <v>0.40100000000000002</v>
      </c>
      <c r="G15" s="7">
        <v>0.41699999999999998</v>
      </c>
      <c r="H15" s="7">
        <v>0.40799999999999997</v>
      </c>
      <c r="I15" s="7">
        <f t="shared" si="2"/>
        <v>1.1399650959860386</v>
      </c>
      <c r="J15" s="7">
        <f t="shared" si="3"/>
        <v>1.1958115183246074</v>
      </c>
      <c r="K15" s="7">
        <f t="shared" si="4"/>
        <v>1.1643979057591625</v>
      </c>
      <c r="L15" s="7">
        <v>5</v>
      </c>
      <c r="M15" s="7">
        <f t="shared" si="1"/>
        <v>5.6998254799301931</v>
      </c>
      <c r="N15" s="7">
        <f t="shared" si="5"/>
        <v>5.9790575916230368</v>
      </c>
      <c r="O15" s="7">
        <f t="shared" si="6"/>
        <v>5.8219895287958128</v>
      </c>
      <c r="P15" s="8">
        <f t="shared" si="7"/>
        <v>5.833624200116347</v>
      </c>
      <c r="Q15">
        <f t="shared" si="8"/>
        <v>116.67248400232694</v>
      </c>
    </row>
    <row r="16" spans="1:17" x14ac:dyDescent="0.3">
      <c r="A16" s="1">
        <v>0.8</v>
      </c>
      <c r="B16" s="1">
        <v>0.3</v>
      </c>
      <c r="D16" t="s">
        <v>29</v>
      </c>
      <c r="E16" s="4" t="s">
        <v>14</v>
      </c>
      <c r="F16" s="7">
        <v>0.41599999999999998</v>
      </c>
      <c r="G16" s="7">
        <v>0.42599999999999999</v>
      </c>
      <c r="H16" s="7">
        <v>0.42</v>
      </c>
      <c r="I16" s="7">
        <f t="shared" si="2"/>
        <v>1.1923211169284469</v>
      </c>
      <c r="J16" s="7">
        <f t="shared" si="3"/>
        <v>1.2272251308900526</v>
      </c>
      <c r="K16" s="7">
        <f t="shared" si="4"/>
        <v>1.2062827225130892</v>
      </c>
      <c r="L16" s="7">
        <v>5</v>
      </c>
      <c r="M16" s="7">
        <f t="shared" si="1"/>
        <v>5.9616055846422347</v>
      </c>
      <c r="N16" s="7">
        <f t="shared" si="5"/>
        <v>6.1361256544502627</v>
      </c>
      <c r="O16" s="7">
        <f t="shared" si="6"/>
        <v>6.0314136125654461</v>
      </c>
      <c r="P16" s="8">
        <f t="shared" si="7"/>
        <v>6.0430482838859803</v>
      </c>
      <c r="Q16">
        <f t="shared" si="8"/>
        <v>120.86096567771961</v>
      </c>
    </row>
    <row r="17" spans="1:17" x14ac:dyDescent="0.3">
      <c r="A17" s="1">
        <v>0.8</v>
      </c>
      <c r="B17" s="1">
        <v>0.30099999999999999</v>
      </c>
      <c r="D17" t="s">
        <v>30</v>
      </c>
      <c r="E17" s="4" t="s">
        <v>14</v>
      </c>
      <c r="F17" s="7">
        <v>0.41299999999999998</v>
      </c>
      <c r="G17" s="7">
        <v>0.41399999999999998</v>
      </c>
      <c r="H17" s="7">
        <v>0.41399999999999998</v>
      </c>
      <c r="I17" s="7">
        <f t="shared" si="2"/>
        <v>1.1818499127399653</v>
      </c>
      <c r="J17" s="7">
        <f t="shared" si="3"/>
        <v>1.1853403141361258</v>
      </c>
      <c r="K17" s="7">
        <f t="shared" si="4"/>
        <v>1.1853403141361258</v>
      </c>
      <c r="L17" s="7">
        <v>5</v>
      </c>
      <c r="M17" s="7">
        <f t="shared" si="1"/>
        <v>5.9092495636998263</v>
      </c>
      <c r="N17" s="7">
        <f t="shared" si="5"/>
        <v>5.9267015706806294</v>
      </c>
      <c r="O17" s="7">
        <f t="shared" si="6"/>
        <v>5.9267015706806294</v>
      </c>
      <c r="P17" s="8">
        <f t="shared" si="7"/>
        <v>5.9208842350203623</v>
      </c>
      <c r="Q17">
        <f t="shared" si="8"/>
        <v>118.41768470040724</v>
      </c>
    </row>
    <row r="18" spans="1:17" x14ac:dyDescent="0.3">
      <c r="A18" s="1">
        <v>1</v>
      </c>
      <c r="B18" s="1">
        <v>0.377</v>
      </c>
      <c r="D18" t="s">
        <v>31</v>
      </c>
      <c r="E18" s="4" t="s">
        <v>14</v>
      </c>
      <c r="F18" s="7">
        <v>0.47199999999999998</v>
      </c>
      <c r="G18" s="7">
        <v>0.25600000000000001</v>
      </c>
      <c r="H18" s="7">
        <v>0.27400000000000002</v>
      </c>
      <c r="I18" s="7">
        <f t="shared" si="2"/>
        <v>1.3877835951134381</v>
      </c>
      <c r="J18" s="7">
        <f t="shared" si="3"/>
        <v>0.63385689354275754</v>
      </c>
      <c r="K18" s="7">
        <f t="shared" si="4"/>
        <v>0.69668411867364766</v>
      </c>
      <c r="L18" s="7">
        <v>5</v>
      </c>
      <c r="M18" s="7">
        <f t="shared" si="1"/>
        <v>6.9389179755671906</v>
      </c>
      <c r="N18" s="7">
        <f t="shared" si="5"/>
        <v>3.1692844677137879</v>
      </c>
      <c r="O18" s="7">
        <f t="shared" si="6"/>
        <v>3.4834205933682383</v>
      </c>
      <c r="P18" s="8">
        <f t="shared" si="7"/>
        <v>4.530541012216406</v>
      </c>
      <c r="Q18">
        <f t="shared" si="8"/>
        <v>90.61082024432811</v>
      </c>
    </row>
    <row r="19" spans="1:17" x14ac:dyDescent="0.3">
      <c r="A19" s="1">
        <v>1</v>
      </c>
      <c r="B19" s="1">
        <v>0.376</v>
      </c>
      <c r="D19" t="s">
        <v>32</v>
      </c>
      <c r="E19" s="4" t="s">
        <v>14</v>
      </c>
      <c r="F19" s="7">
        <v>0.27300000000000002</v>
      </c>
      <c r="G19" s="7">
        <v>0.309</v>
      </c>
      <c r="H19" s="7">
        <v>0.27400000000000002</v>
      </c>
      <c r="I19" s="7">
        <f t="shared" si="2"/>
        <v>0.69319371727748702</v>
      </c>
      <c r="J19" s="7">
        <f t="shared" si="3"/>
        <v>0.81884816753926715</v>
      </c>
      <c r="K19" s="7">
        <f t="shared" si="4"/>
        <v>0.69668411867364766</v>
      </c>
      <c r="L19" s="7">
        <v>5</v>
      </c>
      <c r="M19" s="7">
        <f t="shared" si="1"/>
        <v>3.4659685863874352</v>
      </c>
      <c r="N19" s="7">
        <f t="shared" si="5"/>
        <v>4.0942408376963355</v>
      </c>
      <c r="O19" s="7">
        <f t="shared" si="6"/>
        <v>3.4834205933682383</v>
      </c>
      <c r="P19" s="8">
        <f t="shared" si="7"/>
        <v>3.6812100058173365</v>
      </c>
      <c r="Q19">
        <f t="shared" si="8"/>
        <v>73.624200116346728</v>
      </c>
    </row>
    <row r="20" spans="1:17" x14ac:dyDescent="0.3">
      <c r="A20" s="1">
        <v>1</v>
      </c>
      <c r="B20" s="1">
        <v>0.38800000000000001</v>
      </c>
      <c r="D20" t="s">
        <v>33</v>
      </c>
      <c r="E20" s="4" t="s">
        <v>14</v>
      </c>
      <c r="F20" s="7">
        <v>0.33700000000000002</v>
      </c>
      <c r="G20" s="7">
        <v>0.46100000000000002</v>
      </c>
      <c r="H20" s="7">
        <v>0.33200000000000002</v>
      </c>
      <c r="I20" s="7">
        <f t="shared" si="2"/>
        <v>0.91657940663176296</v>
      </c>
      <c r="J20" s="7">
        <f t="shared" si="3"/>
        <v>1.3493891797556723</v>
      </c>
      <c r="K20" s="7">
        <f t="shared" si="4"/>
        <v>0.89912739965096011</v>
      </c>
      <c r="L20" s="7">
        <v>5</v>
      </c>
      <c r="M20" s="7">
        <f t="shared" si="1"/>
        <v>4.5828970331588152</v>
      </c>
      <c r="N20" s="7">
        <f t="shared" si="5"/>
        <v>6.7469458987783613</v>
      </c>
      <c r="O20" s="7">
        <f t="shared" si="6"/>
        <v>4.4956369982548008</v>
      </c>
      <c r="P20" s="8">
        <f t="shared" si="7"/>
        <v>5.2751599767306585</v>
      </c>
      <c r="Q20">
        <f t="shared" si="8"/>
        <v>105.50319953461316</v>
      </c>
    </row>
    <row r="21" spans="1:17" x14ac:dyDescent="0.3">
      <c r="A21" s="1">
        <v>1.3</v>
      </c>
      <c r="B21" s="1">
        <v>0.45100000000000001</v>
      </c>
      <c r="D21" t="s">
        <v>34</v>
      </c>
      <c r="E21" s="4" t="s">
        <v>14</v>
      </c>
      <c r="F21" s="7">
        <v>0.41399999999999998</v>
      </c>
      <c r="G21" s="7">
        <v>0.42899999999999999</v>
      </c>
      <c r="H21" s="7">
        <v>0.35699999999999998</v>
      </c>
      <c r="I21" s="7">
        <f t="shared" si="2"/>
        <v>1.1853403141361258</v>
      </c>
      <c r="J21" s="7">
        <f t="shared" si="3"/>
        <v>1.2376963350785342</v>
      </c>
      <c r="K21" s="7">
        <f t="shared" si="4"/>
        <v>0.9863874345549738</v>
      </c>
      <c r="L21" s="7">
        <v>5</v>
      </c>
      <c r="M21" s="7">
        <f t="shared" si="1"/>
        <v>5.9267015706806294</v>
      </c>
      <c r="N21" s="7">
        <f t="shared" si="5"/>
        <v>6.188481675392671</v>
      </c>
      <c r="O21" s="7">
        <f t="shared" si="6"/>
        <v>4.9319371727748686</v>
      </c>
      <c r="P21" s="8">
        <f t="shared" si="7"/>
        <v>5.68237347294939</v>
      </c>
      <c r="Q21">
        <f t="shared" si="8"/>
        <v>113.6474694589878</v>
      </c>
    </row>
    <row r="22" spans="1:17" x14ac:dyDescent="0.3">
      <c r="A22" s="1">
        <v>1.3</v>
      </c>
      <c r="B22" s="1">
        <v>0.438</v>
      </c>
      <c r="D22" t="s">
        <v>35</v>
      </c>
      <c r="E22" s="4" t="s">
        <v>14</v>
      </c>
      <c r="F22" s="7">
        <v>0.41599999999999998</v>
      </c>
      <c r="G22" s="7">
        <v>0.41</v>
      </c>
      <c r="H22" s="7">
        <v>0.44800000000000001</v>
      </c>
      <c r="I22" s="7">
        <f t="shared" si="2"/>
        <v>1.1923211169284469</v>
      </c>
      <c r="J22" s="7">
        <f t="shared" si="3"/>
        <v>1.1713787085514835</v>
      </c>
      <c r="K22" s="7">
        <f t="shared" si="4"/>
        <v>1.3040139616055848</v>
      </c>
      <c r="L22" s="7">
        <v>5</v>
      </c>
      <c r="M22" s="7">
        <f t="shared" si="1"/>
        <v>5.9616055846422347</v>
      </c>
      <c r="N22" s="7">
        <f t="shared" si="5"/>
        <v>5.8568935427574171</v>
      </c>
      <c r="O22" s="7">
        <f t="shared" si="6"/>
        <v>6.520069808027924</v>
      </c>
      <c r="P22" s="8">
        <f t="shared" si="7"/>
        <v>6.1128563118091916</v>
      </c>
      <c r="Q22">
        <f t="shared" si="8"/>
        <v>122.25712623618382</v>
      </c>
    </row>
    <row r="23" spans="1:17" x14ac:dyDescent="0.3">
      <c r="A23" s="1">
        <v>1.3</v>
      </c>
      <c r="B23" s="1">
        <v>0.46400000000000002</v>
      </c>
      <c r="D23" t="s">
        <v>36</v>
      </c>
      <c r="E23" s="4" t="s">
        <v>14</v>
      </c>
      <c r="F23" s="7">
        <v>0.45</v>
      </c>
      <c r="G23" s="7">
        <v>0.45700000000000002</v>
      </c>
      <c r="H23" s="7">
        <v>0.435</v>
      </c>
      <c r="I23" s="7">
        <f t="shared" si="2"/>
        <v>1.3109947643979061</v>
      </c>
      <c r="J23" s="7">
        <f t="shared" si="3"/>
        <v>1.33542757417103</v>
      </c>
      <c r="K23" s="7">
        <f t="shared" si="4"/>
        <v>1.2586387434554975</v>
      </c>
      <c r="L23" s="7">
        <v>5</v>
      </c>
      <c r="M23" s="7">
        <f t="shared" si="1"/>
        <v>6.5549738219895302</v>
      </c>
      <c r="N23" s="7">
        <f t="shared" si="5"/>
        <v>6.6771378708551499</v>
      </c>
      <c r="O23" s="7">
        <f t="shared" si="6"/>
        <v>6.2931937172774877</v>
      </c>
      <c r="P23" s="8">
        <f t="shared" si="7"/>
        <v>6.508435136707388</v>
      </c>
      <c r="Q23">
        <f t="shared" si="8"/>
        <v>130.16870273414776</v>
      </c>
    </row>
    <row r="24" spans="1:17" x14ac:dyDescent="0.3">
      <c r="A24" s="1">
        <v>1.5</v>
      </c>
      <c r="B24" s="1">
        <v>0.51</v>
      </c>
      <c r="D24" t="s">
        <v>37</v>
      </c>
      <c r="E24" s="4" t="s">
        <v>14</v>
      </c>
      <c r="F24" s="7">
        <v>0.43</v>
      </c>
      <c r="G24" s="7">
        <v>0.46100000000000002</v>
      </c>
      <c r="H24" s="7">
        <v>0.42799999999999999</v>
      </c>
      <c r="I24" s="7">
        <f t="shared" si="2"/>
        <v>1.2411867364746947</v>
      </c>
      <c r="J24" s="7">
        <f t="shared" si="3"/>
        <v>1.3493891797556723</v>
      </c>
      <c r="K24" s="7">
        <f t="shared" si="4"/>
        <v>1.2342059336823736</v>
      </c>
      <c r="L24" s="7">
        <v>5</v>
      </c>
      <c r="M24" s="7">
        <f t="shared" si="1"/>
        <v>6.2059336823734732</v>
      </c>
      <c r="N24" s="7">
        <f t="shared" si="5"/>
        <v>6.7469458987783613</v>
      </c>
      <c r="O24" s="7">
        <f t="shared" si="6"/>
        <v>6.171029668411868</v>
      </c>
      <c r="P24" s="8">
        <f t="shared" si="7"/>
        <v>6.3746364165212341</v>
      </c>
      <c r="Q24">
        <f t="shared" si="8"/>
        <v>127.49272833042468</v>
      </c>
    </row>
    <row r="25" spans="1:17" x14ac:dyDescent="0.3">
      <c r="A25" s="1">
        <v>1.5</v>
      </c>
      <c r="B25" s="1">
        <v>0.45400000000000001</v>
      </c>
      <c r="D25" t="s">
        <v>38</v>
      </c>
      <c r="E25" s="4" t="s">
        <v>14</v>
      </c>
      <c r="F25" s="7">
        <v>0.433</v>
      </c>
      <c r="G25" s="7">
        <v>0.44400000000000001</v>
      </c>
      <c r="H25" s="7">
        <v>0.42599999999999999</v>
      </c>
      <c r="I25" s="7">
        <f t="shared" si="2"/>
        <v>1.2516579406631765</v>
      </c>
      <c r="J25" s="7">
        <f t="shared" si="3"/>
        <v>1.2900523560209427</v>
      </c>
      <c r="K25" s="7">
        <f t="shared" si="4"/>
        <v>1.2272251308900526</v>
      </c>
      <c r="L25" s="7">
        <v>5</v>
      </c>
      <c r="M25" s="7">
        <f t="shared" si="1"/>
        <v>6.2582897033158824</v>
      </c>
      <c r="N25" s="7">
        <f t="shared" si="5"/>
        <v>6.4502617801047135</v>
      </c>
      <c r="O25" s="7">
        <f t="shared" si="6"/>
        <v>6.1361256544502627</v>
      </c>
      <c r="P25" s="8">
        <f t="shared" si="7"/>
        <v>6.2815590459569535</v>
      </c>
      <c r="Q25">
        <f t="shared" si="8"/>
        <v>125.63118091913907</v>
      </c>
    </row>
    <row r="26" spans="1:17" x14ac:dyDescent="0.3">
      <c r="A26" s="1">
        <v>1.5</v>
      </c>
      <c r="B26" s="1">
        <v>0.46600000000000003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8576-17B9-4194-96F2-4FF08BD249C1}">
  <dimension ref="A1:Q26"/>
  <sheetViews>
    <sheetView topLeftCell="C1" zoomScale="85" zoomScaleNormal="85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0.40400000000000003</v>
      </c>
      <c r="G2" s="7">
        <v>0.40300000000000002</v>
      </c>
      <c r="H2" s="7">
        <v>0.42099999999999999</v>
      </c>
      <c r="I2" s="7">
        <f>(F2-0.0888)/0.2758</f>
        <v>1.142857142857143</v>
      </c>
      <c r="J2" s="7">
        <f t="shared" ref="J2:K2" si="0">(G2-0.0888)/0.2758</f>
        <v>1.1392313270485861</v>
      </c>
      <c r="K2" s="7">
        <f t="shared" si="0"/>
        <v>1.2044960116026107</v>
      </c>
      <c r="L2" s="7">
        <v>5</v>
      </c>
      <c r="M2" s="7">
        <f t="shared" ref="M2:M25" si="1">L2*I2</f>
        <v>5.7142857142857153</v>
      </c>
      <c r="N2" s="7">
        <f>L2*J2</f>
        <v>5.6961566352429305</v>
      </c>
      <c r="O2" s="7">
        <f>L2*K2</f>
        <v>6.0224800580130537</v>
      </c>
      <c r="P2" s="8">
        <f>AVERAGE(M2:O2)</f>
        <v>5.8109741358472329</v>
      </c>
      <c r="Q2">
        <f>P2/0.05</f>
        <v>116.21948271694465</v>
      </c>
    </row>
    <row r="3" spans="1:17" x14ac:dyDescent="0.3">
      <c r="A3" s="1">
        <v>0</v>
      </c>
      <c r="B3" s="1">
        <v>7.0000000000000007E-2</v>
      </c>
      <c r="D3" t="s">
        <v>16</v>
      </c>
      <c r="E3" s="4" t="s">
        <v>14</v>
      </c>
      <c r="F3" s="7">
        <v>0.40400000000000003</v>
      </c>
      <c r="G3" s="7">
        <v>0.50700000000000001</v>
      </c>
      <c r="H3" s="7">
        <v>0.44700000000000001</v>
      </c>
      <c r="I3" s="7">
        <f t="shared" ref="I3:I25" si="2">(F3-0.0888)/0.2758</f>
        <v>1.142857142857143</v>
      </c>
      <c r="J3" s="7">
        <f t="shared" ref="J3:J25" si="3">(G3-0.0888)/0.2758</f>
        <v>1.5163161711385063</v>
      </c>
      <c r="K3" s="7">
        <f t="shared" ref="K3:K25" si="4">(H3-0.0888)/0.2758</f>
        <v>1.2987672226250908</v>
      </c>
      <c r="L3" s="7">
        <v>5</v>
      </c>
      <c r="M3" s="7">
        <f t="shared" si="1"/>
        <v>5.7142857142857153</v>
      </c>
      <c r="N3" s="7">
        <f t="shared" ref="N3:N25" si="5">L3*J3</f>
        <v>7.5815808556925308</v>
      </c>
      <c r="O3" s="7">
        <f t="shared" ref="O3:O25" si="6">L3*K3</f>
        <v>6.4938361131254538</v>
      </c>
      <c r="P3" s="8">
        <f t="shared" ref="P3:P25" si="7">AVERAGE(M3:O3)</f>
        <v>6.5965675610345658</v>
      </c>
      <c r="Q3">
        <f t="shared" ref="Q3:Q25" si="8">P3/0.05</f>
        <v>131.93135122069131</v>
      </c>
    </row>
    <row r="4" spans="1:17" x14ac:dyDescent="0.3">
      <c r="A4" s="1">
        <v>0</v>
      </c>
      <c r="B4" s="1">
        <v>6.8000000000000005E-2</v>
      </c>
      <c r="D4" t="s">
        <v>17</v>
      </c>
      <c r="E4" s="4" t="s">
        <v>14</v>
      </c>
      <c r="F4" s="7">
        <v>0.39800000000000002</v>
      </c>
      <c r="G4" s="7">
        <v>0.41</v>
      </c>
      <c r="H4" s="7">
        <v>0.39</v>
      </c>
      <c r="I4" s="7">
        <f t="shared" si="2"/>
        <v>1.1211022480058015</v>
      </c>
      <c r="J4" s="7">
        <f t="shared" si="3"/>
        <v>1.1646120377084843</v>
      </c>
      <c r="K4" s="7">
        <f t="shared" si="4"/>
        <v>1.0920957215373461</v>
      </c>
      <c r="L4" s="7">
        <v>5</v>
      </c>
      <c r="M4" s="7">
        <f t="shared" si="1"/>
        <v>5.6055112400290072</v>
      </c>
      <c r="N4" s="7">
        <f t="shared" si="5"/>
        <v>5.8230601885424216</v>
      </c>
      <c r="O4" s="7">
        <f t="shared" si="6"/>
        <v>5.4604786076867304</v>
      </c>
      <c r="P4" s="8">
        <f t="shared" si="7"/>
        <v>5.6296833454193864</v>
      </c>
      <c r="Q4">
        <f t="shared" si="8"/>
        <v>112.59366690838772</v>
      </c>
    </row>
    <row r="5" spans="1:17" x14ac:dyDescent="0.3">
      <c r="A5" s="1">
        <v>0</v>
      </c>
      <c r="B5" s="1">
        <v>6.6000000000000003E-2</v>
      </c>
      <c r="D5" t="s">
        <v>18</v>
      </c>
      <c r="E5" s="4" t="s">
        <v>14</v>
      </c>
      <c r="F5" s="7">
        <v>0.442</v>
      </c>
      <c r="G5" s="7">
        <v>0.40100000000000002</v>
      </c>
      <c r="H5" s="7">
        <v>0.41299999999999998</v>
      </c>
      <c r="I5" s="7">
        <f t="shared" si="2"/>
        <v>1.2806381435823062</v>
      </c>
      <c r="J5" s="7">
        <f t="shared" si="3"/>
        <v>1.1319796954314723</v>
      </c>
      <c r="K5" s="7">
        <f t="shared" si="4"/>
        <v>1.1754894851341551</v>
      </c>
      <c r="L5" s="7">
        <v>5</v>
      </c>
      <c r="M5" s="7">
        <f t="shared" si="1"/>
        <v>6.4031907179115315</v>
      </c>
      <c r="N5" s="7">
        <f t="shared" si="5"/>
        <v>5.6598984771573608</v>
      </c>
      <c r="O5" s="7">
        <f t="shared" si="6"/>
        <v>5.8774474256707752</v>
      </c>
      <c r="P5" s="8">
        <f t="shared" si="7"/>
        <v>5.9801788735798889</v>
      </c>
      <c r="Q5">
        <f t="shared" si="8"/>
        <v>119.60357747159777</v>
      </c>
    </row>
    <row r="6" spans="1:17" x14ac:dyDescent="0.3">
      <c r="A6" s="1">
        <v>0.2</v>
      </c>
      <c r="B6" s="1">
        <v>0.14599999999999999</v>
      </c>
      <c r="D6" t="s">
        <v>19</v>
      </c>
      <c r="E6" s="4" t="s">
        <v>14</v>
      </c>
      <c r="F6" s="7">
        <v>0.32100000000000001</v>
      </c>
      <c r="G6" s="7"/>
      <c r="H6" s="7"/>
      <c r="I6" s="7">
        <f t="shared" si="2"/>
        <v>0.84191443074691819</v>
      </c>
      <c r="J6" s="7"/>
      <c r="K6" s="7"/>
      <c r="L6" s="7">
        <v>5</v>
      </c>
      <c r="M6" s="7">
        <f t="shared" si="1"/>
        <v>4.2095721537345909</v>
      </c>
      <c r="N6" s="7"/>
      <c r="O6" s="7"/>
      <c r="P6" s="8">
        <f t="shared" si="7"/>
        <v>4.2095721537345909</v>
      </c>
      <c r="Q6">
        <f t="shared" si="8"/>
        <v>84.191443074691819</v>
      </c>
    </row>
    <row r="7" spans="1:17" x14ac:dyDescent="0.3">
      <c r="A7" s="1">
        <v>0.2</v>
      </c>
      <c r="B7" s="1">
        <v>0.14399999999999999</v>
      </c>
      <c r="D7" t="s">
        <v>20</v>
      </c>
      <c r="E7" s="4" t="s">
        <v>14</v>
      </c>
      <c r="F7" s="7">
        <v>0.28299999999999997</v>
      </c>
      <c r="G7" s="7">
        <v>0.29599999999999999</v>
      </c>
      <c r="H7" s="7">
        <v>0.31</v>
      </c>
      <c r="I7" s="7">
        <f t="shared" si="2"/>
        <v>0.70413343002175488</v>
      </c>
      <c r="J7" s="7">
        <f t="shared" si="3"/>
        <v>0.75126903553299496</v>
      </c>
      <c r="K7" s="7">
        <f t="shared" si="4"/>
        <v>0.80203045685279195</v>
      </c>
      <c r="L7" s="7">
        <v>5</v>
      </c>
      <c r="M7" s="7">
        <f t="shared" si="1"/>
        <v>3.5206671501087743</v>
      </c>
      <c r="N7" s="7">
        <f t="shared" si="5"/>
        <v>3.7563451776649748</v>
      </c>
      <c r="O7" s="7">
        <f t="shared" si="6"/>
        <v>4.0101522842639596</v>
      </c>
      <c r="P7" s="8">
        <f t="shared" si="7"/>
        <v>3.7623882040125696</v>
      </c>
      <c r="Q7">
        <f t="shared" si="8"/>
        <v>75.247764080251386</v>
      </c>
    </row>
    <row r="8" spans="1:17" x14ac:dyDescent="0.3">
      <c r="A8" s="1">
        <v>0.2</v>
      </c>
      <c r="B8" s="1">
        <v>0.14499999999999999</v>
      </c>
      <c r="D8" t="s">
        <v>21</v>
      </c>
      <c r="E8" s="4" t="s">
        <v>14</v>
      </c>
      <c r="F8" s="7">
        <v>0.432</v>
      </c>
      <c r="G8" s="7">
        <v>0.46100000000000002</v>
      </c>
      <c r="H8" s="7">
        <v>0.48</v>
      </c>
      <c r="I8" s="7">
        <f t="shared" si="2"/>
        <v>1.2443799854967368</v>
      </c>
      <c r="J8" s="7">
        <f t="shared" si="3"/>
        <v>1.3495286439448877</v>
      </c>
      <c r="K8" s="7">
        <f t="shared" si="4"/>
        <v>1.4184191443074692</v>
      </c>
      <c r="L8" s="7">
        <v>5</v>
      </c>
      <c r="M8" s="7">
        <f t="shared" si="1"/>
        <v>6.2218999274836841</v>
      </c>
      <c r="N8" s="7">
        <f t="shared" si="5"/>
        <v>6.7476432197244387</v>
      </c>
      <c r="O8" s="7">
        <f t="shared" si="6"/>
        <v>7.0920957215373459</v>
      </c>
      <c r="P8" s="8">
        <f t="shared" si="7"/>
        <v>6.6872129562484899</v>
      </c>
      <c r="Q8">
        <f t="shared" si="8"/>
        <v>133.7442591249698</v>
      </c>
    </row>
    <row r="9" spans="1:17" x14ac:dyDescent="0.3">
      <c r="A9" s="1">
        <v>0.4</v>
      </c>
      <c r="B9" s="1">
        <v>0.21299999999999999</v>
      </c>
      <c r="D9" t="s">
        <v>22</v>
      </c>
      <c r="E9" s="4" t="s">
        <v>14</v>
      </c>
      <c r="F9" s="7">
        <v>0.40699999999999997</v>
      </c>
      <c r="G9" s="7">
        <v>0.46600000000000003</v>
      </c>
      <c r="H9" s="7">
        <v>0.42899999999999999</v>
      </c>
      <c r="I9" s="7">
        <f t="shared" si="2"/>
        <v>1.1537345902828136</v>
      </c>
      <c r="J9" s="7">
        <f t="shared" si="3"/>
        <v>1.3676577229876723</v>
      </c>
      <c r="K9" s="7">
        <f t="shared" si="4"/>
        <v>1.233502538071066</v>
      </c>
      <c r="L9" s="7">
        <v>5</v>
      </c>
      <c r="M9" s="7">
        <f t="shared" si="1"/>
        <v>5.768672951414068</v>
      </c>
      <c r="N9" s="7">
        <f t="shared" si="5"/>
        <v>6.8382886149383619</v>
      </c>
      <c r="O9" s="7">
        <f t="shared" si="6"/>
        <v>6.1675126903553306</v>
      </c>
      <c r="P9" s="8">
        <f t="shared" si="7"/>
        <v>6.2581580855692538</v>
      </c>
      <c r="Q9">
        <f t="shared" si="8"/>
        <v>125.16316171138507</v>
      </c>
    </row>
    <row r="10" spans="1:17" x14ac:dyDescent="0.3">
      <c r="A10" s="1">
        <v>0.4</v>
      </c>
      <c r="B10" s="1">
        <v>0.20100000000000001</v>
      </c>
      <c r="D10" t="s">
        <v>23</v>
      </c>
      <c r="E10" s="4" t="s">
        <v>14</v>
      </c>
      <c r="F10" s="7">
        <v>0.42799999999999999</v>
      </c>
      <c r="G10" s="7">
        <v>0.45900000000000002</v>
      </c>
      <c r="H10" s="7">
        <v>0.42899999999999999</v>
      </c>
      <c r="I10" s="7">
        <f t="shared" si="2"/>
        <v>1.2298767222625091</v>
      </c>
      <c r="J10" s="7">
        <f t="shared" si="3"/>
        <v>1.3422770123277739</v>
      </c>
      <c r="K10" s="7">
        <f t="shared" si="4"/>
        <v>1.233502538071066</v>
      </c>
      <c r="L10" s="7">
        <v>5</v>
      </c>
      <c r="M10" s="7">
        <f t="shared" si="1"/>
        <v>6.1493836113125457</v>
      </c>
      <c r="N10" s="7">
        <f t="shared" si="5"/>
        <v>6.7113850616388691</v>
      </c>
      <c r="O10" s="7">
        <f t="shared" si="6"/>
        <v>6.1675126903553306</v>
      </c>
      <c r="P10" s="8">
        <f t="shared" si="7"/>
        <v>6.3427604544355818</v>
      </c>
      <c r="Q10">
        <f t="shared" si="8"/>
        <v>126.85520908871163</v>
      </c>
    </row>
    <row r="11" spans="1:17" x14ac:dyDescent="0.3">
      <c r="A11" s="1">
        <v>0.4</v>
      </c>
      <c r="B11" s="1">
        <v>0.21099999999999999</v>
      </c>
      <c r="D11" t="s">
        <v>24</v>
      </c>
      <c r="E11" s="4" t="s">
        <v>14</v>
      </c>
      <c r="F11" s="7">
        <v>0.40200000000000002</v>
      </c>
      <c r="G11" s="7">
        <v>0.42899999999999999</v>
      </c>
      <c r="H11" s="7">
        <v>0.41199999999999998</v>
      </c>
      <c r="I11" s="7">
        <f t="shared" si="2"/>
        <v>1.1356055112400292</v>
      </c>
      <c r="J11" s="7">
        <f t="shared" si="3"/>
        <v>1.233502538071066</v>
      </c>
      <c r="K11" s="7">
        <f t="shared" si="4"/>
        <v>1.1718636693255982</v>
      </c>
      <c r="L11" s="7">
        <v>5</v>
      </c>
      <c r="M11" s="7">
        <f t="shared" si="1"/>
        <v>5.6780275562001457</v>
      </c>
      <c r="N11" s="7">
        <f t="shared" si="5"/>
        <v>6.1675126903553306</v>
      </c>
      <c r="O11" s="7">
        <f t="shared" si="6"/>
        <v>5.8593183466279903</v>
      </c>
      <c r="P11" s="8">
        <f t="shared" si="7"/>
        <v>5.9016195310611552</v>
      </c>
      <c r="Q11">
        <f t="shared" si="8"/>
        <v>118.0323906212231</v>
      </c>
    </row>
    <row r="12" spans="1:17" x14ac:dyDescent="0.3">
      <c r="A12" s="1">
        <v>0.6</v>
      </c>
      <c r="B12" s="1">
        <v>0.27400000000000002</v>
      </c>
      <c r="D12" t="s">
        <v>25</v>
      </c>
      <c r="E12" s="4" t="s">
        <v>14</v>
      </c>
      <c r="F12" s="7">
        <v>0.46600000000000003</v>
      </c>
      <c r="G12" s="7">
        <v>0.378</v>
      </c>
      <c r="H12" s="7">
        <v>0.36899999999999999</v>
      </c>
      <c r="I12" s="7">
        <f t="shared" si="2"/>
        <v>1.3676577229876723</v>
      </c>
      <c r="J12" s="7">
        <f t="shared" si="3"/>
        <v>1.0485859318346629</v>
      </c>
      <c r="K12" s="7">
        <f t="shared" si="4"/>
        <v>1.0159535895576506</v>
      </c>
      <c r="L12" s="7">
        <v>5</v>
      </c>
      <c r="M12" s="7">
        <f t="shared" si="1"/>
        <v>6.8382886149383619</v>
      </c>
      <c r="N12" s="7">
        <f t="shared" si="5"/>
        <v>5.2429296591733143</v>
      </c>
      <c r="O12" s="7">
        <f t="shared" si="6"/>
        <v>5.0797679477882527</v>
      </c>
      <c r="P12" s="8">
        <f t="shared" si="7"/>
        <v>5.7203287406333096</v>
      </c>
      <c r="Q12">
        <f t="shared" si="8"/>
        <v>114.40657481266619</v>
      </c>
    </row>
    <row r="13" spans="1:17" x14ac:dyDescent="0.3">
      <c r="A13" s="1">
        <v>0.6</v>
      </c>
      <c r="B13" s="1">
        <v>0.27</v>
      </c>
      <c r="D13" t="s">
        <v>26</v>
      </c>
      <c r="E13" s="4" t="s">
        <v>14</v>
      </c>
      <c r="F13" s="7">
        <v>0.45200000000000001</v>
      </c>
      <c r="G13" s="7">
        <v>0.36799999999999999</v>
      </c>
      <c r="H13" s="7">
        <v>0.39400000000000002</v>
      </c>
      <c r="I13" s="7">
        <f t="shared" si="2"/>
        <v>1.3168963016678754</v>
      </c>
      <c r="J13" s="7">
        <f t="shared" si="3"/>
        <v>1.0123277737490937</v>
      </c>
      <c r="K13" s="7">
        <f t="shared" si="4"/>
        <v>1.1065989847715738</v>
      </c>
      <c r="L13" s="7">
        <v>5</v>
      </c>
      <c r="M13" s="7">
        <f t="shared" si="1"/>
        <v>6.5844815083393771</v>
      </c>
      <c r="N13" s="7">
        <f t="shared" si="5"/>
        <v>5.0616388687454688</v>
      </c>
      <c r="O13" s="7">
        <f t="shared" si="6"/>
        <v>5.5329949238578688</v>
      </c>
      <c r="P13" s="8">
        <f t="shared" si="7"/>
        <v>5.726371766980904</v>
      </c>
      <c r="Q13">
        <f t="shared" si="8"/>
        <v>114.52743533961808</v>
      </c>
    </row>
    <row r="14" spans="1:17" x14ac:dyDescent="0.3">
      <c r="A14" s="1">
        <v>0.6</v>
      </c>
      <c r="B14" s="1">
        <v>0.27600000000000002</v>
      </c>
      <c r="D14" t="s">
        <v>27</v>
      </c>
      <c r="E14" s="4" t="s">
        <v>14</v>
      </c>
      <c r="F14" s="7">
        <v>0.48199999999999998</v>
      </c>
      <c r="G14" s="7">
        <v>0.436</v>
      </c>
      <c r="H14" s="7">
        <v>0.41399999999999998</v>
      </c>
      <c r="I14" s="7">
        <f t="shared" si="2"/>
        <v>1.425670775924583</v>
      </c>
      <c r="J14" s="7">
        <f t="shared" si="3"/>
        <v>1.2588832487309645</v>
      </c>
      <c r="K14" s="7">
        <f t="shared" si="4"/>
        <v>1.1791153009427122</v>
      </c>
      <c r="L14" s="7">
        <v>5</v>
      </c>
      <c r="M14" s="7">
        <f t="shared" si="1"/>
        <v>7.1283538796229156</v>
      </c>
      <c r="N14" s="7">
        <f t="shared" si="5"/>
        <v>6.2944162436548226</v>
      </c>
      <c r="O14" s="7">
        <f t="shared" si="6"/>
        <v>5.8955765047135609</v>
      </c>
      <c r="P14" s="8">
        <f t="shared" si="7"/>
        <v>6.4394488759971003</v>
      </c>
      <c r="Q14">
        <f t="shared" si="8"/>
        <v>128.78897751994199</v>
      </c>
    </row>
    <row r="15" spans="1:17" x14ac:dyDescent="0.3">
      <c r="A15" s="1">
        <v>0.8</v>
      </c>
      <c r="B15" s="1">
        <v>0.32300000000000001</v>
      </c>
      <c r="D15" t="s">
        <v>28</v>
      </c>
      <c r="E15" s="4" t="s">
        <v>14</v>
      </c>
      <c r="F15" s="7">
        <v>0.45100000000000001</v>
      </c>
      <c r="G15" s="7">
        <v>0.45800000000000002</v>
      </c>
      <c r="H15" s="7">
        <v>0.442</v>
      </c>
      <c r="I15" s="7">
        <f t="shared" si="2"/>
        <v>1.3132704858593185</v>
      </c>
      <c r="J15" s="7">
        <f t="shared" si="3"/>
        <v>1.3386511965192169</v>
      </c>
      <c r="K15" s="7">
        <f t="shared" si="4"/>
        <v>1.2806381435823062</v>
      </c>
      <c r="L15" s="7">
        <v>5</v>
      </c>
      <c r="M15" s="7">
        <f t="shared" si="1"/>
        <v>6.5663524292965922</v>
      </c>
      <c r="N15" s="7">
        <f t="shared" si="5"/>
        <v>6.6932559825960851</v>
      </c>
      <c r="O15" s="7">
        <f t="shared" si="6"/>
        <v>6.4031907179115315</v>
      </c>
      <c r="P15" s="8">
        <f t="shared" si="7"/>
        <v>6.5542663766014035</v>
      </c>
      <c r="Q15">
        <f t="shared" si="8"/>
        <v>131.08532753202806</v>
      </c>
    </row>
    <row r="16" spans="1:17" x14ac:dyDescent="0.3">
      <c r="A16" s="1">
        <v>0.8</v>
      </c>
      <c r="B16" s="1">
        <v>0.307</v>
      </c>
      <c r="D16" t="s">
        <v>29</v>
      </c>
      <c r="E16" s="4" t="s">
        <v>14</v>
      </c>
      <c r="F16" s="7">
        <v>0.42299999999999999</v>
      </c>
      <c r="G16" s="7">
        <v>0.41699999999999998</v>
      </c>
      <c r="H16" s="7">
        <v>0.42099999999999999</v>
      </c>
      <c r="I16" s="7">
        <f t="shared" si="2"/>
        <v>1.2117476432197245</v>
      </c>
      <c r="J16" s="7">
        <f t="shared" si="3"/>
        <v>1.189992748368383</v>
      </c>
      <c r="K16" s="7">
        <f t="shared" si="4"/>
        <v>1.2044960116026107</v>
      </c>
      <c r="L16" s="7">
        <v>5</v>
      </c>
      <c r="M16" s="7">
        <f t="shared" si="1"/>
        <v>6.0587382160986225</v>
      </c>
      <c r="N16" s="7">
        <f t="shared" si="5"/>
        <v>5.9499637418419145</v>
      </c>
      <c r="O16" s="7">
        <f t="shared" si="6"/>
        <v>6.0224800580130537</v>
      </c>
      <c r="P16" s="8">
        <f t="shared" si="7"/>
        <v>6.0103940053178633</v>
      </c>
      <c r="Q16">
        <f t="shared" si="8"/>
        <v>120.20788010635727</v>
      </c>
    </row>
    <row r="17" spans="1:17" x14ac:dyDescent="0.3">
      <c r="A17" s="1">
        <v>0.8</v>
      </c>
      <c r="B17" s="1">
        <v>0.31900000000000001</v>
      </c>
      <c r="D17" t="s">
        <v>30</v>
      </c>
      <c r="E17" s="4" t="s">
        <v>14</v>
      </c>
      <c r="F17" s="7">
        <v>0.41399999999999998</v>
      </c>
      <c r="G17" s="7">
        <v>0.40899999999999997</v>
      </c>
      <c r="H17" s="7">
        <v>0.40600000000000003</v>
      </c>
      <c r="I17" s="7">
        <f t="shared" si="2"/>
        <v>1.1791153009427122</v>
      </c>
      <c r="J17" s="7">
        <f t="shared" si="3"/>
        <v>1.1609862218999274</v>
      </c>
      <c r="K17" s="7">
        <f t="shared" si="4"/>
        <v>1.1501087744742569</v>
      </c>
      <c r="L17" s="7">
        <v>5</v>
      </c>
      <c r="M17" s="7">
        <f t="shared" si="1"/>
        <v>5.8955765047135609</v>
      </c>
      <c r="N17" s="7">
        <f t="shared" si="5"/>
        <v>5.8049311094996368</v>
      </c>
      <c r="O17" s="7">
        <f t="shared" si="6"/>
        <v>5.7505438723712841</v>
      </c>
      <c r="P17" s="8">
        <f t="shared" si="7"/>
        <v>5.8170171621948272</v>
      </c>
      <c r="Q17">
        <f t="shared" si="8"/>
        <v>116.34034324389654</v>
      </c>
    </row>
    <row r="18" spans="1:17" x14ac:dyDescent="0.3">
      <c r="A18" s="1">
        <v>1</v>
      </c>
      <c r="B18" s="1">
        <v>0.35199999999999998</v>
      </c>
      <c r="D18" t="s">
        <v>31</v>
      </c>
      <c r="E18" s="4" t="s">
        <v>14</v>
      </c>
      <c r="F18" s="7">
        <v>0.41199999999999998</v>
      </c>
      <c r="G18" s="7">
        <v>0.46300000000000002</v>
      </c>
      <c r="H18" s="7">
        <v>0.38300000000000001</v>
      </c>
      <c r="I18" s="7">
        <f t="shared" si="2"/>
        <v>1.1718636693255982</v>
      </c>
      <c r="J18" s="7">
        <f t="shared" si="3"/>
        <v>1.3567802755620015</v>
      </c>
      <c r="K18" s="7">
        <f t="shared" si="4"/>
        <v>1.0667150108774475</v>
      </c>
      <c r="L18" s="7">
        <v>5</v>
      </c>
      <c r="M18" s="7">
        <f t="shared" si="1"/>
        <v>5.8593183466279903</v>
      </c>
      <c r="N18" s="7">
        <f t="shared" si="5"/>
        <v>6.7839013778100075</v>
      </c>
      <c r="O18" s="7">
        <f t="shared" si="6"/>
        <v>5.3335750543872376</v>
      </c>
      <c r="P18" s="8">
        <f t="shared" si="7"/>
        <v>5.9922649262750793</v>
      </c>
      <c r="Q18">
        <f t="shared" si="8"/>
        <v>119.84529852550158</v>
      </c>
    </row>
    <row r="19" spans="1:17" x14ac:dyDescent="0.3">
      <c r="A19" s="1">
        <v>1</v>
      </c>
      <c r="B19" s="1">
        <v>0.36299999999999999</v>
      </c>
      <c r="D19" t="s">
        <v>32</v>
      </c>
      <c r="E19" s="4" t="s">
        <v>14</v>
      </c>
      <c r="F19" s="7">
        <v>0.41799999999999998</v>
      </c>
      <c r="G19" s="7">
        <v>0.439</v>
      </c>
      <c r="H19" s="7">
        <v>0.442</v>
      </c>
      <c r="I19" s="7">
        <f t="shared" si="2"/>
        <v>1.1936185641769399</v>
      </c>
      <c r="J19" s="7">
        <f t="shared" si="3"/>
        <v>1.2697606961566352</v>
      </c>
      <c r="K19" s="7">
        <f t="shared" si="4"/>
        <v>1.2806381435823062</v>
      </c>
      <c r="L19" s="7">
        <v>5</v>
      </c>
      <c r="M19" s="7">
        <f t="shared" si="1"/>
        <v>5.9680928208846993</v>
      </c>
      <c r="N19" s="7">
        <f t="shared" si="5"/>
        <v>6.3488034807831761</v>
      </c>
      <c r="O19" s="7">
        <f t="shared" si="6"/>
        <v>6.4031907179115315</v>
      </c>
      <c r="P19" s="8">
        <f t="shared" si="7"/>
        <v>6.240029006526469</v>
      </c>
      <c r="Q19">
        <f t="shared" si="8"/>
        <v>124.80058013052937</v>
      </c>
    </row>
    <row r="20" spans="1:17" x14ac:dyDescent="0.3">
      <c r="A20" s="1">
        <v>1</v>
      </c>
      <c r="B20" s="1">
        <v>0.36199999999999999</v>
      </c>
      <c r="D20" t="s">
        <v>33</v>
      </c>
      <c r="E20" s="4" t="s">
        <v>14</v>
      </c>
      <c r="F20" s="7">
        <v>0.43</v>
      </c>
      <c r="G20" s="7">
        <v>0.434</v>
      </c>
      <c r="H20" s="7">
        <v>0.41299999999999998</v>
      </c>
      <c r="I20" s="7">
        <f t="shared" si="2"/>
        <v>1.2371283538796229</v>
      </c>
      <c r="J20" s="7">
        <f t="shared" si="3"/>
        <v>1.2516316171138506</v>
      </c>
      <c r="K20" s="7">
        <f t="shared" si="4"/>
        <v>1.1754894851341551</v>
      </c>
      <c r="L20" s="7">
        <v>5</v>
      </c>
      <c r="M20" s="7">
        <f t="shared" si="1"/>
        <v>6.1856417693981145</v>
      </c>
      <c r="N20" s="7">
        <f t="shared" si="5"/>
        <v>6.2581580855692529</v>
      </c>
      <c r="O20" s="7">
        <f t="shared" si="6"/>
        <v>5.8774474256707752</v>
      </c>
      <c r="P20" s="8">
        <f t="shared" si="7"/>
        <v>6.10708242687938</v>
      </c>
      <c r="Q20">
        <f t="shared" si="8"/>
        <v>122.1416485375876</v>
      </c>
    </row>
    <row r="21" spans="1:17" x14ac:dyDescent="0.3">
      <c r="A21" s="1">
        <v>1.3</v>
      </c>
      <c r="B21" s="1">
        <v>0.46300000000000002</v>
      </c>
      <c r="D21" t="s">
        <v>34</v>
      </c>
      <c r="E21" s="4" t="s">
        <v>14</v>
      </c>
      <c r="F21" s="7">
        <v>0.41699999999999998</v>
      </c>
      <c r="G21" s="7">
        <v>0.38700000000000001</v>
      </c>
      <c r="H21" s="7">
        <v>0.42199999999999999</v>
      </c>
      <c r="I21" s="7">
        <f t="shared" si="2"/>
        <v>1.189992748368383</v>
      </c>
      <c r="J21" s="7">
        <f t="shared" si="3"/>
        <v>1.0812182741116751</v>
      </c>
      <c r="K21" s="7">
        <f t="shared" si="4"/>
        <v>1.2081218274111676</v>
      </c>
      <c r="L21" s="7">
        <v>5</v>
      </c>
      <c r="M21" s="7">
        <f t="shared" si="1"/>
        <v>5.9499637418419145</v>
      </c>
      <c r="N21" s="7">
        <f t="shared" si="5"/>
        <v>5.406091370558376</v>
      </c>
      <c r="O21" s="7">
        <f t="shared" si="6"/>
        <v>6.0406091370558377</v>
      </c>
      <c r="P21" s="8">
        <f t="shared" si="7"/>
        <v>5.7988880831520433</v>
      </c>
      <c r="Q21">
        <f t="shared" si="8"/>
        <v>115.97776166304087</v>
      </c>
    </row>
    <row r="22" spans="1:17" x14ac:dyDescent="0.3">
      <c r="A22" s="1">
        <v>1.3</v>
      </c>
      <c r="B22" s="1">
        <v>0.441</v>
      </c>
      <c r="D22" t="s">
        <v>35</v>
      </c>
      <c r="E22" s="4" t="s">
        <v>14</v>
      </c>
      <c r="F22" s="7">
        <v>0.39900000000000002</v>
      </c>
      <c r="G22" s="7">
        <v>0.40799999999999997</v>
      </c>
      <c r="H22" s="7">
        <v>0.38500000000000001</v>
      </c>
      <c r="I22" s="7">
        <f t="shared" si="2"/>
        <v>1.1247280638143584</v>
      </c>
      <c r="J22" s="7">
        <f t="shared" si="3"/>
        <v>1.1573604060913705</v>
      </c>
      <c r="K22" s="7">
        <f t="shared" si="4"/>
        <v>1.0739666424945613</v>
      </c>
      <c r="L22" s="7">
        <v>5</v>
      </c>
      <c r="M22" s="7">
        <f t="shared" si="1"/>
        <v>5.6236403190717921</v>
      </c>
      <c r="N22" s="7">
        <f t="shared" si="5"/>
        <v>5.7868020304568528</v>
      </c>
      <c r="O22" s="7">
        <f t="shared" si="6"/>
        <v>5.3698332124728063</v>
      </c>
      <c r="P22" s="8">
        <f t="shared" si="7"/>
        <v>5.5934251873338168</v>
      </c>
      <c r="Q22">
        <f t="shared" si="8"/>
        <v>111.86850374667632</v>
      </c>
    </row>
    <row r="23" spans="1:17" x14ac:dyDescent="0.3">
      <c r="A23" s="1">
        <v>1.3</v>
      </c>
      <c r="B23" s="1"/>
      <c r="D23" t="s">
        <v>36</v>
      </c>
      <c r="E23" s="4" t="s">
        <v>14</v>
      </c>
      <c r="F23" s="7">
        <v>0.42599999999999999</v>
      </c>
      <c r="G23" s="7">
        <v>0.432</v>
      </c>
      <c r="H23" s="7">
        <v>0.36499999999999999</v>
      </c>
      <c r="I23" s="7">
        <f t="shared" si="2"/>
        <v>1.2226250906453953</v>
      </c>
      <c r="J23" s="7">
        <f t="shared" si="3"/>
        <v>1.2443799854967368</v>
      </c>
      <c r="K23" s="7">
        <f t="shared" si="4"/>
        <v>1.0014503263234229</v>
      </c>
      <c r="L23" s="7">
        <v>5</v>
      </c>
      <c r="M23" s="7">
        <f t="shared" si="1"/>
        <v>6.1131254532269761</v>
      </c>
      <c r="N23" s="7">
        <f t="shared" si="5"/>
        <v>6.2218999274836841</v>
      </c>
      <c r="O23" s="7">
        <f t="shared" si="6"/>
        <v>5.0072516316171143</v>
      </c>
      <c r="P23" s="8">
        <f t="shared" si="7"/>
        <v>5.7807590041092594</v>
      </c>
      <c r="Q23">
        <f t="shared" si="8"/>
        <v>115.61518008218518</v>
      </c>
    </row>
    <row r="24" spans="1:17" x14ac:dyDescent="0.3">
      <c r="A24" s="1">
        <v>1.5</v>
      </c>
      <c r="B24" s="1">
        <v>0.49299999999999999</v>
      </c>
      <c r="D24" t="s">
        <v>37</v>
      </c>
      <c r="E24" s="4" t="s">
        <v>14</v>
      </c>
      <c r="F24" s="7">
        <v>0.35899999999999999</v>
      </c>
      <c r="G24" s="7">
        <v>0.38900000000000001</v>
      </c>
      <c r="H24" s="7">
        <v>0.35899999999999999</v>
      </c>
      <c r="I24" s="7">
        <f t="shared" si="2"/>
        <v>0.97969543147208127</v>
      </c>
      <c r="J24" s="7">
        <f t="shared" si="3"/>
        <v>1.088469905728789</v>
      </c>
      <c r="K24" s="7">
        <f t="shared" si="4"/>
        <v>0.97969543147208127</v>
      </c>
      <c r="L24" s="7">
        <v>5</v>
      </c>
      <c r="M24" s="7">
        <f t="shared" si="1"/>
        <v>4.8984771573604062</v>
      </c>
      <c r="N24" s="7">
        <f t="shared" si="5"/>
        <v>5.4423495286439447</v>
      </c>
      <c r="O24" s="7">
        <f t="shared" si="6"/>
        <v>4.8984771573604062</v>
      </c>
      <c r="P24" s="8">
        <f t="shared" si="7"/>
        <v>5.0797679477882527</v>
      </c>
      <c r="Q24">
        <f t="shared" si="8"/>
        <v>101.59535895576505</v>
      </c>
    </row>
    <row r="25" spans="1:17" x14ac:dyDescent="0.3">
      <c r="A25" s="1">
        <v>1.5</v>
      </c>
      <c r="B25" s="1">
        <v>0.47899999999999998</v>
      </c>
      <c r="D25" t="s">
        <v>38</v>
      </c>
      <c r="E25" s="4" t="s">
        <v>14</v>
      </c>
      <c r="F25" s="7">
        <v>0.45300000000000001</v>
      </c>
      <c r="G25" s="7">
        <v>0.40300000000000002</v>
      </c>
      <c r="H25" s="7">
        <v>0.38500000000000001</v>
      </c>
      <c r="I25" s="7">
        <f t="shared" si="2"/>
        <v>1.3205221174764323</v>
      </c>
      <c r="J25" s="7">
        <f t="shared" si="3"/>
        <v>1.1392313270485861</v>
      </c>
      <c r="K25" s="7">
        <f t="shared" si="4"/>
        <v>1.0739666424945613</v>
      </c>
      <c r="L25" s="7">
        <v>5</v>
      </c>
      <c r="M25" s="7">
        <f t="shared" si="1"/>
        <v>6.6026105873821619</v>
      </c>
      <c r="N25" s="7">
        <f t="shared" si="5"/>
        <v>5.6961566352429305</v>
      </c>
      <c r="O25" s="7">
        <f t="shared" si="6"/>
        <v>5.3698332124728063</v>
      </c>
      <c r="P25" s="8">
        <f t="shared" si="7"/>
        <v>5.8895334783659656</v>
      </c>
      <c r="Q25">
        <f t="shared" si="8"/>
        <v>117.79066956731931</v>
      </c>
    </row>
    <row r="26" spans="1:17" x14ac:dyDescent="0.3">
      <c r="A26" s="1">
        <v>1.5</v>
      </c>
      <c r="B26" s="1">
        <v>0.497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5F08-5017-4902-9ACD-DAC5B719FA9D}">
  <dimension ref="A1:Q26"/>
  <sheetViews>
    <sheetView topLeftCell="C1" zoomScale="85" zoomScaleNormal="85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0.43</v>
      </c>
      <c r="G2" s="7">
        <v>0.52800000000000002</v>
      </c>
      <c r="H2" s="7">
        <v>0.47799999999999998</v>
      </c>
      <c r="I2" s="7">
        <f>(F2-0.0627)/0.2789</f>
        <v>1.3169594836859089</v>
      </c>
      <c r="J2" s="7">
        <f t="shared" ref="J2:K2" si="0">(G2-0.0627)/0.2789</f>
        <v>1.6683399067766227</v>
      </c>
      <c r="K2" s="7">
        <f t="shared" si="0"/>
        <v>1.4890641807099321</v>
      </c>
      <c r="L2" s="7">
        <v>5</v>
      </c>
      <c r="M2" s="7">
        <f t="shared" ref="M2:M25" si="1">L2*I2</f>
        <v>6.5847974184295444</v>
      </c>
      <c r="N2" s="7">
        <f>L2*J2</f>
        <v>8.3416995338831139</v>
      </c>
      <c r="O2" s="7">
        <f>L2*K2</f>
        <v>7.4453209035496606</v>
      </c>
      <c r="P2" s="8">
        <f>AVERAGE(M2:O2)</f>
        <v>7.457272618620773</v>
      </c>
      <c r="Q2">
        <f>P2/0.05</f>
        <v>149.14545237241546</v>
      </c>
    </row>
    <row r="3" spans="1:17" x14ac:dyDescent="0.3">
      <c r="A3" s="1">
        <v>0</v>
      </c>
      <c r="B3" s="1">
        <v>0.06</v>
      </c>
      <c r="D3" t="s">
        <v>16</v>
      </c>
      <c r="E3" s="4" t="s">
        <v>14</v>
      </c>
      <c r="F3" s="7">
        <v>0.439</v>
      </c>
      <c r="G3" s="7">
        <v>0.48599999999999999</v>
      </c>
      <c r="H3" s="7">
        <v>0.44800000000000001</v>
      </c>
      <c r="I3" s="7">
        <f t="shared" ref="I3:I25" si="2">(F3-0.0627)/0.2789</f>
        <v>1.3492291143779132</v>
      </c>
      <c r="J3" s="7">
        <f t="shared" ref="J3:J25" si="3">(G3-0.0627)/0.2789</f>
        <v>1.5177482968806024</v>
      </c>
      <c r="K3" s="7">
        <f t="shared" ref="K3:K25" si="4">(H3-0.0627)/0.2789</f>
        <v>1.3814987450699174</v>
      </c>
      <c r="L3" s="7">
        <v>5</v>
      </c>
      <c r="M3" s="7">
        <f t="shared" si="1"/>
        <v>6.7461455718895653</v>
      </c>
      <c r="N3" s="7">
        <f t="shared" ref="N3:N25" si="5">L3*J3</f>
        <v>7.5887414844030125</v>
      </c>
      <c r="O3" s="7">
        <f t="shared" ref="O3:O25" si="6">L3*K3</f>
        <v>6.9074937253495872</v>
      </c>
      <c r="P3" s="8">
        <f t="shared" ref="P3:P25" si="7">AVERAGE(M3:O3)</f>
        <v>7.0807935938807214</v>
      </c>
      <c r="Q3">
        <f t="shared" ref="Q3:Q25" si="8">P3/0.05</f>
        <v>141.61587187761441</v>
      </c>
    </row>
    <row r="4" spans="1:17" x14ac:dyDescent="0.3">
      <c r="A4" s="1">
        <v>0</v>
      </c>
      <c r="B4" s="1">
        <v>5.7000000000000002E-2</v>
      </c>
      <c r="D4" t="s">
        <v>17</v>
      </c>
      <c r="E4" s="4" t="s">
        <v>14</v>
      </c>
      <c r="F4" s="7">
        <v>0.504</v>
      </c>
      <c r="G4" s="7">
        <v>0.498</v>
      </c>
      <c r="H4" s="7">
        <v>0.495</v>
      </c>
      <c r="I4" s="7">
        <f t="shared" si="2"/>
        <v>1.5822875582646112</v>
      </c>
      <c r="J4" s="7">
        <f t="shared" si="3"/>
        <v>1.5607744711366083</v>
      </c>
      <c r="K4" s="7">
        <f t="shared" si="4"/>
        <v>1.5500179275726069</v>
      </c>
      <c r="L4" s="7">
        <v>5</v>
      </c>
      <c r="M4" s="7">
        <f t="shared" si="1"/>
        <v>7.9114377913230562</v>
      </c>
      <c r="N4" s="7">
        <f t="shared" si="5"/>
        <v>7.8038723556830414</v>
      </c>
      <c r="O4" s="7">
        <f t="shared" si="6"/>
        <v>7.7500896378630344</v>
      </c>
      <c r="P4" s="8">
        <f t="shared" si="7"/>
        <v>7.8217999282897104</v>
      </c>
      <c r="Q4">
        <f t="shared" si="8"/>
        <v>156.43599856579419</v>
      </c>
    </row>
    <row r="5" spans="1:17" x14ac:dyDescent="0.3">
      <c r="A5" s="1">
        <v>0</v>
      </c>
      <c r="B5" s="1">
        <v>6.7000000000000004E-2</v>
      </c>
      <c r="D5" t="s">
        <v>18</v>
      </c>
      <c r="E5" s="4" t="s">
        <v>14</v>
      </c>
      <c r="F5" s="7">
        <v>0.40100000000000002</v>
      </c>
      <c r="G5" s="7">
        <v>0.41</v>
      </c>
      <c r="H5" s="7">
        <v>0.39800000000000002</v>
      </c>
      <c r="I5" s="7">
        <f t="shared" si="2"/>
        <v>1.2129795625672286</v>
      </c>
      <c r="J5" s="7">
        <f t="shared" si="3"/>
        <v>1.2452491932592327</v>
      </c>
      <c r="K5" s="7">
        <f t="shared" si="4"/>
        <v>1.2022230190032273</v>
      </c>
      <c r="L5" s="7">
        <v>5</v>
      </c>
      <c r="M5" s="7">
        <f t="shared" si="1"/>
        <v>6.0648978128361435</v>
      </c>
      <c r="N5" s="7">
        <f t="shared" si="5"/>
        <v>6.2262459662961636</v>
      </c>
      <c r="O5" s="7">
        <f t="shared" si="6"/>
        <v>6.0111150950161365</v>
      </c>
      <c r="P5" s="8">
        <f t="shared" si="7"/>
        <v>6.1007529580494806</v>
      </c>
      <c r="Q5">
        <f t="shared" si="8"/>
        <v>122.01505916098961</v>
      </c>
    </row>
    <row r="6" spans="1:17" x14ac:dyDescent="0.3">
      <c r="A6" s="1">
        <v>0.2</v>
      </c>
      <c r="B6" s="1">
        <v>9.2999999999999999E-2</v>
      </c>
      <c r="D6" t="s">
        <v>19</v>
      </c>
      <c r="E6" s="4" t="s">
        <v>14</v>
      </c>
      <c r="F6" s="7">
        <v>0.40400000000000003</v>
      </c>
      <c r="G6" s="7">
        <v>0.40200000000000002</v>
      </c>
      <c r="H6" s="7">
        <v>0.40500000000000003</v>
      </c>
      <c r="I6" s="7">
        <f t="shared" si="2"/>
        <v>1.2237361061312302</v>
      </c>
      <c r="J6" s="7">
        <f t="shared" si="3"/>
        <v>1.2165650770885625</v>
      </c>
      <c r="K6" s="7">
        <f t="shared" si="4"/>
        <v>1.2273216206525639</v>
      </c>
      <c r="L6" s="7">
        <v>5</v>
      </c>
      <c r="M6" s="7">
        <f t="shared" si="1"/>
        <v>6.1186805306561514</v>
      </c>
      <c r="N6" s="7">
        <f t="shared" si="5"/>
        <v>6.0828253854428125</v>
      </c>
      <c r="O6" s="7">
        <f t="shared" si="6"/>
        <v>6.1366081032628195</v>
      </c>
      <c r="P6" s="8">
        <f t="shared" si="7"/>
        <v>6.1127046731205938</v>
      </c>
      <c r="Q6">
        <f t="shared" si="8"/>
        <v>122.25409346241187</v>
      </c>
    </row>
    <row r="7" spans="1:17" x14ac:dyDescent="0.3">
      <c r="A7" s="1">
        <v>0.2</v>
      </c>
      <c r="B7" s="1">
        <v>0.114</v>
      </c>
      <c r="D7" t="s">
        <v>20</v>
      </c>
      <c r="E7" s="4" t="s">
        <v>14</v>
      </c>
      <c r="F7" s="7">
        <v>0.36499999999999999</v>
      </c>
      <c r="G7" s="7">
        <v>0.36399999999999999</v>
      </c>
      <c r="H7" s="7">
        <v>0.35199999999999998</v>
      </c>
      <c r="I7" s="7">
        <f t="shared" si="2"/>
        <v>1.0839010397992113</v>
      </c>
      <c r="J7" s="7">
        <f t="shared" si="3"/>
        <v>1.0803155252778776</v>
      </c>
      <c r="K7" s="7">
        <f t="shared" si="4"/>
        <v>1.0372893510218717</v>
      </c>
      <c r="L7" s="7">
        <v>5</v>
      </c>
      <c r="M7" s="7">
        <f t="shared" si="1"/>
        <v>5.4195051989960561</v>
      </c>
      <c r="N7" s="7">
        <f t="shared" si="5"/>
        <v>5.401577626389388</v>
      </c>
      <c r="O7" s="7">
        <f t="shared" si="6"/>
        <v>5.1864467551093583</v>
      </c>
      <c r="P7" s="8">
        <f t="shared" si="7"/>
        <v>5.3358431934982677</v>
      </c>
      <c r="Q7">
        <f t="shared" si="8"/>
        <v>106.71686386996535</v>
      </c>
    </row>
    <row r="8" spans="1:17" x14ac:dyDescent="0.3">
      <c r="A8" s="1">
        <v>0.2</v>
      </c>
      <c r="B8" s="1">
        <v>0.12</v>
      </c>
      <c r="D8" t="s">
        <v>21</v>
      </c>
      <c r="E8" s="4" t="s">
        <v>14</v>
      </c>
      <c r="F8" s="7">
        <v>0.44900000000000001</v>
      </c>
      <c r="G8" s="7">
        <v>0.504</v>
      </c>
      <c r="H8" s="7">
        <v>0.51800000000000002</v>
      </c>
      <c r="I8" s="7">
        <f t="shared" si="2"/>
        <v>1.3850842595912514</v>
      </c>
      <c r="J8" s="7">
        <f t="shared" si="3"/>
        <v>1.5822875582646112</v>
      </c>
      <c r="K8" s="7">
        <f t="shared" si="4"/>
        <v>1.6324847615632845</v>
      </c>
      <c r="L8" s="7">
        <v>5</v>
      </c>
      <c r="M8" s="7">
        <f t="shared" si="1"/>
        <v>6.925421297956257</v>
      </c>
      <c r="N8" s="7">
        <f t="shared" si="5"/>
        <v>7.9114377913230562</v>
      </c>
      <c r="O8" s="7">
        <f t="shared" si="6"/>
        <v>8.1624238078164222</v>
      </c>
      <c r="P8" s="8">
        <f t="shared" si="7"/>
        <v>7.6664276323652452</v>
      </c>
      <c r="Q8">
        <f t="shared" si="8"/>
        <v>153.32855264730489</v>
      </c>
    </row>
    <row r="9" spans="1:17" x14ac:dyDescent="0.3">
      <c r="A9" s="1">
        <v>0.4</v>
      </c>
      <c r="B9" s="1">
        <v>0.14799999999999999</v>
      </c>
      <c r="D9" t="s">
        <v>22</v>
      </c>
      <c r="E9" s="4" t="s">
        <v>14</v>
      </c>
      <c r="F9" s="7">
        <v>0.39800000000000002</v>
      </c>
      <c r="G9" s="7">
        <v>0.36199999999999999</v>
      </c>
      <c r="H9" s="7">
        <v>0.34300000000000003</v>
      </c>
      <c r="I9" s="7">
        <f t="shared" si="2"/>
        <v>1.2022230190032273</v>
      </c>
      <c r="J9" s="7">
        <f t="shared" si="3"/>
        <v>1.0731444962352099</v>
      </c>
      <c r="K9" s="7">
        <f t="shared" si="4"/>
        <v>1.0050197203298674</v>
      </c>
      <c r="L9" s="7">
        <v>5</v>
      </c>
      <c r="M9" s="7">
        <f t="shared" si="1"/>
        <v>6.0111150950161365</v>
      </c>
      <c r="N9" s="7">
        <f t="shared" si="5"/>
        <v>5.36572248117605</v>
      </c>
      <c r="O9" s="7">
        <f t="shared" si="6"/>
        <v>5.0250986016493373</v>
      </c>
      <c r="P9" s="8">
        <f t="shared" si="7"/>
        <v>5.4673120592805082</v>
      </c>
      <c r="Q9">
        <f t="shared" si="8"/>
        <v>109.34624118561015</v>
      </c>
    </row>
    <row r="10" spans="1:17" x14ac:dyDescent="0.3">
      <c r="A10" s="1">
        <v>0.4</v>
      </c>
      <c r="B10" s="1">
        <v>0.16400000000000001</v>
      </c>
      <c r="D10" t="s">
        <v>23</v>
      </c>
      <c r="E10" s="4" t="s">
        <v>14</v>
      </c>
      <c r="F10" s="7">
        <v>0.50600000000000001</v>
      </c>
      <c r="G10" s="7">
        <v>0.36</v>
      </c>
      <c r="H10" s="7">
        <v>0.36299999999999999</v>
      </c>
      <c r="I10" s="7">
        <f t="shared" si="2"/>
        <v>1.5894585873072788</v>
      </c>
      <c r="J10" s="7">
        <f t="shared" si="3"/>
        <v>1.0659734671925423</v>
      </c>
      <c r="K10" s="7">
        <f t="shared" si="4"/>
        <v>1.0767300107565436</v>
      </c>
      <c r="L10" s="7">
        <v>5</v>
      </c>
      <c r="M10" s="7">
        <f t="shared" si="1"/>
        <v>7.9472929365363942</v>
      </c>
      <c r="N10" s="7">
        <f t="shared" si="5"/>
        <v>5.3298673359627111</v>
      </c>
      <c r="O10" s="7">
        <f t="shared" si="6"/>
        <v>5.3836500537827181</v>
      </c>
      <c r="P10" s="8">
        <f t="shared" si="7"/>
        <v>6.2202701087606087</v>
      </c>
      <c r="Q10">
        <f t="shared" si="8"/>
        <v>124.40540217521217</v>
      </c>
    </row>
    <row r="11" spans="1:17" x14ac:dyDescent="0.3">
      <c r="A11" s="1">
        <v>0.4</v>
      </c>
      <c r="B11" s="1">
        <v>0.19700000000000001</v>
      </c>
      <c r="D11" t="s">
        <v>24</v>
      </c>
      <c r="E11" s="4" t="s">
        <v>14</v>
      </c>
      <c r="F11" s="7">
        <v>0.35399999999999998</v>
      </c>
      <c r="G11" s="7">
        <v>0.36099999999999999</v>
      </c>
      <c r="H11" s="7">
        <v>0.33300000000000002</v>
      </c>
      <c r="I11" s="7">
        <f t="shared" si="2"/>
        <v>1.0444603800645393</v>
      </c>
      <c r="J11" s="7">
        <f t="shared" si="3"/>
        <v>1.069558981713876</v>
      </c>
      <c r="K11" s="7">
        <f t="shared" si="4"/>
        <v>0.9691645751165292</v>
      </c>
      <c r="L11" s="7">
        <v>5</v>
      </c>
      <c r="M11" s="7">
        <f t="shared" si="1"/>
        <v>5.2223019003226963</v>
      </c>
      <c r="N11" s="7">
        <f t="shared" si="5"/>
        <v>5.3477949085693801</v>
      </c>
      <c r="O11" s="7">
        <f t="shared" si="6"/>
        <v>4.8458228755826465</v>
      </c>
      <c r="P11" s="8">
        <f t="shared" si="7"/>
        <v>5.1386398948249079</v>
      </c>
      <c r="Q11">
        <f t="shared" si="8"/>
        <v>102.77279789649815</v>
      </c>
    </row>
    <row r="12" spans="1:17" x14ac:dyDescent="0.3">
      <c r="A12" s="1">
        <v>0.6</v>
      </c>
      <c r="B12" s="1">
        <v>0.20100000000000001</v>
      </c>
      <c r="D12" t="s">
        <v>25</v>
      </c>
      <c r="E12" s="4" t="s">
        <v>14</v>
      </c>
      <c r="F12" s="7">
        <v>0.39800000000000002</v>
      </c>
      <c r="G12" s="7">
        <v>0.38400000000000001</v>
      </c>
      <c r="H12" s="7">
        <v>0.39400000000000002</v>
      </c>
      <c r="I12" s="7">
        <f t="shared" si="2"/>
        <v>1.2022230190032273</v>
      </c>
      <c r="J12" s="7">
        <f t="shared" si="3"/>
        <v>1.1520258157045538</v>
      </c>
      <c r="K12" s="7">
        <f t="shared" si="4"/>
        <v>1.187880960917892</v>
      </c>
      <c r="L12" s="7">
        <v>5</v>
      </c>
      <c r="M12" s="7">
        <f t="shared" si="1"/>
        <v>6.0111150950161365</v>
      </c>
      <c r="N12" s="7">
        <f t="shared" si="5"/>
        <v>5.7601290785227688</v>
      </c>
      <c r="O12" s="7">
        <f t="shared" si="6"/>
        <v>5.9394048045894596</v>
      </c>
      <c r="P12" s="8">
        <f t="shared" si="7"/>
        <v>5.9035496593761216</v>
      </c>
      <c r="Q12">
        <f t="shared" si="8"/>
        <v>118.07099318752243</v>
      </c>
    </row>
    <row r="13" spans="1:17" x14ac:dyDescent="0.3">
      <c r="A13" s="1">
        <v>0.6</v>
      </c>
      <c r="B13" s="1">
        <v>0.254</v>
      </c>
      <c r="D13" t="s">
        <v>26</v>
      </c>
      <c r="E13" s="4" t="s">
        <v>14</v>
      </c>
      <c r="F13" s="7">
        <v>0.45700000000000002</v>
      </c>
      <c r="G13" s="7">
        <v>0.5</v>
      </c>
      <c r="H13" s="7">
        <v>0.41199999999999998</v>
      </c>
      <c r="I13" s="7">
        <f t="shared" si="2"/>
        <v>1.4137683757619219</v>
      </c>
      <c r="J13" s="7">
        <f t="shared" si="3"/>
        <v>1.5679455001792759</v>
      </c>
      <c r="K13" s="7">
        <f t="shared" si="4"/>
        <v>1.2524202223019003</v>
      </c>
      <c r="L13" s="7">
        <v>5</v>
      </c>
      <c r="M13" s="7">
        <f t="shared" si="1"/>
        <v>7.0688418788096099</v>
      </c>
      <c r="N13" s="7">
        <f t="shared" si="5"/>
        <v>7.8397275008963794</v>
      </c>
      <c r="O13" s="7">
        <f t="shared" si="6"/>
        <v>6.2621011115095015</v>
      </c>
      <c r="P13" s="8">
        <f t="shared" si="7"/>
        <v>7.0568901637384966</v>
      </c>
      <c r="Q13">
        <f t="shared" si="8"/>
        <v>141.13780327476994</v>
      </c>
    </row>
    <row r="14" spans="1:17" x14ac:dyDescent="0.3">
      <c r="A14" s="1">
        <v>0.6</v>
      </c>
      <c r="B14" s="1">
        <v>0.253</v>
      </c>
      <c r="D14" t="s">
        <v>27</v>
      </c>
      <c r="E14" s="4" t="s">
        <v>14</v>
      </c>
      <c r="F14" s="7">
        <v>0.372</v>
      </c>
      <c r="G14" s="7">
        <v>0.38600000000000001</v>
      </c>
      <c r="H14" s="7">
        <v>0.38400000000000001</v>
      </c>
      <c r="I14" s="7">
        <f t="shared" si="2"/>
        <v>1.1089996414485479</v>
      </c>
      <c r="J14" s="7">
        <f t="shared" si="3"/>
        <v>1.1591968447472214</v>
      </c>
      <c r="K14" s="7">
        <f t="shared" si="4"/>
        <v>1.1520258157045538</v>
      </c>
      <c r="L14" s="7">
        <v>5</v>
      </c>
      <c r="M14" s="7">
        <f t="shared" si="1"/>
        <v>5.54499820724274</v>
      </c>
      <c r="N14" s="7">
        <f t="shared" si="5"/>
        <v>5.7959842237361068</v>
      </c>
      <c r="O14" s="7">
        <f t="shared" si="6"/>
        <v>5.7601290785227688</v>
      </c>
      <c r="P14" s="8">
        <f t="shared" si="7"/>
        <v>5.7003705031672061</v>
      </c>
      <c r="Q14">
        <f t="shared" si="8"/>
        <v>114.00741006334411</v>
      </c>
    </row>
    <row r="15" spans="1:17" x14ac:dyDescent="0.3">
      <c r="A15" s="1">
        <v>0.8</v>
      </c>
      <c r="B15" s="1">
        <v>0.27200000000000002</v>
      </c>
      <c r="D15" t="s">
        <v>28</v>
      </c>
      <c r="E15" s="4" t="s">
        <v>14</v>
      </c>
      <c r="F15" s="7">
        <v>0.378</v>
      </c>
      <c r="G15" s="7">
        <v>0.35299999999999998</v>
      </c>
      <c r="H15" s="7">
        <v>0.33300000000000002</v>
      </c>
      <c r="I15" s="7">
        <f t="shared" si="2"/>
        <v>1.1305127285765508</v>
      </c>
      <c r="J15" s="7">
        <f t="shared" si="3"/>
        <v>1.0408748655432056</v>
      </c>
      <c r="K15" s="7">
        <f t="shared" si="4"/>
        <v>0.9691645751165292</v>
      </c>
      <c r="L15" s="7">
        <v>5</v>
      </c>
      <c r="M15" s="7">
        <f t="shared" si="1"/>
        <v>5.6525636428827539</v>
      </c>
      <c r="N15" s="7">
        <f t="shared" si="5"/>
        <v>5.2043743277160281</v>
      </c>
      <c r="O15" s="7">
        <f t="shared" si="6"/>
        <v>4.8458228755826465</v>
      </c>
      <c r="P15" s="8">
        <f t="shared" si="7"/>
        <v>5.2342536153938095</v>
      </c>
      <c r="Q15">
        <f t="shared" si="8"/>
        <v>104.68507230787618</v>
      </c>
    </row>
    <row r="16" spans="1:17" x14ac:dyDescent="0.3">
      <c r="A16" s="1">
        <v>0.8</v>
      </c>
      <c r="B16" s="1">
        <v>0.312</v>
      </c>
      <c r="D16" t="s">
        <v>29</v>
      </c>
      <c r="E16" s="4" t="s">
        <v>14</v>
      </c>
      <c r="F16" s="7">
        <v>0.42299999999999999</v>
      </c>
      <c r="G16" s="7">
        <v>0.41</v>
      </c>
      <c r="H16" s="7">
        <v>0.377</v>
      </c>
      <c r="I16" s="7">
        <f t="shared" si="2"/>
        <v>1.2918608820365722</v>
      </c>
      <c r="J16" s="7">
        <f t="shared" si="3"/>
        <v>1.2452491932592327</v>
      </c>
      <c r="K16" s="7">
        <f t="shared" si="4"/>
        <v>1.1269272140552171</v>
      </c>
      <c r="L16" s="7">
        <v>5</v>
      </c>
      <c r="M16" s="7">
        <f t="shared" si="1"/>
        <v>6.4593044101828614</v>
      </c>
      <c r="N16" s="7">
        <f t="shared" si="5"/>
        <v>6.2262459662961636</v>
      </c>
      <c r="O16" s="7">
        <f t="shared" si="6"/>
        <v>5.6346360702760858</v>
      </c>
      <c r="P16" s="8">
        <f t="shared" si="7"/>
        <v>6.1067288155850363</v>
      </c>
      <c r="Q16">
        <f t="shared" si="8"/>
        <v>122.13457631170073</v>
      </c>
    </row>
    <row r="17" spans="1:17" x14ac:dyDescent="0.3">
      <c r="A17" s="1">
        <v>0.8</v>
      </c>
      <c r="B17" s="1">
        <v>0.30299999999999999</v>
      </c>
      <c r="D17" t="s">
        <v>30</v>
      </c>
      <c r="E17" s="4" t="s">
        <v>14</v>
      </c>
      <c r="F17" s="7">
        <v>0.36399999999999999</v>
      </c>
      <c r="G17" s="7">
        <v>0.32800000000000001</v>
      </c>
      <c r="H17" s="7">
        <v>0.38100000000000001</v>
      </c>
      <c r="I17" s="7">
        <f t="shared" si="2"/>
        <v>1.0803155252778776</v>
      </c>
      <c r="J17" s="7">
        <f t="shared" si="3"/>
        <v>0.95123700250986021</v>
      </c>
      <c r="K17" s="7">
        <f t="shared" si="4"/>
        <v>1.1412692721405524</v>
      </c>
      <c r="L17" s="7">
        <v>5</v>
      </c>
      <c r="M17" s="7">
        <f t="shared" si="1"/>
        <v>5.401577626389388</v>
      </c>
      <c r="N17" s="7">
        <f t="shared" si="5"/>
        <v>4.7561850125493006</v>
      </c>
      <c r="O17" s="7">
        <f t="shared" si="6"/>
        <v>5.7063463607027618</v>
      </c>
      <c r="P17" s="8">
        <f t="shared" si="7"/>
        <v>5.2880363332138165</v>
      </c>
      <c r="Q17">
        <f t="shared" si="8"/>
        <v>105.76072666427632</v>
      </c>
    </row>
    <row r="18" spans="1:17" x14ac:dyDescent="0.3">
      <c r="A18" s="1">
        <v>1</v>
      </c>
      <c r="B18" s="1">
        <v>0.32900000000000001</v>
      </c>
      <c r="D18" t="s">
        <v>31</v>
      </c>
      <c r="E18" s="4" t="s">
        <v>14</v>
      </c>
      <c r="F18" s="7">
        <v>0.37</v>
      </c>
      <c r="G18" s="7">
        <v>0.41099999999999998</v>
      </c>
      <c r="H18" s="7">
        <v>0.376</v>
      </c>
      <c r="I18" s="7">
        <f t="shared" si="2"/>
        <v>1.1018286124058805</v>
      </c>
      <c r="J18" s="7">
        <f t="shared" si="3"/>
        <v>1.2488347077805664</v>
      </c>
      <c r="K18" s="7">
        <f t="shared" si="4"/>
        <v>1.1233416995338832</v>
      </c>
      <c r="L18" s="7">
        <v>5</v>
      </c>
      <c r="M18" s="7">
        <f t="shared" si="1"/>
        <v>5.509143062029402</v>
      </c>
      <c r="N18" s="7">
        <f t="shared" si="5"/>
        <v>6.2441735389028317</v>
      </c>
      <c r="O18" s="7">
        <f t="shared" si="6"/>
        <v>5.6167084976694159</v>
      </c>
      <c r="P18" s="8">
        <f t="shared" si="7"/>
        <v>5.7900083662005501</v>
      </c>
      <c r="Q18">
        <f t="shared" si="8"/>
        <v>115.800167324011</v>
      </c>
    </row>
    <row r="19" spans="1:17" x14ac:dyDescent="0.3">
      <c r="A19" s="1">
        <v>1</v>
      </c>
      <c r="B19" s="1">
        <v>0.35899999999999999</v>
      </c>
      <c r="D19" t="s">
        <v>32</v>
      </c>
      <c r="E19" s="4" t="s">
        <v>14</v>
      </c>
      <c r="F19" s="7">
        <v>0.34799999999999998</v>
      </c>
      <c r="G19" s="7">
        <v>0.34399999999999997</v>
      </c>
      <c r="H19" s="7">
        <v>0.32200000000000001</v>
      </c>
      <c r="I19" s="7">
        <f t="shared" si="2"/>
        <v>1.0229472929365364</v>
      </c>
      <c r="J19" s="7">
        <f t="shared" si="3"/>
        <v>1.0086052348512011</v>
      </c>
      <c r="K19" s="7">
        <f t="shared" si="4"/>
        <v>0.92972391538185728</v>
      </c>
      <c r="L19" s="7">
        <v>5</v>
      </c>
      <c r="M19" s="7">
        <f t="shared" si="1"/>
        <v>5.1147364646826823</v>
      </c>
      <c r="N19" s="7">
        <f t="shared" si="5"/>
        <v>5.0430261742560054</v>
      </c>
      <c r="O19" s="7">
        <f t="shared" si="6"/>
        <v>4.6486195769092866</v>
      </c>
      <c r="P19" s="8">
        <f t="shared" si="7"/>
        <v>4.9354607386159914</v>
      </c>
      <c r="Q19">
        <f t="shared" si="8"/>
        <v>98.709214772319825</v>
      </c>
    </row>
    <row r="20" spans="1:17" x14ac:dyDescent="0.3">
      <c r="A20" s="1">
        <v>1</v>
      </c>
      <c r="B20" s="1">
        <v>0.36199999999999999</v>
      </c>
      <c r="D20" t="s">
        <v>33</v>
      </c>
      <c r="E20" s="4" t="s">
        <v>14</v>
      </c>
      <c r="F20" s="7">
        <v>0.32300000000000001</v>
      </c>
      <c r="G20" s="7">
        <v>0.33500000000000002</v>
      </c>
      <c r="H20" s="7">
        <v>0.32700000000000001</v>
      </c>
      <c r="I20" s="7">
        <f t="shared" si="2"/>
        <v>0.9333094299031911</v>
      </c>
      <c r="J20" s="7">
        <f t="shared" si="3"/>
        <v>0.97633560415919685</v>
      </c>
      <c r="K20" s="7">
        <f t="shared" si="4"/>
        <v>0.94765148798852639</v>
      </c>
      <c r="L20" s="7">
        <v>5</v>
      </c>
      <c r="M20" s="7">
        <f t="shared" si="1"/>
        <v>4.6665471495159556</v>
      </c>
      <c r="N20" s="7">
        <f t="shared" si="5"/>
        <v>4.8816780207959845</v>
      </c>
      <c r="O20" s="7">
        <f t="shared" si="6"/>
        <v>4.7382574399426316</v>
      </c>
      <c r="P20" s="8">
        <f t="shared" si="7"/>
        <v>4.7621608700848581</v>
      </c>
      <c r="Q20">
        <f t="shared" si="8"/>
        <v>95.243217401697152</v>
      </c>
    </row>
    <row r="21" spans="1:17" x14ac:dyDescent="0.3">
      <c r="A21" s="1">
        <v>1.3</v>
      </c>
      <c r="B21" s="1">
        <v>0.42</v>
      </c>
      <c r="D21" t="s">
        <v>34</v>
      </c>
      <c r="E21" s="4" t="s">
        <v>14</v>
      </c>
      <c r="F21" s="7">
        <v>0.377</v>
      </c>
      <c r="G21" s="7">
        <v>0.43099999999999999</v>
      </c>
      <c r="H21" s="7">
        <v>0.40300000000000002</v>
      </c>
      <c r="I21" s="7">
        <f t="shared" si="2"/>
        <v>1.1269272140552171</v>
      </c>
      <c r="J21" s="7">
        <f t="shared" si="3"/>
        <v>1.3205449982072426</v>
      </c>
      <c r="K21" s="7">
        <f t="shared" si="4"/>
        <v>1.2201505916098963</v>
      </c>
      <c r="L21" s="7">
        <v>5</v>
      </c>
      <c r="M21" s="7">
        <f t="shared" si="1"/>
        <v>5.6346360702760858</v>
      </c>
      <c r="N21" s="7">
        <f t="shared" si="5"/>
        <v>6.6027249910362134</v>
      </c>
      <c r="O21" s="7">
        <f t="shared" si="6"/>
        <v>6.1007529580494815</v>
      </c>
      <c r="P21" s="8">
        <f t="shared" si="7"/>
        <v>6.1127046731205938</v>
      </c>
      <c r="Q21">
        <f t="shared" si="8"/>
        <v>122.25409346241187</v>
      </c>
    </row>
    <row r="22" spans="1:17" x14ac:dyDescent="0.3">
      <c r="A22" s="1">
        <v>1.3</v>
      </c>
      <c r="B22" s="1">
        <v>0.436</v>
      </c>
      <c r="D22" t="s">
        <v>35</v>
      </c>
      <c r="E22" s="4" t="s">
        <v>14</v>
      </c>
      <c r="F22" s="7">
        <v>0.36899999999999999</v>
      </c>
      <c r="G22" s="7">
        <v>0.318</v>
      </c>
      <c r="H22" s="7">
        <v>0.33900000000000002</v>
      </c>
      <c r="I22" s="7">
        <f t="shared" si="2"/>
        <v>1.0982430978845465</v>
      </c>
      <c r="J22" s="7">
        <f t="shared" si="3"/>
        <v>0.91538185729652199</v>
      </c>
      <c r="K22" s="7">
        <f t="shared" si="4"/>
        <v>0.99067766224453213</v>
      </c>
      <c r="L22" s="7">
        <v>5</v>
      </c>
      <c r="M22" s="7">
        <f t="shared" si="1"/>
        <v>5.491215489422733</v>
      </c>
      <c r="N22" s="7">
        <f t="shared" si="5"/>
        <v>4.5769092864826098</v>
      </c>
      <c r="O22" s="7">
        <f t="shared" si="6"/>
        <v>4.9533883112226604</v>
      </c>
      <c r="P22" s="8">
        <f t="shared" si="7"/>
        <v>5.0071710290426674</v>
      </c>
      <c r="Q22">
        <f t="shared" si="8"/>
        <v>100.14342058085334</v>
      </c>
    </row>
    <row r="23" spans="1:17" x14ac:dyDescent="0.3">
      <c r="A23" s="1">
        <v>1.3</v>
      </c>
      <c r="B23" s="1">
        <v>0.46700000000000003</v>
      </c>
      <c r="D23" t="s">
        <v>36</v>
      </c>
      <c r="E23" s="4" t="s">
        <v>14</v>
      </c>
      <c r="F23" s="7">
        <v>0.39400000000000002</v>
      </c>
      <c r="G23" s="7">
        <v>0.38400000000000001</v>
      </c>
      <c r="H23" s="7">
        <v>0.39</v>
      </c>
      <c r="I23" s="7">
        <f t="shared" si="2"/>
        <v>1.187880960917892</v>
      </c>
      <c r="J23" s="7">
        <f t="shared" si="3"/>
        <v>1.1520258157045538</v>
      </c>
      <c r="K23" s="7">
        <f t="shared" si="4"/>
        <v>1.1735389028325567</v>
      </c>
      <c r="L23" s="7">
        <v>5</v>
      </c>
      <c r="M23" s="7">
        <f t="shared" si="1"/>
        <v>5.9394048045894596</v>
      </c>
      <c r="N23" s="7">
        <f t="shared" si="5"/>
        <v>5.7601290785227688</v>
      </c>
      <c r="O23" s="7">
        <f t="shared" si="6"/>
        <v>5.8676945141627836</v>
      </c>
      <c r="P23" s="8">
        <f t="shared" si="7"/>
        <v>5.8557427990916695</v>
      </c>
      <c r="Q23">
        <f t="shared" si="8"/>
        <v>117.11485598183339</v>
      </c>
    </row>
    <row r="24" spans="1:17" x14ac:dyDescent="0.3">
      <c r="A24" s="1">
        <v>1.5</v>
      </c>
      <c r="B24" s="1">
        <v>0.47099999999999997</v>
      </c>
      <c r="D24" t="s">
        <v>37</v>
      </c>
      <c r="E24" s="4" t="s">
        <v>14</v>
      </c>
      <c r="F24" s="7">
        <v>0.34899999999999998</v>
      </c>
      <c r="G24" s="7">
        <v>0.39200000000000002</v>
      </c>
      <c r="H24" s="7">
        <v>0.33600000000000002</v>
      </c>
      <c r="I24" s="7">
        <f t="shared" si="2"/>
        <v>1.0265328074578703</v>
      </c>
      <c r="J24" s="7">
        <f t="shared" si="3"/>
        <v>1.1807099318752243</v>
      </c>
      <c r="K24" s="7">
        <f t="shared" si="4"/>
        <v>0.97992111868053067</v>
      </c>
      <c r="L24" s="7">
        <v>5</v>
      </c>
      <c r="M24" s="7">
        <f t="shared" si="1"/>
        <v>5.1326640372893522</v>
      </c>
      <c r="N24" s="7">
        <f t="shared" si="5"/>
        <v>5.9035496593761216</v>
      </c>
      <c r="O24" s="7">
        <f t="shared" si="6"/>
        <v>4.8996055934026534</v>
      </c>
      <c r="P24" s="8">
        <f t="shared" si="7"/>
        <v>5.311939763356043</v>
      </c>
      <c r="Q24">
        <f t="shared" si="8"/>
        <v>106.23879526712085</v>
      </c>
    </row>
    <row r="25" spans="1:17" x14ac:dyDescent="0.3">
      <c r="A25" s="1">
        <v>1.5</v>
      </c>
      <c r="B25" s="1">
        <v>0.437</v>
      </c>
      <c r="D25" t="s">
        <v>38</v>
      </c>
      <c r="E25" s="4" t="s">
        <v>14</v>
      </c>
      <c r="F25" s="7">
        <v>0.38200000000000001</v>
      </c>
      <c r="G25" s="7">
        <v>0.34599999999999997</v>
      </c>
      <c r="H25" s="7">
        <v>0.36499999999999999</v>
      </c>
      <c r="I25" s="7">
        <f t="shared" si="2"/>
        <v>1.1448547866618861</v>
      </c>
      <c r="J25" s="7">
        <f t="shared" si="3"/>
        <v>1.0157762638938688</v>
      </c>
      <c r="K25" s="7">
        <f t="shared" si="4"/>
        <v>1.0839010397992113</v>
      </c>
      <c r="L25" s="7">
        <v>5</v>
      </c>
      <c r="M25" s="7">
        <f t="shared" si="1"/>
        <v>5.7242739333094308</v>
      </c>
      <c r="N25" s="7">
        <f t="shared" si="5"/>
        <v>5.0788813194693443</v>
      </c>
      <c r="O25" s="7">
        <f t="shared" si="6"/>
        <v>5.4195051989960561</v>
      </c>
      <c r="P25" s="8">
        <f t="shared" si="7"/>
        <v>5.4075534839249437</v>
      </c>
      <c r="Q25">
        <f t="shared" si="8"/>
        <v>108.15106967849887</v>
      </c>
    </row>
    <row r="26" spans="1:17" x14ac:dyDescent="0.3">
      <c r="A26" s="1">
        <v>1.5</v>
      </c>
      <c r="B26" s="1">
        <v>0.46200000000000002</v>
      </c>
      <c r="F26" s="7"/>
      <c r="I26" s="7"/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1DEE-0DEE-4D81-A3DE-09D05F0217D2}">
  <dimension ref="A1:Q26"/>
  <sheetViews>
    <sheetView zoomScaleNormal="100" workbookViewId="0">
      <selection sqref="A1:Q26"/>
    </sheetView>
  </sheetViews>
  <sheetFormatPr defaultRowHeight="14.4" x14ac:dyDescent="0.3"/>
  <cols>
    <col min="2" max="2" width="12" bestFit="1" customWidth="1"/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0.313</v>
      </c>
      <c r="G2" s="7">
        <v>0.28299999999999997</v>
      </c>
      <c r="H2" s="7">
        <v>0.32300000000000001</v>
      </c>
      <c r="I2" s="7">
        <f>(F2-0.0534)/0.1659</f>
        <v>1.5647980711271852</v>
      </c>
      <c r="J2" s="7">
        <f t="shared" ref="J2:K2" si="0">(G2-0.0534)/0.1659</f>
        <v>1.3839662447257384</v>
      </c>
      <c r="K2" s="7">
        <f t="shared" si="0"/>
        <v>1.6250753465943339</v>
      </c>
      <c r="L2" s="7">
        <v>5</v>
      </c>
      <c r="M2" s="7">
        <f t="shared" ref="M2:M25" si="1">L2*I2</f>
        <v>7.8239903556359263</v>
      </c>
      <c r="N2" s="7">
        <f>L2*J2</f>
        <v>6.9198312236286919</v>
      </c>
      <c r="O2" s="7">
        <f>L2*K2</f>
        <v>8.1253767329716702</v>
      </c>
      <c r="P2" s="8">
        <f>AVERAGE(M2:O2)</f>
        <v>7.6230661040787631</v>
      </c>
      <c r="Q2">
        <f>P2/0.05</f>
        <v>152.46132208157525</v>
      </c>
    </row>
    <row r="3" spans="1:17" x14ac:dyDescent="0.3">
      <c r="A3" s="1">
        <v>0</v>
      </c>
      <c r="B3" s="1">
        <v>0.05</v>
      </c>
      <c r="D3" t="s">
        <v>16</v>
      </c>
      <c r="E3" s="4" t="s">
        <v>14</v>
      </c>
      <c r="F3" s="7">
        <v>0.40300000000000002</v>
      </c>
      <c r="G3" s="7">
        <v>0.48899999999999999</v>
      </c>
      <c r="H3" s="7">
        <v>0.42399999999999999</v>
      </c>
      <c r="I3" s="7">
        <f t="shared" ref="I3:I25" si="2">(F3-0.0534)/0.1659</f>
        <v>2.1072935503315251</v>
      </c>
      <c r="J3" s="7">
        <f t="shared" ref="J3:J25" si="3">(G3-0.0534)/0.1659</f>
        <v>2.6256781193490055</v>
      </c>
      <c r="K3" s="7">
        <f t="shared" ref="K3:K25" si="4">(H3-0.0534)/0.1659</f>
        <v>2.2338758288125375</v>
      </c>
      <c r="L3" s="7">
        <v>5</v>
      </c>
      <c r="M3" s="7">
        <f t="shared" si="1"/>
        <v>10.536467751657625</v>
      </c>
      <c r="N3" s="7">
        <f t="shared" ref="N3:N25" si="5">L3*J3</f>
        <v>13.128390596745028</v>
      </c>
      <c r="O3" s="7">
        <f t="shared" ref="O3:O25" si="6">L3*K3</f>
        <v>11.169379144062688</v>
      </c>
      <c r="P3" s="8">
        <f t="shared" ref="P3:P25" si="7">AVERAGE(M3:O3)</f>
        <v>11.611412497488447</v>
      </c>
      <c r="Q3">
        <f t="shared" ref="Q3:Q25" si="8">P3/0.05</f>
        <v>232.22824994976892</v>
      </c>
    </row>
    <row r="4" spans="1:17" x14ac:dyDescent="0.3">
      <c r="A4" s="1">
        <v>0</v>
      </c>
      <c r="B4" s="1">
        <v>4.9000000000000002E-2</v>
      </c>
      <c r="D4" t="s">
        <v>17</v>
      </c>
      <c r="E4" s="4" t="s">
        <v>14</v>
      </c>
      <c r="F4" s="7">
        <v>0.36899999999999999</v>
      </c>
      <c r="G4" s="7">
        <v>0.40300000000000002</v>
      </c>
      <c r="H4" s="7">
        <v>0.38800000000000001</v>
      </c>
      <c r="I4" s="7">
        <f t="shared" si="2"/>
        <v>1.9023508137432188</v>
      </c>
      <c r="J4" s="7">
        <f t="shared" si="3"/>
        <v>2.1072935503315251</v>
      </c>
      <c r="K4" s="7">
        <f t="shared" si="4"/>
        <v>2.0168776371308019</v>
      </c>
      <c r="L4" s="7">
        <v>5</v>
      </c>
      <c r="M4" s="7">
        <f t="shared" si="1"/>
        <v>9.511754068716094</v>
      </c>
      <c r="N4" s="7">
        <f t="shared" si="5"/>
        <v>10.536467751657625</v>
      </c>
      <c r="O4" s="7">
        <f t="shared" si="6"/>
        <v>10.08438818565401</v>
      </c>
      <c r="P4" s="8">
        <f t="shared" si="7"/>
        <v>10.044203335342576</v>
      </c>
      <c r="Q4">
        <f t="shared" si="8"/>
        <v>200.88406670685151</v>
      </c>
    </row>
    <row r="5" spans="1:17" x14ac:dyDescent="0.3">
      <c r="A5" s="1">
        <v>0</v>
      </c>
      <c r="B5" s="1">
        <v>0.05</v>
      </c>
      <c r="D5" t="s">
        <v>18</v>
      </c>
      <c r="E5" s="4" t="s">
        <v>14</v>
      </c>
      <c r="F5" s="7">
        <v>0.42799999999999999</v>
      </c>
      <c r="G5" s="7">
        <v>0.505</v>
      </c>
      <c r="H5" s="7">
        <v>0.45500000000000002</v>
      </c>
      <c r="I5" s="7">
        <f t="shared" si="2"/>
        <v>2.2579867389993971</v>
      </c>
      <c r="J5" s="7">
        <f t="shared" si="3"/>
        <v>2.7221217600964436</v>
      </c>
      <c r="K5" s="7">
        <f t="shared" si="4"/>
        <v>2.4207353827606992</v>
      </c>
      <c r="L5" s="7">
        <v>5</v>
      </c>
      <c r="M5" s="7">
        <f t="shared" si="1"/>
        <v>11.289933694996986</v>
      </c>
      <c r="N5" s="7">
        <f t="shared" si="5"/>
        <v>13.610608800482218</v>
      </c>
      <c r="O5" s="7">
        <f t="shared" si="6"/>
        <v>12.103676913803497</v>
      </c>
      <c r="P5" s="8">
        <f t="shared" si="7"/>
        <v>12.334739803094232</v>
      </c>
      <c r="Q5">
        <f t="shared" si="8"/>
        <v>246.69479606188463</v>
      </c>
    </row>
    <row r="6" spans="1:17" x14ac:dyDescent="0.3">
      <c r="A6" s="1">
        <v>0.2</v>
      </c>
      <c r="B6" s="1">
        <v>7.6999999999999999E-2</v>
      </c>
      <c r="D6" t="s">
        <v>19</v>
      </c>
      <c r="E6" s="4" t="s">
        <v>14</v>
      </c>
      <c r="F6" s="7">
        <v>0.39500000000000002</v>
      </c>
      <c r="G6" s="7">
        <v>0.40200000000000002</v>
      </c>
      <c r="H6" s="7">
        <v>0.439</v>
      </c>
      <c r="I6" s="7">
        <f t="shared" si="2"/>
        <v>2.0590717299578061</v>
      </c>
      <c r="J6" s="7">
        <f t="shared" si="3"/>
        <v>2.1012658227848102</v>
      </c>
      <c r="K6" s="7">
        <f t="shared" si="4"/>
        <v>2.3242917420132612</v>
      </c>
      <c r="L6" s="7">
        <v>5</v>
      </c>
      <c r="M6" s="7">
        <f t="shared" si="1"/>
        <v>10.29535864978903</v>
      </c>
      <c r="N6" s="7">
        <f t="shared" si="5"/>
        <v>10.506329113924052</v>
      </c>
      <c r="O6" s="7">
        <f t="shared" si="6"/>
        <v>11.621458710066307</v>
      </c>
      <c r="P6" s="8">
        <f t="shared" si="7"/>
        <v>10.807715491259797</v>
      </c>
      <c r="Q6">
        <f t="shared" si="8"/>
        <v>216.15430982519592</v>
      </c>
    </row>
    <row r="7" spans="1:17" x14ac:dyDescent="0.3">
      <c r="A7" s="1">
        <v>0.2</v>
      </c>
      <c r="B7" s="1">
        <v>8.2000000000000003E-2</v>
      </c>
      <c r="D7" t="s">
        <v>20</v>
      </c>
      <c r="E7" s="4" t="s">
        <v>14</v>
      </c>
      <c r="F7" s="7">
        <v>0.39800000000000002</v>
      </c>
      <c r="G7" s="7">
        <v>0.40600000000000003</v>
      </c>
      <c r="H7" s="7">
        <v>0.378</v>
      </c>
      <c r="I7" s="7">
        <f t="shared" si="2"/>
        <v>2.0771549125979507</v>
      </c>
      <c r="J7" s="7">
        <f t="shared" si="3"/>
        <v>2.1253767329716697</v>
      </c>
      <c r="K7" s="7">
        <f t="shared" si="4"/>
        <v>1.9566003616636529</v>
      </c>
      <c r="L7" s="7">
        <v>5</v>
      </c>
      <c r="M7" s="7">
        <f t="shared" si="1"/>
        <v>10.385774562989754</v>
      </c>
      <c r="N7" s="7">
        <f t="shared" si="5"/>
        <v>10.626883664858349</v>
      </c>
      <c r="O7" s="7">
        <f t="shared" si="6"/>
        <v>9.7830018083182644</v>
      </c>
      <c r="P7" s="8">
        <f t="shared" si="7"/>
        <v>10.265220012055456</v>
      </c>
      <c r="Q7">
        <f t="shared" si="8"/>
        <v>205.30440024110911</v>
      </c>
    </row>
    <row r="8" spans="1:17" x14ac:dyDescent="0.3">
      <c r="A8" s="1">
        <v>0.2</v>
      </c>
      <c r="B8" s="1">
        <v>8.8999999999999996E-2</v>
      </c>
      <c r="D8" t="s">
        <v>21</v>
      </c>
      <c r="E8" s="4" t="s">
        <v>14</v>
      </c>
      <c r="F8" s="7">
        <v>0.35599999999999998</v>
      </c>
      <c r="G8" s="7">
        <v>0.40799999999999997</v>
      </c>
      <c r="H8" s="7">
        <v>0.375</v>
      </c>
      <c r="I8" s="7">
        <f t="shared" si="2"/>
        <v>1.8239903556359252</v>
      </c>
      <c r="J8" s="7">
        <f t="shared" si="3"/>
        <v>2.1374321880650995</v>
      </c>
      <c r="K8" s="7">
        <f t="shared" si="4"/>
        <v>1.9385171790235083</v>
      </c>
      <c r="L8" s="7">
        <v>5</v>
      </c>
      <c r="M8" s="7">
        <f t="shared" si="1"/>
        <v>9.119951778179626</v>
      </c>
      <c r="N8" s="7">
        <f t="shared" si="5"/>
        <v>10.687160940325498</v>
      </c>
      <c r="O8" s="7">
        <f t="shared" si="6"/>
        <v>9.6925858951175421</v>
      </c>
      <c r="P8" s="8">
        <f t="shared" si="7"/>
        <v>9.8332328712075547</v>
      </c>
      <c r="Q8">
        <f t="shared" si="8"/>
        <v>196.66465742415107</v>
      </c>
    </row>
    <row r="9" spans="1:17" x14ac:dyDescent="0.3">
      <c r="A9" s="1">
        <v>0.4</v>
      </c>
      <c r="B9" s="1">
        <v>0.112</v>
      </c>
      <c r="D9" t="s">
        <v>22</v>
      </c>
      <c r="E9" s="4" t="s">
        <v>14</v>
      </c>
      <c r="F9" s="7">
        <v>0.35299999999999998</v>
      </c>
      <c r="G9" s="7">
        <v>0.34799999999999998</v>
      </c>
      <c r="H9" s="7">
        <v>0.33200000000000002</v>
      </c>
      <c r="I9" s="7">
        <f t="shared" si="2"/>
        <v>1.8059071729957805</v>
      </c>
      <c r="J9" s="7">
        <f t="shared" si="3"/>
        <v>1.7757685352622061</v>
      </c>
      <c r="K9" s="7">
        <f t="shared" si="4"/>
        <v>1.6793248945147681</v>
      </c>
      <c r="L9" s="7">
        <v>5</v>
      </c>
      <c r="M9" s="7">
        <f t="shared" si="1"/>
        <v>9.0295358649789019</v>
      </c>
      <c r="N9" s="7">
        <f t="shared" si="5"/>
        <v>8.8788426763110309</v>
      </c>
      <c r="O9" s="7">
        <f t="shared" si="6"/>
        <v>8.3966244725738406</v>
      </c>
      <c r="P9" s="8">
        <f t="shared" si="7"/>
        <v>8.7683343379545917</v>
      </c>
      <c r="Q9">
        <f t="shared" si="8"/>
        <v>175.36668675909183</v>
      </c>
    </row>
    <row r="10" spans="1:17" x14ac:dyDescent="0.3">
      <c r="A10" s="1">
        <v>0.4</v>
      </c>
      <c r="B10" s="1">
        <v>0.11899999999999999</v>
      </c>
      <c r="D10" t="s">
        <v>23</v>
      </c>
      <c r="E10" s="4" t="s">
        <v>14</v>
      </c>
      <c r="F10" s="7">
        <v>0.29899999999999999</v>
      </c>
      <c r="G10" s="7">
        <v>0.29899999999999999</v>
      </c>
      <c r="H10" s="7">
        <v>0.34499999999999997</v>
      </c>
      <c r="I10" s="7">
        <f t="shared" si="2"/>
        <v>1.4804098854731766</v>
      </c>
      <c r="J10" s="7">
        <f t="shared" si="3"/>
        <v>1.4804098854731766</v>
      </c>
      <c r="K10" s="7">
        <f t="shared" si="4"/>
        <v>1.7576853526220615</v>
      </c>
      <c r="L10" s="7">
        <v>5</v>
      </c>
      <c r="M10" s="7">
        <f t="shared" si="1"/>
        <v>7.402049427365883</v>
      </c>
      <c r="N10" s="7">
        <f t="shared" si="5"/>
        <v>7.402049427365883</v>
      </c>
      <c r="O10" s="7">
        <f t="shared" si="6"/>
        <v>8.7884267631103068</v>
      </c>
      <c r="P10" s="8">
        <f t="shared" si="7"/>
        <v>7.8641752059473573</v>
      </c>
      <c r="Q10">
        <f t="shared" si="8"/>
        <v>157.28350411894715</v>
      </c>
    </row>
    <row r="11" spans="1:17" x14ac:dyDescent="0.3">
      <c r="A11" s="1">
        <v>0.4</v>
      </c>
      <c r="B11" s="1">
        <v>0.14199999999999999</v>
      </c>
      <c r="D11" t="s">
        <v>24</v>
      </c>
      <c r="E11" s="4" t="s">
        <v>14</v>
      </c>
      <c r="F11" s="7">
        <v>0.379</v>
      </c>
      <c r="G11" s="7">
        <v>0.376</v>
      </c>
      <c r="H11" s="7">
        <v>0.36599999999999999</v>
      </c>
      <c r="I11" s="7">
        <f t="shared" si="2"/>
        <v>1.9626280892103678</v>
      </c>
      <c r="J11" s="7">
        <f t="shared" si="3"/>
        <v>1.9445449065702232</v>
      </c>
      <c r="K11" s="7">
        <f t="shared" si="4"/>
        <v>1.8842676311030742</v>
      </c>
      <c r="L11" s="7">
        <v>5</v>
      </c>
      <c r="M11" s="7">
        <f t="shared" si="1"/>
        <v>9.8131404460518397</v>
      </c>
      <c r="N11" s="7">
        <f t="shared" si="5"/>
        <v>9.7227245328511156</v>
      </c>
      <c r="O11" s="7">
        <f t="shared" si="6"/>
        <v>9.4213381555153717</v>
      </c>
      <c r="P11" s="8">
        <f t="shared" si="7"/>
        <v>9.6524010448061102</v>
      </c>
      <c r="Q11">
        <f t="shared" si="8"/>
        <v>193.04802089612218</v>
      </c>
    </row>
    <row r="12" spans="1:17" x14ac:dyDescent="0.3">
      <c r="A12" s="1">
        <v>0.6</v>
      </c>
      <c r="B12" s="1">
        <v>0.13200000000000001</v>
      </c>
      <c r="D12" t="s">
        <v>25</v>
      </c>
      <c r="E12" s="4" t="s">
        <v>14</v>
      </c>
      <c r="F12" s="7">
        <v>0.42</v>
      </c>
      <c r="G12" s="7">
        <v>0.41699999999999998</v>
      </c>
      <c r="H12" s="7">
        <v>0.40200000000000002</v>
      </c>
      <c r="I12" s="7">
        <f t="shared" si="2"/>
        <v>2.209764918625678</v>
      </c>
      <c r="J12" s="7">
        <f t="shared" si="3"/>
        <v>2.1916817359855334</v>
      </c>
      <c r="K12" s="7">
        <f t="shared" si="4"/>
        <v>2.1012658227848102</v>
      </c>
      <c r="L12" s="7">
        <v>5</v>
      </c>
      <c r="M12" s="7">
        <f t="shared" si="1"/>
        <v>11.048824593128391</v>
      </c>
      <c r="N12" s="7">
        <f t="shared" si="5"/>
        <v>10.958408679927667</v>
      </c>
      <c r="O12" s="7">
        <f t="shared" si="6"/>
        <v>10.506329113924052</v>
      </c>
      <c r="P12" s="8">
        <f t="shared" si="7"/>
        <v>10.837854128993371</v>
      </c>
      <c r="Q12">
        <f t="shared" si="8"/>
        <v>216.75708257986742</v>
      </c>
    </row>
    <row r="13" spans="1:17" x14ac:dyDescent="0.3">
      <c r="A13" s="1">
        <v>0.6</v>
      </c>
      <c r="B13" s="1">
        <v>0.14899999999999999</v>
      </c>
      <c r="D13" t="s">
        <v>26</v>
      </c>
      <c r="E13" s="4" t="s">
        <v>14</v>
      </c>
      <c r="F13" s="7">
        <v>0.45300000000000001</v>
      </c>
      <c r="G13" s="7">
        <v>0.437</v>
      </c>
      <c r="H13" s="7">
        <v>0.46300000000000002</v>
      </c>
      <c r="I13" s="7">
        <f t="shared" si="2"/>
        <v>2.4086799276672695</v>
      </c>
      <c r="J13" s="7">
        <f t="shared" si="3"/>
        <v>2.3122362869198314</v>
      </c>
      <c r="K13" s="7">
        <f t="shared" si="4"/>
        <v>2.4689572031344187</v>
      </c>
      <c r="L13" s="7">
        <v>5</v>
      </c>
      <c r="M13" s="7">
        <f t="shared" si="1"/>
        <v>12.043399638336346</v>
      </c>
      <c r="N13" s="7">
        <f t="shared" si="5"/>
        <v>11.561181434599156</v>
      </c>
      <c r="O13" s="7">
        <f t="shared" si="6"/>
        <v>12.344786015672094</v>
      </c>
      <c r="P13" s="8">
        <f t="shared" si="7"/>
        <v>11.983122362869198</v>
      </c>
      <c r="Q13">
        <f t="shared" si="8"/>
        <v>239.66244725738395</v>
      </c>
    </row>
    <row r="14" spans="1:17" x14ac:dyDescent="0.3">
      <c r="A14" s="1">
        <v>0.6</v>
      </c>
      <c r="B14" s="1">
        <v>0.186</v>
      </c>
      <c r="D14" t="s">
        <v>27</v>
      </c>
      <c r="E14" s="4" t="s">
        <v>14</v>
      </c>
      <c r="F14" s="7">
        <v>0.38900000000000001</v>
      </c>
      <c r="G14" s="7">
        <v>0.371</v>
      </c>
      <c r="H14" s="7">
        <v>0.36</v>
      </c>
      <c r="I14" s="7">
        <f t="shared" si="2"/>
        <v>2.0229053646775168</v>
      </c>
      <c r="J14" s="7">
        <f t="shared" si="3"/>
        <v>1.9144062688366486</v>
      </c>
      <c r="K14" s="7">
        <f t="shared" si="4"/>
        <v>1.8481012658227849</v>
      </c>
      <c r="L14" s="7">
        <v>5</v>
      </c>
      <c r="M14" s="7">
        <f t="shared" si="1"/>
        <v>10.114526823387584</v>
      </c>
      <c r="N14" s="7">
        <f t="shared" si="5"/>
        <v>9.5720313441832428</v>
      </c>
      <c r="O14" s="7">
        <f t="shared" si="6"/>
        <v>9.2405063291139236</v>
      </c>
      <c r="P14" s="8">
        <f t="shared" si="7"/>
        <v>9.64235483222825</v>
      </c>
      <c r="Q14">
        <f t="shared" si="8"/>
        <v>192.847096644565</v>
      </c>
    </row>
    <row r="15" spans="1:17" x14ac:dyDescent="0.3">
      <c r="A15" s="1">
        <v>0.8</v>
      </c>
      <c r="B15" s="1">
        <v>0.14899999999999999</v>
      </c>
      <c r="D15" t="s">
        <v>28</v>
      </c>
      <c r="E15" s="4" t="s">
        <v>14</v>
      </c>
      <c r="F15" s="7">
        <v>0.40699999999999997</v>
      </c>
      <c r="G15" s="7">
        <v>0.41</v>
      </c>
      <c r="H15" s="7">
        <v>0.38500000000000001</v>
      </c>
      <c r="I15" s="7">
        <f t="shared" si="2"/>
        <v>2.1314044605183846</v>
      </c>
      <c r="J15" s="7">
        <f t="shared" si="3"/>
        <v>2.1494876431585292</v>
      </c>
      <c r="K15" s="7">
        <f t="shared" si="4"/>
        <v>1.9987944544906571</v>
      </c>
      <c r="L15" s="7">
        <v>5</v>
      </c>
      <c r="M15" s="7">
        <f t="shared" si="1"/>
        <v>10.657022302591923</v>
      </c>
      <c r="N15" s="7">
        <f t="shared" si="5"/>
        <v>10.747438215792647</v>
      </c>
      <c r="O15" s="7">
        <f t="shared" si="6"/>
        <v>9.993972272453286</v>
      </c>
      <c r="P15" s="8">
        <f t="shared" si="7"/>
        <v>10.466144263612618</v>
      </c>
      <c r="Q15">
        <f t="shared" si="8"/>
        <v>209.32288527225234</v>
      </c>
    </row>
    <row r="16" spans="1:17" x14ac:dyDescent="0.3">
      <c r="A16" s="1">
        <v>0.8</v>
      </c>
      <c r="B16" s="1">
        <v>0.17799999999999999</v>
      </c>
      <c r="D16" t="s">
        <v>29</v>
      </c>
      <c r="E16" s="4" t="s">
        <v>14</v>
      </c>
      <c r="F16" s="7">
        <v>0.38200000000000001</v>
      </c>
      <c r="G16" s="7">
        <v>0.35699999999999998</v>
      </c>
      <c r="H16" s="7">
        <v>0.376</v>
      </c>
      <c r="I16" s="7">
        <f t="shared" si="2"/>
        <v>1.9807112718505124</v>
      </c>
      <c r="J16" s="7">
        <f t="shared" si="3"/>
        <v>1.83001808318264</v>
      </c>
      <c r="K16" s="7">
        <f t="shared" si="4"/>
        <v>1.9445449065702232</v>
      </c>
      <c r="L16" s="7">
        <v>5</v>
      </c>
      <c r="M16" s="7">
        <f t="shared" si="1"/>
        <v>9.9035563592525619</v>
      </c>
      <c r="N16" s="7">
        <f t="shared" si="5"/>
        <v>9.1500904159131995</v>
      </c>
      <c r="O16" s="7">
        <f t="shared" si="6"/>
        <v>9.7227245328511156</v>
      </c>
      <c r="P16" s="8">
        <f t="shared" si="7"/>
        <v>9.5921237693389596</v>
      </c>
      <c r="Q16">
        <f t="shared" si="8"/>
        <v>191.84247538677917</v>
      </c>
    </row>
    <row r="17" spans="1:17" x14ac:dyDescent="0.3">
      <c r="A17" s="1">
        <v>0.8</v>
      </c>
      <c r="B17" s="1">
        <v>0.22600000000000001</v>
      </c>
      <c r="D17" t="s">
        <v>30</v>
      </c>
      <c r="E17" s="4" t="s">
        <v>14</v>
      </c>
      <c r="F17" s="7">
        <v>0.41099999999999998</v>
      </c>
      <c r="G17" s="7">
        <v>0.379</v>
      </c>
      <c r="H17" s="7">
        <v>0.40600000000000003</v>
      </c>
      <c r="I17" s="7">
        <f t="shared" si="2"/>
        <v>2.1555153707052441</v>
      </c>
      <c r="J17" s="7">
        <f t="shared" si="3"/>
        <v>1.9626280892103678</v>
      </c>
      <c r="K17" s="7">
        <f t="shared" si="4"/>
        <v>2.1253767329716697</v>
      </c>
      <c r="L17" s="7">
        <v>5</v>
      </c>
      <c r="M17" s="7">
        <f t="shared" si="1"/>
        <v>10.77757685352622</v>
      </c>
      <c r="N17" s="7">
        <f t="shared" si="5"/>
        <v>9.8131404460518397</v>
      </c>
      <c r="O17" s="7">
        <f t="shared" si="6"/>
        <v>10.626883664858349</v>
      </c>
      <c r="P17" s="8">
        <f t="shared" si="7"/>
        <v>10.405866988145469</v>
      </c>
      <c r="Q17">
        <f t="shared" si="8"/>
        <v>208.11733976290938</v>
      </c>
    </row>
    <row r="18" spans="1:17" x14ac:dyDescent="0.3">
      <c r="A18" s="1">
        <v>1</v>
      </c>
      <c r="B18" s="1">
        <v>0.19700000000000001</v>
      </c>
      <c r="D18" t="s">
        <v>31</v>
      </c>
      <c r="E18" s="4" t="s">
        <v>14</v>
      </c>
      <c r="F18" s="7">
        <v>0.39600000000000002</v>
      </c>
      <c r="G18" s="7">
        <v>0.27600000000000002</v>
      </c>
      <c r="H18" s="7">
        <v>0.222</v>
      </c>
      <c r="I18" s="7">
        <f t="shared" si="2"/>
        <v>2.065099457504521</v>
      </c>
      <c r="J18" s="7">
        <f t="shared" si="3"/>
        <v>1.3417721518987344</v>
      </c>
      <c r="K18" s="7">
        <f t="shared" si="4"/>
        <v>1.0162748643761303</v>
      </c>
      <c r="L18" s="7">
        <v>5</v>
      </c>
      <c r="M18" s="7">
        <f t="shared" si="1"/>
        <v>10.325497287522605</v>
      </c>
      <c r="N18" s="7">
        <f t="shared" si="5"/>
        <v>6.708860759493672</v>
      </c>
      <c r="O18" s="7">
        <f t="shared" si="6"/>
        <v>5.0813743218806522</v>
      </c>
      <c r="P18" s="8">
        <f t="shared" si="7"/>
        <v>7.3719107896323095</v>
      </c>
      <c r="Q18">
        <f t="shared" si="8"/>
        <v>147.43821579264619</v>
      </c>
    </row>
    <row r="19" spans="1:17" x14ac:dyDescent="0.3">
      <c r="A19" s="1">
        <v>1</v>
      </c>
      <c r="B19" s="1">
        <v>0.221</v>
      </c>
      <c r="D19" t="s">
        <v>32</v>
      </c>
      <c r="E19" s="4" t="s">
        <v>14</v>
      </c>
      <c r="F19" s="7">
        <v>0.41899999999999998</v>
      </c>
      <c r="G19" s="7">
        <v>0.40600000000000003</v>
      </c>
      <c r="H19" s="7">
        <v>0.40600000000000003</v>
      </c>
      <c r="I19" s="7">
        <f t="shared" si="2"/>
        <v>2.2037371910789632</v>
      </c>
      <c r="J19" s="7">
        <f t="shared" si="3"/>
        <v>2.1253767329716697</v>
      </c>
      <c r="K19" s="7">
        <f t="shared" si="4"/>
        <v>2.1253767329716697</v>
      </c>
      <c r="L19" s="7">
        <v>5</v>
      </c>
      <c r="M19" s="7">
        <f t="shared" si="1"/>
        <v>11.018685955394815</v>
      </c>
      <c r="N19" s="7">
        <f t="shared" si="5"/>
        <v>10.626883664858349</v>
      </c>
      <c r="O19" s="7">
        <f t="shared" si="6"/>
        <v>10.626883664858349</v>
      </c>
      <c r="P19" s="8">
        <f t="shared" si="7"/>
        <v>10.757484428370503</v>
      </c>
      <c r="Q19">
        <f t="shared" si="8"/>
        <v>215.14968856741007</v>
      </c>
    </row>
    <row r="20" spans="1:17" x14ac:dyDescent="0.3">
      <c r="A20" s="1">
        <v>1</v>
      </c>
      <c r="B20" s="1">
        <v>0.249</v>
      </c>
      <c r="D20" t="s">
        <v>33</v>
      </c>
      <c r="E20" s="4" t="s">
        <v>14</v>
      </c>
      <c r="F20" s="7">
        <v>0.40200000000000002</v>
      </c>
      <c r="G20" s="7">
        <v>0.40600000000000003</v>
      </c>
      <c r="H20" s="7">
        <v>0.41299999999999998</v>
      </c>
      <c r="I20" s="7">
        <f t="shared" si="2"/>
        <v>2.1012658227848102</v>
      </c>
      <c r="J20" s="7">
        <f t="shared" si="3"/>
        <v>2.1253767329716697</v>
      </c>
      <c r="K20" s="7">
        <f t="shared" si="4"/>
        <v>2.1675708257986739</v>
      </c>
      <c r="L20" s="7">
        <v>5</v>
      </c>
      <c r="M20" s="7">
        <f t="shared" si="1"/>
        <v>10.506329113924052</v>
      </c>
      <c r="N20" s="7">
        <f t="shared" si="5"/>
        <v>10.626883664858349</v>
      </c>
      <c r="O20" s="7">
        <f t="shared" si="6"/>
        <v>10.837854128993369</v>
      </c>
      <c r="P20" s="8">
        <f t="shared" si="7"/>
        <v>10.657022302591924</v>
      </c>
      <c r="Q20">
        <f t="shared" si="8"/>
        <v>213.14044605183847</v>
      </c>
    </row>
    <row r="21" spans="1:17" x14ac:dyDescent="0.3">
      <c r="A21" s="1">
        <v>1.3</v>
      </c>
      <c r="B21" s="1">
        <v>0.221</v>
      </c>
      <c r="D21" t="s">
        <v>34</v>
      </c>
      <c r="E21" s="4" t="s">
        <v>14</v>
      </c>
      <c r="F21" s="7">
        <v>0.42799999999999999</v>
      </c>
      <c r="G21" s="7">
        <v>0.40100000000000002</v>
      </c>
      <c r="H21" s="7">
        <v>0.69099999999999995</v>
      </c>
      <c r="I21" s="7">
        <f t="shared" si="2"/>
        <v>2.2579867389993971</v>
      </c>
      <c r="J21" s="7">
        <f t="shared" si="3"/>
        <v>2.0952380952380953</v>
      </c>
      <c r="K21" s="7">
        <f t="shared" si="4"/>
        <v>3.8432790837854127</v>
      </c>
      <c r="L21" s="7">
        <v>5</v>
      </c>
      <c r="M21" s="7">
        <f t="shared" si="1"/>
        <v>11.289933694996986</v>
      </c>
      <c r="N21" s="7">
        <f t="shared" si="5"/>
        <v>10.476190476190476</v>
      </c>
      <c r="O21" s="7">
        <f t="shared" si="6"/>
        <v>19.216395418927064</v>
      </c>
      <c r="P21" s="8">
        <f t="shared" si="7"/>
        <v>13.660839863371509</v>
      </c>
      <c r="Q21">
        <f t="shared" si="8"/>
        <v>273.21679726743014</v>
      </c>
    </row>
    <row r="22" spans="1:17" x14ac:dyDescent="0.3">
      <c r="A22" s="1">
        <v>1.3</v>
      </c>
      <c r="B22" s="1">
        <v>0.26400000000000001</v>
      </c>
      <c r="D22" t="s">
        <v>35</v>
      </c>
      <c r="E22" s="4" t="s">
        <v>14</v>
      </c>
      <c r="F22" s="7">
        <v>0.432</v>
      </c>
      <c r="G22" s="7">
        <v>0.49099999999999999</v>
      </c>
      <c r="H22" s="7">
        <v>0.47799999999999998</v>
      </c>
      <c r="I22" s="7">
        <f t="shared" si="2"/>
        <v>2.282097649186257</v>
      </c>
      <c r="J22" s="7">
        <f t="shared" si="3"/>
        <v>2.6377335744424353</v>
      </c>
      <c r="K22" s="7">
        <f t="shared" si="4"/>
        <v>2.5593731163351419</v>
      </c>
      <c r="L22" s="7">
        <v>5</v>
      </c>
      <c r="M22" s="7">
        <f t="shared" si="1"/>
        <v>11.410488245931285</v>
      </c>
      <c r="N22" s="7">
        <f t="shared" si="5"/>
        <v>13.188667872212177</v>
      </c>
      <c r="O22" s="7">
        <f t="shared" si="6"/>
        <v>12.796865581675709</v>
      </c>
      <c r="P22" s="8">
        <f t="shared" si="7"/>
        <v>12.465340566606391</v>
      </c>
      <c r="Q22">
        <f t="shared" si="8"/>
        <v>249.30681133212781</v>
      </c>
    </row>
    <row r="23" spans="1:17" x14ac:dyDescent="0.3">
      <c r="A23" s="1">
        <v>1.3</v>
      </c>
      <c r="B23" s="1">
        <v>0.36799999999999999</v>
      </c>
      <c r="D23" t="s">
        <v>36</v>
      </c>
      <c r="E23" s="4" t="s">
        <v>14</v>
      </c>
      <c r="F23" s="7">
        <v>0.36199999999999999</v>
      </c>
      <c r="G23" s="7">
        <v>0.38600000000000001</v>
      </c>
      <c r="H23" s="7">
        <v>0.35699999999999998</v>
      </c>
      <c r="I23" s="7">
        <f t="shared" si="2"/>
        <v>1.8601567209162146</v>
      </c>
      <c r="J23" s="7">
        <f t="shared" si="3"/>
        <v>2.0048221820373722</v>
      </c>
      <c r="K23" s="7">
        <f t="shared" si="4"/>
        <v>1.83001808318264</v>
      </c>
      <c r="L23" s="7">
        <v>5</v>
      </c>
      <c r="M23" s="7">
        <f t="shared" si="1"/>
        <v>9.3007836045810741</v>
      </c>
      <c r="N23" s="7">
        <f t="shared" si="5"/>
        <v>10.024110910186861</v>
      </c>
      <c r="O23" s="7">
        <f t="shared" si="6"/>
        <v>9.1500904159131995</v>
      </c>
      <c r="P23" s="8">
        <f t="shared" si="7"/>
        <v>9.4916616435603771</v>
      </c>
      <c r="Q23">
        <f t="shared" si="8"/>
        <v>189.83323287120754</v>
      </c>
    </row>
    <row r="24" spans="1:17" x14ac:dyDescent="0.3">
      <c r="A24" s="1">
        <v>1.5</v>
      </c>
      <c r="B24" s="1">
        <v>0.23</v>
      </c>
      <c r="D24" t="s">
        <v>37</v>
      </c>
      <c r="E24" s="4" t="s">
        <v>14</v>
      </c>
      <c r="F24" s="7">
        <v>0.41199999999999998</v>
      </c>
      <c r="G24" s="7">
        <v>0.39200000000000002</v>
      </c>
      <c r="H24" s="7">
        <v>0.40200000000000002</v>
      </c>
      <c r="I24" s="7">
        <f t="shared" si="2"/>
        <v>2.161543098251959</v>
      </c>
      <c r="J24" s="7">
        <f t="shared" si="3"/>
        <v>2.0409885473176614</v>
      </c>
      <c r="K24" s="7">
        <f t="shared" si="4"/>
        <v>2.1012658227848102</v>
      </c>
      <c r="L24" s="7">
        <v>5</v>
      </c>
      <c r="M24" s="7">
        <f t="shared" si="1"/>
        <v>10.807715491259795</v>
      </c>
      <c r="N24" s="7">
        <f t="shared" si="5"/>
        <v>10.204942736588308</v>
      </c>
      <c r="O24" s="7">
        <f t="shared" si="6"/>
        <v>10.506329113924052</v>
      </c>
      <c r="P24" s="8">
        <f t="shared" si="7"/>
        <v>10.506329113924052</v>
      </c>
      <c r="Q24">
        <f t="shared" si="8"/>
        <v>210.12658227848101</v>
      </c>
    </row>
    <row r="25" spans="1:17" x14ac:dyDescent="0.3">
      <c r="A25" s="1">
        <v>1.5</v>
      </c>
      <c r="B25" s="1">
        <v>0.26400000000000001</v>
      </c>
      <c r="D25" t="s">
        <v>38</v>
      </c>
      <c r="E25" s="4" t="s">
        <v>14</v>
      </c>
      <c r="F25" s="7">
        <v>0.40400000000000003</v>
      </c>
      <c r="G25" s="7">
        <v>0.439</v>
      </c>
      <c r="H25" s="7">
        <v>0.40500000000000003</v>
      </c>
      <c r="I25" s="7">
        <f t="shared" si="2"/>
        <v>2.11332127787824</v>
      </c>
      <c r="J25" s="7">
        <f t="shared" si="3"/>
        <v>2.3242917420132612</v>
      </c>
      <c r="K25" s="7">
        <f t="shared" si="4"/>
        <v>2.1193490054249549</v>
      </c>
      <c r="L25" s="7">
        <v>5</v>
      </c>
      <c r="M25" s="7">
        <f t="shared" si="1"/>
        <v>10.5666063893912</v>
      </c>
      <c r="N25" s="7">
        <f t="shared" si="5"/>
        <v>11.621458710066307</v>
      </c>
      <c r="O25" s="7">
        <f t="shared" si="6"/>
        <v>10.596745027124774</v>
      </c>
      <c r="P25" s="8">
        <f t="shared" si="7"/>
        <v>10.928270042194093</v>
      </c>
      <c r="Q25">
        <f t="shared" si="8"/>
        <v>218.56540084388186</v>
      </c>
    </row>
    <row r="26" spans="1:17" x14ac:dyDescent="0.3">
      <c r="A26" s="1">
        <v>1.5</v>
      </c>
      <c r="B26" s="1">
        <v>0.36499999999999999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DD88-9000-4B7C-A3E5-D89C8F005F78}">
  <dimension ref="A1:Q26"/>
  <sheetViews>
    <sheetView zoomScale="85" zoomScaleNormal="85" workbookViewId="0">
      <selection activeCell="Q2" sqref="Q2:Q25"/>
    </sheetView>
  </sheetViews>
  <sheetFormatPr defaultRowHeight="14.4" x14ac:dyDescent="0.3"/>
  <cols>
    <col min="2" max="2" width="12" bestFit="1" customWidth="1"/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0.27600000000000002</v>
      </c>
      <c r="G2" s="7">
        <v>0.317</v>
      </c>
      <c r="H2" s="7">
        <v>0.24399999999999999</v>
      </c>
      <c r="I2" s="7">
        <f>(F2-0.0546)/0.2477</f>
        <v>0.89382317319337912</v>
      </c>
      <c r="J2" s="7">
        <f t="shared" ref="J2:K2" si="0">(G2-0.0546)/0.2477</f>
        <v>1.0593459830440048</v>
      </c>
      <c r="K2" s="7">
        <f t="shared" si="0"/>
        <v>0.76463463867581749</v>
      </c>
      <c r="L2" s="7">
        <v>5</v>
      </c>
      <c r="M2" s="7">
        <f t="shared" ref="M2:M25" si="1">L2*I2</f>
        <v>4.4691158659668959</v>
      </c>
      <c r="N2" s="7">
        <f>L2*J2</f>
        <v>5.2967299152200242</v>
      </c>
      <c r="O2" s="7">
        <f>L2*K2</f>
        <v>3.8231731933790876</v>
      </c>
      <c r="P2" s="8">
        <f>AVERAGE(M2:O2)</f>
        <v>4.5296729915220029</v>
      </c>
      <c r="Q2">
        <f>P2/0.05</f>
        <v>90.593459830440054</v>
      </c>
    </row>
    <row r="3" spans="1:17" x14ac:dyDescent="0.3">
      <c r="A3" s="1">
        <v>0</v>
      </c>
      <c r="B3" s="1">
        <v>5.5E-2</v>
      </c>
      <c r="D3" t="s">
        <v>16</v>
      </c>
      <c r="E3" s="4" t="s">
        <v>14</v>
      </c>
      <c r="F3" s="7">
        <v>0.32700000000000001</v>
      </c>
      <c r="G3" s="7">
        <v>0.374</v>
      </c>
      <c r="H3" s="7">
        <v>0.35899999999999999</v>
      </c>
      <c r="I3" s="7">
        <f t="shared" ref="I3:I25" si="2">(F3-0.0546)/0.2477</f>
        <v>1.099717400080743</v>
      </c>
      <c r="J3" s="7">
        <f t="shared" ref="J3:J25" si="3">(G3-0.0546)/0.2477</f>
        <v>1.2894630601534114</v>
      </c>
      <c r="K3" s="7">
        <f t="shared" ref="K3:K25" si="4">(H3-0.0546)/0.2477</f>
        <v>1.2289059345983044</v>
      </c>
      <c r="L3" s="7">
        <v>5</v>
      </c>
      <c r="M3" s="7">
        <f t="shared" si="1"/>
        <v>5.498587000403715</v>
      </c>
      <c r="N3" s="7">
        <f t="shared" ref="N3:N25" si="5">L3*J3</f>
        <v>6.4473153007670572</v>
      </c>
      <c r="O3" s="7">
        <f t="shared" ref="O3:O25" si="6">L3*K3</f>
        <v>6.1445296729915224</v>
      </c>
      <c r="P3" s="8">
        <f t="shared" ref="P3:P25" si="7">AVERAGE(M3:O3)</f>
        <v>6.0301439913874306</v>
      </c>
      <c r="Q3">
        <f t="shared" ref="Q3:Q25" si="8">P3/0.05</f>
        <v>120.60287982774861</v>
      </c>
    </row>
    <row r="4" spans="1:17" x14ac:dyDescent="0.3">
      <c r="A4" s="1">
        <v>0</v>
      </c>
      <c r="B4" s="1">
        <v>5.3999999999999999E-2</v>
      </c>
      <c r="D4" t="s">
        <v>17</v>
      </c>
      <c r="E4" s="4" t="s">
        <v>14</v>
      </c>
      <c r="F4" s="7">
        <v>0.36199999999999999</v>
      </c>
      <c r="G4" s="7">
        <v>0.49099999999999999</v>
      </c>
      <c r="H4" s="7">
        <v>0.42799999999999999</v>
      </c>
      <c r="I4" s="7">
        <f t="shared" si="2"/>
        <v>1.2410173597093257</v>
      </c>
      <c r="J4" s="7">
        <f t="shared" si="3"/>
        <v>1.761808639483246</v>
      </c>
      <c r="K4" s="7">
        <f t="shared" si="4"/>
        <v>1.5074687121517965</v>
      </c>
      <c r="L4" s="7">
        <v>5</v>
      </c>
      <c r="M4" s="7">
        <f t="shared" si="1"/>
        <v>6.2050867985466285</v>
      </c>
      <c r="N4" s="7">
        <f t="shared" si="5"/>
        <v>8.80904319741623</v>
      </c>
      <c r="O4" s="7">
        <f t="shared" si="6"/>
        <v>7.5373435607589823</v>
      </c>
      <c r="P4" s="8">
        <f t="shared" si="7"/>
        <v>7.5171578522406124</v>
      </c>
      <c r="Q4">
        <f t="shared" si="8"/>
        <v>150.34315704481224</v>
      </c>
    </row>
    <row r="5" spans="1:17" x14ac:dyDescent="0.3">
      <c r="A5" s="1">
        <v>0</v>
      </c>
      <c r="B5" s="1">
        <v>5.7000000000000002E-2</v>
      </c>
      <c r="D5" t="s">
        <v>18</v>
      </c>
      <c r="E5" s="4" t="s">
        <v>14</v>
      </c>
      <c r="F5" s="7">
        <v>0.46899999999999997</v>
      </c>
      <c r="G5" s="7">
        <v>0.46300000000000002</v>
      </c>
      <c r="H5" s="7">
        <v>0.42199999999999999</v>
      </c>
      <c r="I5" s="7">
        <f t="shared" si="2"/>
        <v>1.6729915220024223</v>
      </c>
      <c r="J5" s="7">
        <f t="shared" si="3"/>
        <v>1.6487686717803796</v>
      </c>
      <c r="K5" s="7">
        <f t="shared" si="4"/>
        <v>1.4832458619297537</v>
      </c>
      <c r="L5" s="7">
        <v>5</v>
      </c>
      <c r="M5" s="7">
        <f t="shared" si="1"/>
        <v>8.3649576100121124</v>
      </c>
      <c r="N5" s="7">
        <f t="shared" si="5"/>
        <v>8.2438433589018985</v>
      </c>
      <c r="O5" s="7">
        <f t="shared" si="6"/>
        <v>7.4162293096487684</v>
      </c>
      <c r="P5" s="8">
        <f t="shared" si="7"/>
        <v>8.0083434261875936</v>
      </c>
      <c r="Q5">
        <f t="shared" si="8"/>
        <v>160.16686852375187</v>
      </c>
    </row>
    <row r="6" spans="1:17" x14ac:dyDescent="0.3">
      <c r="A6" s="1">
        <v>0.2</v>
      </c>
      <c r="B6" s="1">
        <v>8.5000000000000006E-2</v>
      </c>
      <c r="D6" t="s">
        <v>19</v>
      </c>
      <c r="E6" s="4" t="s">
        <v>14</v>
      </c>
      <c r="F6" s="7">
        <v>0.46</v>
      </c>
      <c r="G6" s="7">
        <v>0.46300000000000002</v>
      </c>
      <c r="H6" s="7">
        <v>0.443</v>
      </c>
      <c r="I6" s="7">
        <f t="shared" si="2"/>
        <v>1.6366572466693583</v>
      </c>
      <c r="J6" s="7">
        <f t="shared" si="3"/>
        <v>1.6487686717803796</v>
      </c>
      <c r="K6" s="7">
        <f t="shared" si="4"/>
        <v>1.5680258377069036</v>
      </c>
      <c r="L6" s="7">
        <v>5</v>
      </c>
      <c r="M6" s="7">
        <f t="shared" si="1"/>
        <v>8.1832862333467915</v>
      </c>
      <c r="N6" s="7">
        <f t="shared" si="5"/>
        <v>8.2438433589018985</v>
      </c>
      <c r="O6" s="7">
        <f t="shared" si="6"/>
        <v>7.8401291885345179</v>
      </c>
      <c r="P6" s="8">
        <f t="shared" si="7"/>
        <v>8.0890862602610696</v>
      </c>
      <c r="Q6">
        <f t="shared" si="8"/>
        <v>161.78172520522139</v>
      </c>
    </row>
    <row r="7" spans="1:17" x14ac:dyDescent="0.3">
      <c r="A7" s="1">
        <v>0.2</v>
      </c>
      <c r="B7" s="1">
        <v>8.7999999999999995E-2</v>
      </c>
      <c r="D7" t="s">
        <v>20</v>
      </c>
      <c r="E7" s="4" t="s">
        <v>14</v>
      </c>
      <c r="F7" s="7">
        <v>0.39</v>
      </c>
      <c r="G7" s="7">
        <v>0.39100000000000001</v>
      </c>
      <c r="H7" s="7">
        <v>0.38200000000000001</v>
      </c>
      <c r="I7" s="7">
        <f t="shared" si="2"/>
        <v>1.3540573274121923</v>
      </c>
      <c r="J7" s="7">
        <f t="shared" si="3"/>
        <v>1.3580944691158661</v>
      </c>
      <c r="K7" s="7">
        <f t="shared" si="4"/>
        <v>1.3217601937828019</v>
      </c>
      <c r="L7" s="7">
        <v>5</v>
      </c>
      <c r="M7" s="7">
        <f t="shared" si="1"/>
        <v>6.7702866370609618</v>
      </c>
      <c r="N7" s="7">
        <f t="shared" si="5"/>
        <v>6.7904723455793299</v>
      </c>
      <c r="O7" s="7">
        <f t="shared" si="6"/>
        <v>6.608800968914009</v>
      </c>
      <c r="P7" s="8">
        <f t="shared" si="7"/>
        <v>6.7231866505180991</v>
      </c>
      <c r="Q7">
        <f t="shared" si="8"/>
        <v>134.46373301036198</v>
      </c>
    </row>
    <row r="8" spans="1:17" x14ac:dyDescent="0.3">
      <c r="A8" s="1">
        <v>0.2</v>
      </c>
      <c r="B8" s="1">
        <v>9.4E-2</v>
      </c>
      <c r="D8" t="s">
        <v>21</v>
      </c>
      <c r="E8" s="4" t="s">
        <v>14</v>
      </c>
      <c r="F8" s="7">
        <v>0.40699999999999997</v>
      </c>
      <c r="G8" s="7">
        <v>0.40100000000000002</v>
      </c>
      <c r="H8" s="7">
        <v>0.379</v>
      </c>
      <c r="I8" s="7">
        <f t="shared" si="2"/>
        <v>1.4226887363746468</v>
      </c>
      <c r="J8" s="7">
        <f t="shared" si="3"/>
        <v>1.398465886152604</v>
      </c>
      <c r="K8" s="7">
        <f t="shared" si="4"/>
        <v>1.3096487686717804</v>
      </c>
      <c r="L8" s="7">
        <v>5</v>
      </c>
      <c r="M8" s="7">
        <f t="shared" si="1"/>
        <v>7.1134436818732336</v>
      </c>
      <c r="N8" s="7">
        <f t="shared" si="5"/>
        <v>6.9923294307630197</v>
      </c>
      <c r="O8" s="7">
        <f t="shared" si="6"/>
        <v>6.5482438433589021</v>
      </c>
      <c r="P8" s="8">
        <f t="shared" si="7"/>
        <v>6.8846723186650509</v>
      </c>
      <c r="Q8">
        <f t="shared" si="8"/>
        <v>137.69344637330101</v>
      </c>
    </row>
    <row r="9" spans="1:17" x14ac:dyDescent="0.3">
      <c r="A9" s="1">
        <v>0.4</v>
      </c>
      <c r="B9" s="1">
        <v>0.17499999999999999</v>
      </c>
      <c r="D9" t="s">
        <v>22</v>
      </c>
      <c r="E9" s="4" t="s">
        <v>14</v>
      </c>
      <c r="F9" s="7">
        <v>0.44</v>
      </c>
      <c r="G9" s="7">
        <v>0.41</v>
      </c>
      <c r="H9" s="7">
        <v>0.40200000000000002</v>
      </c>
      <c r="I9" s="7">
        <f t="shared" si="2"/>
        <v>1.5559144125958821</v>
      </c>
      <c r="J9" s="7">
        <f t="shared" si="3"/>
        <v>1.434800161485668</v>
      </c>
      <c r="K9" s="7">
        <f t="shared" si="4"/>
        <v>1.402503027856278</v>
      </c>
      <c r="L9" s="7">
        <v>5</v>
      </c>
      <c r="M9" s="7">
        <f t="shared" si="1"/>
        <v>7.779572062979411</v>
      </c>
      <c r="N9" s="7">
        <f t="shared" si="5"/>
        <v>7.1740008074283406</v>
      </c>
      <c r="O9" s="7">
        <f t="shared" si="6"/>
        <v>7.0125151392813905</v>
      </c>
      <c r="P9" s="8">
        <f t="shared" si="7"/>
        <v>7.3220293365630473</v>
      </c>
      <c r="Q9">
        <f t="shared" si="8"/>
        <v>146.44058673126094</v>
      </c>
    </row>
    <row r="10" spans="1:17" x14ac:dyDescent="0.3">
      <c r="A10" s="1">
        <v>0.4</v>
      </c>
      <c r="B10" s="1">
        <v>0.126</v>
      </c>
      <c r="D10" t="s">
        <v>23</v>
      </c>
      <c r="E10" s="4" t="s">
        <v>14</v>
      </c>
      <c r="F10" s="7">
        <v>0.28599999999999998</v>
      </c>
      <c r="G10" s="7">
        <v>0.24099999999999999</v>
      </c>
      <c r="H10" s="7">
        <v>0.35599999999999998</v>
      </c>
      <c r="I10" s="7">
        <f t="shared" si="2"/>
        <v>0.93419459023011697</v>
      </c>
      <c r="J10" s="7">
        <f t="shared" si="3"/>
        <v>0.75252321356479601</v>
      </c>
      <c r="K10" s="7">
        <f t="shared" si="4"/>
        <v>1.216794509487283</v>
      </c>
      <c r="L10" s="7">
        <v>5</v>
      </c>
      <c r="M10" s="7">
        <f t="shared" si="1"/>
        <v>4.6709729511505849</v>
      </c>
      <c r="N10" s="7">
        <f t="shared" si="5"/>
        <v>3.7626160678239802</v>
      </c>
      <c r="O10" s="7">
        <f t="shared" si="6"/>
        <v>6.0839725474364146</v>
      </c>
      <c r="P10" s="8">
        <f t="shared" si="7"/>
        <v>4.8391871888036597</v>
      </c>
      <c r="Q10">
        <f t="shared" si="8"/>
        <v>96.783743776073194</v>
      </c>
    </row>
    <row r="11" spans="1:17" x14ac:dyDescent="0.3">
      <c r="A11" s="1">
        <v>0.4</v>
      </c>
      <c r="B11" s="1">
        <v>0.158</v>
      </c>
      <c r="D11" t="s">
        <v>24</v>
      </c>
      <c r="E11" s="4" t="s">
        <v>14</v>
      </c>
      <c r="F11" s="7">
        <v>0.42899999999999999</v>
      </c>
      <c r="G11" s="7">
        <v>0.5</v>
      </c>
      <c r="H11" s="7">
        <v>0.39700000000000002</v>
      </c>
      <c r="I11" s="7">
        <f t="shared" si="2"/>
        <v>1.5115058538554704</v>
      </c>
      <c r="J11" s="7">
        <f t="shared" si="3"/>
        <v>1.7981429148163102</v>
      </c>
      <c r="K11" s="7">
        <f t="shared" si="4"/>
        <v>1.3823173193379088</v>
      </c>
      <c r="L11" s="7">
        <v>5</v>
      </c>
      <c r="M11" s="7">
        <f t="shared" si="1"/>
        <v>7.5575292692773521</v>
      </c>
      <c r="N11" s="7">
        <f t="shared" si="5"/>
        <v>8.9907145740815508</v>
      </c>
      <c r="O11" s="7">
        <f t="shared" si="6"/>
        <v>6.9115865966895438</v>
      </c>
      <c r="P11" s="8">
        <f t="shared" si="7"/>
        <v>7.8199434800161498</v>
      </c>
      <c r="Q11">
        <f t="shared" si="8"/>
        <v>156.398869600323</v>
      </c>
    </row>
    <row r="12" spans="1:17" x14ac:dyDescent="0.3">
      <c r="A12" s="1">
        <v>0.6</v>
      </c>
      <c r="B12" s="1">
        <v>0.16300000000000001</v>
      </c>
      <c r="D12" t="s">
        <v>25</v>
      </c>
      <c r="E12" s="4" t="s">
        <v>14</v>
      </c>
      <c r="F12" s="7">
        <v>0.45300000000000001</v>
      </c>
      <c r="G12" s="7">
        <v>0.41099999999999998</v>
      </c>
      <c r="H12" s="7">
        <v>0.45</v>
      </c>
      <c r="I12" s="7">
        <f t="shared" si="2"/>
        <v>1.6083972547436416</v>
      </c>
      <c r="J12" s="7">
        <f t="shared" si="3"/>
        <v>1.438837303189342</v>
      </c>
      <c r="K12" s="7">
        <f t="shared" si="4"/>
        <v>1.5962858296326201</v>
      </c>
      <c r="L12" s="7">
        <v>5</v>
      </c>
      <c r="M12" s="7">
        <f t="shared" si="1"/>
        <v>8.0419862737182086</v>
      </c>
      <c r="N12" s="7">
        <f t="shared" si="5"/>
        <v>7.1941865159467095</v>
      </c>
      <c r="O12" s="7">
        <f t="shared" si="6"/>
        <v>7.9814291481631008</v>
      </c>
      <c r="P12" s="8">
        <f t="shared" si="7"/>
        <v>7.739200645942673</v>
      </c>
      <c r="Q12">
        <f t="shared" si="8"/>
        <v>154.78401291885345</v>
      </c>
    </row>
    <row r="13" spans="1:17" x14ac:dyDescent="0.3">
      <c r="A13" s="1">
        <v>0.6</v>
      </c>
      <c r="B13" s="1">
        <v>0.218</v>
      </c>
      <c r="D13" t="s">
        <v>26</v>
      </c>
      <c r="E13" s="4" t="s">
        <v>14</v>
      </c>
      <c r="F13" s="7">
        <v>0.379</v>
      </c>
      <c r="G13" s="7">
        <v>0.46300000000000002</v>
      </c>
      <c r="H13" s="7">
        <v>0.41299999999999998</v>
      </c>
      <c r="I13" s="7">
        <f t="shared" si="2"/>
        <v>1.3096487686717804</v>
      </c>
      <c r="J13" s="7">
        <f t="shared" si="3"/>
        <v>1.6487686717803796</v>
      </c>
      <c r="K13" s="7">
        <f t="shared" si="4"/>
        <v>1.4469115865966895</v>
      </c>
      <c r="L13" s="7">
        <v>5</v>
      </c>
      <c r="M13" s="7">
        <f t="shared" si="1"/>
        <v>6.5482438433589021</v>
      </c>
      <c r="N13" s="7">
        <f t="shared" si="5"/>
        <v>8.2438433589018985</v>
      </c>
      <c r="O13" s="7">
        <f t="shared" si="6"/>
        <v>7.2345579329834475</v>
      </c>
      <c r="P13" s="8">
        <f t="shared" si="7"/>
        <v>7.3422150450814163</v>
      </c>
      <c r="Q13">
        <f t="shared" si="8"/>
        <v>146.84430090162832</v>
      </c>
    </row>
    <row r="14" spans="1:17" x14ac:dyDescent="0.3">
      <c r="A14" s="1">
        <v>0.6</v>
      </c>
      <c r="B14" s="1">
        <v>0.28299999999999997</v>
      </c>
      <c r="D14" t="s">
        <v>27</v>
      </c>
      <c r="E14" s="4" t="s">
        <v>14</v>
      </c>
      <c r="F14" s="7">
        <v>0.41099999999999998</v>
      </c>
      <c r="G14" s="7">
        <v>0.39800000000000002</v>
      </c>
      <c r="H14" s="7">
        <v>0.39800000000000002</v>
      </c>
      <c r="I14" s="7">
        <f t="shared" si="2"/>
        <v>1.438837303189342</v>
      </c>
      <c r="J14" s="7">
        <f t="shared" si="3"/>
        <v>1.3863544610415828</v>
      </c>
      <c r="K14" s="7">
        <f t="shared" si="4"/>
        <v>1.3863544610415828</v>
      </c>
      <c r="L14" s="7">
        <v>5</v>
      </c>
      <c r="M14" s="7">
        <f t="shared" si="1"/>
        <v>7.1941865159467095</v>
      </c>
      <c r="N14" s="7">
        <f t="shared" si="5"/>
        <v>6.9317723052079137</v>
      </c>
      <c r="O14" s="7">
        <f t="shared" si="6"/>
        <v>6.9317723052079137</v>
      </c>
      <c r="P14" s="8">
        <f t="shared" si="7"/>
        <v>7.0192437087875126</v>
      </c>
      <c r="Q14">
        <f t="shared" si="8"/>
        <v>140.38487417575024</v>
      </c>
    </row>
    <row r="15" spans="1:17" x14ac:dyDescent="0.3">
      <c r="A15" s="1">
        <v>0.8</v>
      </c>
      <c r="B15" s="1">
        <v>0.252</v>
      </c>
      <c r="D15" t="s">
        <v>28</v>
      </c>
      <c r="E15" s="4" t="s">
        <v>14</v>
      </c>
      <c r="F15" s="7">
        <v>0.41899999999999998</v>
      </c>
      <c r="G15" s="7">
        <v>0.38800000000000001</v>
      </c>
      <c r="H15" s="7">
        <v>0.378</v>
      </c>
      <c r="I15" s="7">
        <f t="shared" si="2"/>
        <v>1.4711344368187322</v>
      </c>
      <c r="J15" s="7">
        <f t="shared" si="3"/>
        <v>1.3459830440048446</v>
      </c>
      <c r="K15" s="7">
        <f t="shared" si="4"/>
        <v>1.3056116269681066</v>
      </c>
      <c r="L15" s="7">
        <v>5</v>
      </c>
      <c r="M15" s="7">
        <f t="shared" si="1"/>
        <v>7.3556721840936614</v>
      </c>
      <c r="N15" s="7">
        <f t="shared" si="5"/>
        <v>6.7299152200242229</v>
      </c>
      <c r="O15" s="7">
        <f t="shared" si="6"/>
        <v>6.5280581348405331</v>
      </c>
      <c r="P15" s="8">
        <f t="shared" si="7"/>
        <v>6.8712151796528049</v>
      </c>
      <c r="Q15">
        <f t="shared" si="8"/>
        <v>137.42430359305609</v>
      </c>
    </row>
    <row r="16" spans="1:17" x14ac:dyDescent="0.3">
      <c r="A16" s="1">
        <v>0.8</v>
      </c>
      <c r="B16" s="1">
        <v>0.27</v>
      </c>
      <c r="D16" t="s">
        <v>29</v>
      </c>
      <c r="E16" s="4" t="s">
        <v>47</v>
      </c>
      <c r="F16" s="7">
        <v>0.1</v>
      </c>
      <c r="G16" s="7">
        <v>0.1</v>
      </c>
      <c r="H16" s="7">
        <v>9.1999999999999998E-2</v>
      </c>
      <c r="I16" s="7">
        <f t="shared" si="2"/>
        <v>0.18328623334679048</v>
      </c>
      <c r="J16" s="7">
        <f t="shared" si="3"/>
        <v>0.18328623334679048</v>
      </c>
      <c r="K16" s="7">
        <f t="shared" si="4"/>
        <v>0.15098909971740007</v>
      </c>
      <c r="L16" s="7">
        <v>100</v>
      </c>
      <c r="M16" s="7">
        <f t="shared" si="1"/>
        <v>18.328623334679047</v>
      </c>
      <c r="N16" s="7">
        <f t="shared" si="5"/>
        <v>18.328623334679047</v>
      </c>
      <c r="O16" s="7">
        <f t="shared" si="6"/>
        <v>15.098909971740007</v>
      </c>
      <c r="P16" s="8">
        <f t="shared" si="7"/>
        <v>17.252052213699368</v>
      </c>
      <c r="Q16">
        <f t="shared" si="8"/>
        <v>345.04104427398732</v>
      </c>
    </row>
    <row r="17" spans="1:17" x14ac:dyDescent="0.3">
      <c r="A17" s="1">
        <v>0.8</v>
      </c>
      <c r="B17" s="1">
        <v>0.26900000000000002</v>
      </c>
      <c r="D17" t="s">
        <v>30</v>
      </c>
      <c r="E17" s="4" t="s">
        <v>14</v>
      </c>
      <c r="F17" s="7">
        <v>0.433</v>
      </c>
      <c r="G17" s="7">
        <v>0.41099999999999998</v>
      </c>
      <c r="H17" s="7">
        <v>0.439</v>
      </c>
      <c r="I17" s="7">
        <f t="shared" si="2"/>
        <v>1.5276544206701657</v>
      </c>
      <c r="J17" s="7">
        <f t="shared" si="3"/>
        <v>1.438837303189342</v>
      </c>
      <c r="K17" s="7">
        <f t="shared" si="4"/>
        <v>1.5518772708922084</v>
      </c>
      <c r="L17" s="7">
        <v>5</v>
      </c>
      <c r="M17" s="7">
        <f t="shared" si="1"/>
        <v>7.6382721033508281</v>
      </c>
      <c r="N17" s="7">
        <f t="shared" si="5"/>
        <v>7.1941865159467095</v>
      </c>
      <c r="O17" s="7">
        <f t="shared" si="6"/>
        <v>7.759386354461042</v>
      </c>
      <c r="P17" s="8">
        <f t="shared" si="7"/>
        <v>7.5306149912528602</v>
      </c>
      <c r="Q17">
        <f t="shared" si="8"/>
        <v>150.61229982505719</v>
      </c>
    </row>
    <row r="18" spans="1:17" x14ac:dyDescent="0.3">
      <c r="A18" s="1">
        <v>1</v>
      </c>
      <c r="B18" s="1">
        <v>0.27100000000000002</v>
      </c>
      <c r="D18" t="s">
        <v>31</v>
      </c>
      <c r="E18" s="4" t="s">
        <v>14</v>
      </c>
      <c r="F18" s="7">
        <v>0.32100000000000001</v>
      </c>
      <c r="G18" s="7">
        <v>0.35199999999999998</v>
      </c>
      <c r="H18" s="7">
        <v>0.32900000000000001</v>
      </c>
      <c r="I18" s="7">
        <f t="shared" si="2"/>
        <v>1.0754945498587001</v>
      </c>
      <c r="J18" s="7">
        <f t="shared" si="3"/>
        <v>1.2006459426725877</v>
      </c>
      <c r="K18" s="7">
        <f t="shared" si="4"/>
        <v>1.1077916834880905</v>
      </c>
      <c r="L18" s="7">
        <v>5</v>
      </c>
      <c r="M18" s="7">
        <f t="shared" si="1"/>
        <v>5.3774727492935002</v>
      </c>
      <c r="N18" s="7">
        <f t="shared" si="5"/>
        <v>6.0032297133629386</v>
      </c>
      <c r="O18" s="7">
        <f t="shared" si="6"/>
        <v>5.5389584174404529</v>
      </c>
      <c r="P18" s="8">
        <f t="shared" si="7"/>
        <v>5.6398869600322969</v>
      </c>
      <c r="Q18">
        <f t="shared" si="8"/>
        <v>112.79773920064594</v>
      </c>
    </row>
    <row r="19" spans="1:17" x14ac:dyDescent="0.3">
      <c r="A19" s="1">
        <v>1</v>
      </c>
      <c r="B19" s="1">
        <v>0.30299999999999999</v>
      </c>
      <c r="D19" t="s">
        <v>32</v>
      </c>
      <c r="E19" s="4" t="s">
        <v>14</v>
      </c>
      <c r="F19" s="7">
        <v>0.377</v>
      </c>
      <c r="G19" s="7">
        <v>0.38400000000000001</v>
      </c>
      <c r="H19" s="7">
        <v>0.36699999999999999</v>
      </c>
      <c r="I19" s="7">
        <f t="shared" si="2"/>
        <v>1.3015744852644329</v>
      </c>
      <c r="J19" s="7">
        <f t="shared" si="3"/>
        <v>1.3298344771901494</v>
      </c>
      <c r="K19" s="7">
        <f t="shared" si="4"/>
        <v>1.2612030682276949</v>
      </c>
      <c r="L19" s="7">
        <v>5</v>
      </c>
      <c r="M19" s="7">
        <f t="shared" si="1"/>
        <v>6.5078724263221641</v>
      </c>
      <c r="N19" s="7">
        <f t="shared" si="5"/>
        <v>6.649172385950747</v>
      </c>
      <c r="O19" s="7">
        <f t="shared" si="6"/>
        <v>6.3060153411384743</v>
      </c>
      <c r="P19" s="8">
        <f t="shared" si="7"/>
        <v>6.4876867178037942</v>
      </c>
      <c r="Q19">
        <f t="shared" si="8"/>
        <v>129.75373435607588</v>
      </c>
    </row>
    <row r="20" spans="1:17" x14ac:dyDescent="0.3">
      <c r="A20" s="1">
        <v>1</v>
      </c>
      <c r="B20" s="1">
        <v>0.29699999999999999</v>
      </c>
      <c r="D20" t="s">
        <v>33</v>
      </c>
      <c r="E20" s="4" t="s">
        <v>14</v>
      </c>
      <c r="F20" s="7">
        <v>0.434</v>
      </c>
      <c r="G20" s="7">
        <v>0.495</v>
      </c>
      <c r="H20" s="7">
        <v>0.39600000000000002</v>
      </c>
      <c r="I20" s="7">
        <f t="shared" si="2"/>
        <v>1.5316915623738394</v>
      </c>
      <c r="J20" s="7">
        <f t="shared" si="3"/>
        <v>1.7779572062979412</v>
      </c>
      <c r="K20" s="7">
        <f t="shared" si="4"/>
        <v>1.378280177634235</v>
      </c>
      <c r="L20" s="7">
        <v>5</v>
      </c>
      <c r="M20" s="7">
        <f t="shared" si="1"/>
        <v>7.6584578118691971</v>
      </c>
      <c r="N20" s="7">
        <f t="shared" si="5"/>
        <v>8.8897860314897059</v>
      </c>
      <c r="O20" s="7">
        <f t="shared" si="6"/>
        <v>6.8914008881711748</v>
      </c>
      <c r="P20" s="8">
        <f t="shared" si="7"/>
        <v>7.8132149105100268</v>
      </c>
      <c r="Q20">
        <f t="shared" si="8"/>
        <v>156.26429821020054</v>
      </c>
    </row>
    <row r="21" spans="1:17" x14ac:dyDescent="0.3">
      <c r="A21" s="1">
        <v>1.3</v>
      </c>
      <c r="B21" s="1">
        <v>0.33100000000000002</v>
      </c>
      <c r="D21" t="s">
        <v>34</v>
      </c>
      <c r="E21" s="4" t="s">
        <v>14</v>
      </c>
      <c r="F21" s="7">
        <v>0.44800000000000001</v>
      </c>
      <c r="G21" s="7">
        <v>0.40100000000000002</v>
      </c>
      <c r="H21" s="7">
        <v>0.41</v>
      </c>
      <c r="I21" s="7">
        <f t="shared" si="2"/>
        <v>1.5882115462252726</v>
      </c>
      <c r="J21" s="7">
        <f t="shared" si="3"/>
        <v>1.398465886152604</v>
      </c>
      <c r="K21" s="7">
        <f t="shared" si="4"/>
        <v>1.434800161485668</v>
      </c>
      <c r="L21" s="7">
        <v>5</v>
      </c>
      <c r="M21" s="7">
        <f t="shared" si="1"/>
        <v>7.9410577311263628</v>
      </c>
      <c r="N21" s="7">
        <f t="shared" si="5"/>
        <v>6.9923294307630197</v>
      </c>
      <c r="O21" s="7">
        <f t="shared" si="6"/>
        <v>7.1740008074283406</v>
      </c>
      <c r="P21" s="8">
        <f t="shared" si="7"/>
        <v>7.3691293231059065</v>
      </c>
      <c r="Q21">
        <f t="shared" si="8"/>
        <v>147.38258646211813</v>
      </c>
    </row>
    <row r="22" spans="1:17" x14ac:dyDescent="0.3">
      <c r="A22" s="1">
        <v>1.3</v>
      </c>
      <c r="B22" s="1">
        <v>0.38400000000000001</v>
      </c>
      <c r="D22" t="s">
        <v>35</v>
      </c>
      <c r="E22" s="4" t="s">
        <v>14</v>
      </c>
      <c r="F22" s="7">
        <v>0.43099999999999999</v>
      </c>
      <c r="G22" s="7">
        <v>0.47399999999999998</v>
      </c>
      <c r="H22" s="7">
        <v>0.42199999999999999</v>
      </c>
      <c r="I22" s="7">
        <f t="shared" si="2"/>
        <v>1.5195801372628179</v>
      </c>
      <c r="J22" s="7">
        <f t="shared" si="3"/>
        <v>1.6931772305207913</v>
      </c>
      <c r="K22" s="7">
        <f t="shared" si="4"/>
        <v>1.4832458619297537</v>
      </c>
      <c r="L22" s="7">
        <v>5</v>
      </c>
      <c r="M22" s="7">
        <f t="shared" si="1"/>
        <v>7.5979006863140892</v>
      </c>
      <c r="N22" s="7">
        <f t="shared" si="5"/>
        <v>8.4658861526039573</v>
      </c>
      <c r="O22" s="7">
        <f t="shared" si="6"/>
        <v>7.4162293096487684</v>
      </c>
      <c r="P22" s="8">
        <f t="shared" si="7"/>
        <v>7.8266720495222728</v>
      </c>
      <c r="Q22">
        <f t="shared" si="8"/>
        <v>156.53344099044546</v>
      </c>
    </row>
    <row r="23" spans="1:17" x14ac:dyDescent="0.3">
      <c r="A23" s="1">
        <v>1.3</v>
      </c>
      <c r="B23" s="1">
        <v>0.433</v>
      </c>
      <c r="D23" t="s">
        <v>36</v>
      </c>
      <c r="E23" s="4" t="s">
        <v>14</v>
      </c>
      <c r="F23" s="7">
        <v>0.41099999999999998</v>
      </c>
      <c r="G23" s="7">
        <v>0.43099999999999999</v>
      </c>
      <c r="H23" s="7">
        <v>0.4</v>
      </c>
      <c r="I23" s="7">
        <f t="shared" si="2"/>
        <v>1.438837303189342</v>
      </c>
      <c r="J23" s="7">
        <f t="shared" si="3"/>
        <v>1.5195801372628179</v>
      </c>
      <c r="K23" s="7">
        <f t="shared" si="4"/>
        <v>1.3944287444489303</v>
      </c>
      <c r="L23" s="7">
        <v>5</v>
      </c>
      <c r="M23" s="7">
        <f t="shared" si="1"/>
        <v>7.1941865159467095</v>
      </c>
      <c r="N23" s="7">
        <f t="shared" si="5"/>
        <v>7.5979006863140892</v>
      </c>
      <c r="O23" s="7">
        <f t="shared" si="6"/>
        <v>6.9721437222446516</v>
      </c>
      <c r="P23" s="8">
        <f t="shared" si="7"/>
        <v>7.2547436415018174</v>
      </c>
      <c r="Q23">
        <f t="shared" si="8"/>
        <v>145.09487283003634</v>
      </c>
    </row>
    <row r="24" spans="1:17" x14ac:dyDescent="0.3">
      <c r="A24" s="1">
        <v>1.5</v>
      </c>
      <c r="B24" s="1">
        <v>0.33600000000000002</v>
      </c>
      <c r="D24" t="s">
        <v>37</v>
      </c>
      <c r="E24" s="4" t="s">
        <v>14</v>
      </c>
      <c r="F24" s="7">
        <v>0.43099999999999999</v>
      </c>
      <c r="G24" s="7">
        <v>0.36099999999999999</v>
      </c>
      <c r="H24" s="7">
        <v>0.34599999999999997</v>
      </c>
      <c r="I24" s="7">
        <f t="shared" si="2"/>
        <v>1.5195801372628179</v>
      </c>
      <c r="J24" s="7">
        <f t="shared" si="3"/>
        <v>1.2369802180056519</v>
      </c>
      <c r="K24" s="7">
        <f t="shared" si="4"/>
        <v>1.176423092450545</v>
      </c>
      <c r="L24" s="7">
        <v>5</v>
      </c>
      <c r="M24" s="7">
        <f t="shared" si="1"/>
        <v>7.5979006863140892</v>
      </c>
      <c r="N24" s="7">
        <f t="shared" si="5"/>
        <v>6.1849010900282595</v>
      </c>
      <c r="O24" s="7">
        <f t="shared" si="6"/>
        <v>5.8821154622527247</v>
      </c>
      <c r="P24" s="8">
        <f t="shared" si="7"/>
        <v>6.5549724128650242</v>
      </c>
      <c r="Q24">
        <f t="shared" si="8"/>
        <v>131.09944825730048</v>
      </c>
    </row>
    <row r="25" spans="1:17" x14ac:dyDescent="0.3">
      <c r="A25" s="1">
        <v>1.5</v>
      </c>
      <c r="B25" s="1">
        <v>0.438</v>
      </c>
      <c r="D25" t="s">
        <v>38</v>
      </c>
      <c r="E25" s="4" t="s">
        <v>14</v>
      </c>
      <c r="F25" s="7">
        <v>0.27</v>
      </c>
      <c r="G25" s="7">
        <v>0.252</v>
      </c>
      <c r="H25" s="7">
        <v>0.254</v>
      </c>
      <c r="I25" s="7">
        <f t="shared" si="2"/>
        <v>0.86960032297133627</v>
      </c>
      <c r="J25" s="7">
        <f t="shared" si="3"/>
        <v>0.79693177230520784</v>
      </c>
      <c r="K25" s="7">
        <f t="shared" si="4"/>
        <v>0.80500605571255546</v>
      </c>
      <c r="L25" s="7">
        <v>5</v>
      </c>
      <c r="M25" s="7">
        <f t="shared" si="1"/>
        <v>4.3480016148566811</v>
      </c>
      <c r="N25" s="7">
        <f t="shared" si="5"/>
        <v>3.9846588615260394</v>
      </c>
      <c r="O25" s="7">
        <f t="shared" si="6"/>
        <v>4.0250302785627774</v>
      </c>
      <c r="P25" s="8">
        <f t="shared" si="7"/>
        <v>4.1192302516484993</v>
      </c>
      <c r="Q25">
        <f t="shared" si="8"/>
        <v>82.384605032969986</v>
      </c>
    </row>
    <row r="26" spans="1:17" x14ac:dyDescent="0.3">
      <c r="A26" s="1">
        <v>1.5</v>
      </c>
      <c r="B26" s="1">
        <v>0.48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9C7-7358-491A-B8BE-7531C7EA8D44}">
  <dimension ref="A1:Q27"/>
  <sheetViews>
    <sheetView zoomScale="70" zoomScaleNormal="70" workbookViewId="0">
      <selection activeCell="R6" sqref="R6"/>
    </sheetView>
  </sheetViews>
  <sheetFormatPr defaultRowHeight="14.4" x14ac:dyDescent="0.3"/>
  <cols>
    <col min="2" max="2" width="12.109375" customWidth="1"/>
    <col min="4" max="4" width="18.33203125" customWidth="1"/>
  </cols>
  <sheetData>
    <row r="1" spans="1:17" x14ac:dyDescent="0.3">
      <c r="A1" s="13" t="s">
        <v>0</v>
      </c>
      <c r="B1" s="13"/>
      <c r="D1" s="5" t="s">
        <v>39</v>
      </c>
      <c r="E1" s="5" t="s">
        <v>40</v>
      </c>
      <c r="F1" s="14" t="s">
        <v>6</v>
      </c>
      <c r="G1" s="14"/>
      <c r="H1" s="14"/>
      <c r="I1" s="14" t="s">
        <v>1</v>
      </c>
      <c r="J1" s="14"/>
      <c r="K1" s="14"/>
      <c r="L1" t="s">
        <v>43</v>
      </c>
      <c r="M1" s="15" t="s">
        <v>12</v>
      </c>
      <c r="N1" s="15"/>
      <c r="O1" s="15"/>
      <c r="P1" t="s">
        <v>13</v>
      </c>
      <c r="Q1" t="s">
        <v>48</v>
      </c>
    </row>
    <row r="2" spans="1:17" x14ac:dyDescent="0.3">
      <c r="A2" s="1" t="s">
        <v>1</v>
      </c>
      <c r="B2" s="1" t="s">
        <v>2</v>
      </c>
      <c r="D2" t="s">
        <v>15</v>
      </c>
      <c r="E2" s="4" t="s">
        <v>14</v>
      </c>
      <c r="F2" s="7">
        <v>0.28499999999999998</v>
      </c>
      <c r="G2" s="8">
        <v>0.29599999999999999</v>
      </c>
      <c r="H2" s="8">
        <v>0.27200000000000002</v>
      </c>
      <c r="I2" s="7">
        <f>(F2-0.0815)/0.2196</f>
        <v>0.92668488160291429</v>
      </c>
      <c r="J2" s="7">
        <f>(G2-0.0815)/0.2196</f>
        <v>0.97677595628415292</v>
      </c>
      <c r="K2" s="7">
        <f t="shared" ref="K2:K26" si="0">(H2-0.0815)/0.2196</f>
        <v>0.86748633879781423</v>
      </c>
      <c r="L2" s="7">
        <v>5</v>
      </c>
      <c r="M2" s="7">
        <f>L2*I2</f>
        <v>4.6334244080145712</v>
      </c>
      <c r="N2" s="7">
        <f>L2*J2</f>
        <v>4.8838797814207648</v>
      </c>
      <c r="O2" s="7">
        <f>L2*K2</f>
        <v>4.3374316939890711</v>
      </c>
      <c r="P2" s="8">
        <f>AVERAGE(M2:O2)</f>
        <v>4.6182452944748027</v>
      </c>
      <c r="Q2">
        <f>P2/0.05</f>
        <v>92.364905889496043</v>
      </c>
    </row>
    <row r="3" spans="1:17" x14ac:dyDescent="0.3">
      <c r="A3" s="1">
        <v>0</v>
      </c>
      <c r="B3" s="1">
        <v>7.3999999999999996E-2</v>
      </c>
      <c r="D3" t="s">
        <v>16</v>
      </c>
      <c r="E3" s="4" t="s">
        <v>14</v>
      </c>
      <c r="F3" s="7">
        <v>0.223</v>
      </c>
      <c r="G3" s="8">
        <v>0.222</v>
      </c>
      <c r="H3" s="8">
        <v>0.21099999999999999</v>
      </c>
      <c r="I3" s="7">
        <f t="shared" ref="I3:I6" si="1">(F3-0.0815)/0.2196</f>
        <v>0.6443533697632059</v>
      </c>
      <c r="J3" s="7">
        <f t="shared" ref="J3:J26" si="2">(G3-0.0815)/0.2196</f>
        <v>0.63979963570127518</v>
      </c>
      <c r="K3" s="7">
        <f t="shared" si="0"/>
        <v>0.58970856102003644</v>
      </c>
      <c r="L3" s="7">
        <v>5</v>
      </c>
      <c r="M3" s="7">
        <f>L3*I3</f>
        <v>3.2217668488160296</v>
      </c>
      <c r="N3" s="7">
        <f t="shared" ref="N3:N26" si="3">L3*J3</f>
        <v>3.1989981785063759</v>
      </c>
      <c r="O3" s="7">
        <f t="shared" ref="O3:O26" si="4">L3*K3</f>
        <v>2.9485428051001823</v>
      </c>
      <c r="P3" s="8">
        <f t="shared" ref="P3:P26" si="5">AVERAGE(M3:O3)</f>
        <v>3.1231026108075288</v>
      </c>
      <c r="Q3">
        <f t="shared" ref="Q3:Q26" si="6">P3/0.05</f>
        <v>62.462052216150575</v>
      </c>
    </row>
    <row r="4" spans="1:17" x14ac:dyDescent="0.3">
      <c r="A4" s="1">
        <v>0</v>
      </c>
      <c r="B4" s="1">
        <v>6.8000000000000005E-2</v>
      </c>
      <c r="D4" t="s">
        <v>17</v>
      </c>
      <c r="E4" s="4" t="s">
        <v>14</v>
      </c>
      <c r="F4" s="7"/>
      <c r="G4" s="8"/>
      <c r="H4" s="8"/>
      <c r="I4" s="7"/>
      <c r="J4" s="7"/>
      <c r="K4" s="7"/>
      <c r="L4" s="7"/>
      <c r="M4" s="7"/>
      <c r="N4" s="7"/>
      <c r="O4" s="7"/>
      <c r="P4">
        <v>3.9</v>
      </c>
      <c r="Q4">
        <f t="shared" si="6"/>
        <v>78</v>
      </c>
    </row>
    <row r="5" spans="1:17" x14ac:dyDescent="0.3">
      <c r="A5" s="1">
        <v>0</v>
      </c>
      <c r="B5" s="1">
        <v>6.7000000000000004E-2</v>
      </c>
      <c r="D5" t="s">
        <v>18</v>
      </c>
      <c r="E5" s="4" t="s">
        <v>14</v>
      </c>
      <c r="F5" s="7">
        <v>0.30399999999999999</v>
      </c>
      <c r="G5" s="8">
        <v>0.30399999999999999</v>
      </c>
      <c r="H5" s="8">
        <v>0.29199999999999998</v>
      </c>
      <c r="I5" s="7">
        <f t="shared" si="1"/>
        <v>1.0132058287795993</v>
      </c>
      <c r="J5" s="7">
        <f t="shared" si="2"/>
        <v>1.0132058287795993</v>
      </c>
      <c r="K5" s="7">
        <f t="shared" si="0"/>
        <v>0.95856102003642973</v>
      </c>
      <c r="L5" s="7">
        <v>5</v>
      </c>
      <c r="M5" s="7">
        <f t="shared" ref="M5:M26" si="7">L5*I5</f>
        <v>5.0660291438979961</v>
      </c>
      <c r="N5" s="7">
        <f t="shared" si="3"/>
        <v>5.0660291438979961</v>
      </c>
      <c r="O5" s="7">
        <f t="shared" si="4"/>
        <v>4.7928051001821483</v>
      </c>
      <c r="P5" s="8">
        <f t="shared" si="5"/>
        <v>4.9749544626593805</v>
      </c>
      <c r="Q5">
        <f t="shared" si="6"/>
        <v>99.499089253187606</v>
      </c>
    </row>
    <row r="6" spans="1:17" x14ac:dyDescent="0.3">
      <c r="A6" s="1">
        <v>0.2</v>
      </c>
      <c r="B6" s="1">
        <v>0.126</v>
      </c>
      <c r="D6" t="s">
        <v>19</v>
      </c>
      <c r="E6" s="4" t="s">
        <v>14</v>
      </c>
      <c r="F6" s="7">
        <v>0.251</v>
      </c>
      <c r="G6" s="8">
        <v>0.26300000000000001</v>
      </c>
      <c r="H6" s="8">
        <v>0.26100000000000001</v>
      </c>
      <c r="I6" s="7">
        <f t="shared" si="1"/>
        <v>0.77185792349726767</v>
      </c>
      <c r="J6" s="7">
        <f t="shared" si="2"/>
        <v>0.82650273224043713</v>
      </c>
      <c r="K6" s="7">
        <f t="shared" si="0"/>
        <v>0.81739526411657559</v>
      </c>
      <c r="L6" s="7">
        <v>5</v>
      </c>
      <c r="M6" s="7">
        <f t="shared" si="7"/>
        <v>3.8592896174863385</v>
      </c>
      <c r="N6" s="7">
        <f t="shared" si="3"/>
        <v>4.1325136612021858</v>
      </c>
      <c r="O6" s="7">
        <f t="shared" si="4"/>
        <v>4.0869763205828775</v>
      </c>
      <c r="P6" s="8">
        <f t="shared" si="5"/>
        <v>4.0262598664238007</v>
      </c>
      <c r="Q6">
        <f t="shared" si="6"/>
        <v>80.525197328476011</v>
      </c>
    </row>
    <row r="7" spans="1:17" x14ac:dyDescent="0.3">
      <c r="A7" s="1">
        <v>0.2</v>
      </c>
      <c r="B7" s="1">
        <v>0.11899999999999999</v>
      </c>
      <c r="D7" t="s">
        <v>20</v>
      </c>
      <c r="E7" s="4" t="s">
        <v>14</v>
      </c>
      <c r="F7" s="7">
        <v>0.27600000000000002</v>
      </c>
      <c r="G7" s="8">
        <v>0.27900000000000003</v>
      </c>
      <c r="H7" s="8">
        <v>0.255</v>
      </c>
      <c r="I7" s="7">
        <f t="shared" ref="I7:I26" si="8">(F7-0.0815)/0.2196</f>
        <v>0.88570127504553742</v>
      </c>
      <c r="J7" s="7">
        <f t="shared" si="2"/>
        <v>0.89936247723132978</v>
      </c>
      <c r="K7" s="7">
        <f t="shared" si="0"/>
        <v>0.79007285974499086</v>
      </c>
      <c r="L7" s="7">
        <v>5</v>
      </c>
      <c r="M7" s="7">
        <f t="shared" si="7"/>
        <v>4.4285063752276868</v>
      </c>
      <c r="N7" s="7">
        <f t="shared" si="3"/>
        <v>4.4968123861566491</v>
      </c>
      <c r="O7" s="7">
        <f t="shared" si="4"/>
        <v>3.9503642987249545</v>
      </c>
      <c r="P7" s="8">
        <f t="shared" si="5"/>
        <v>4.2918943533697638</v>
      </c>
      <c r="Q7">
        <f t="shared" si="6"/>
        <v>85.837887067395272</v>
      </c>
    </row>
    <row r="8" spans="1:17" x14ac:dyDescent="0.3">
      <c r="A8" s="1">
        <v>0.2</v>
      </c>
      <c r="B8" s="1">
        <v>0.126</v>
      </c>
      <c r="D8" t="s">
        <v>21</v>
      </c>
      <c r="E8" s="4" t="s">
        <v>14</v>
      </c>
      <c r="F8" s="7">
        <v>0.33400000000000002</v>
      </c>
      <c r="G8" s="8">
        <v>0.34399999999999997</v>
      </c>
      <c r="H8" s="8">
        <v>0.31900000000000001</v>
      </c>
      <c r="I8" s="7">
        <f t="shared" si="8"/>
        <v>1.1498178506375227</v>
      </c>
      <c r="J8" s="7">
        <f t="shared" si="2"/>
        <v>1.1953551912568305</v>
      </c>
      <c r="K8" s="7">
        <f t="shared" si="0"/>
        <v>1.081511839708561</v>
      </c>
      <c r="L8" s="7">
        <v>5</v>
      </c>
      <c r="M8" s="7">
        <f t="shared" si="7"/>
        <v>5.7490892531876137</v>
      </c>
      <c r="N8" s="7">
        <f t="shared" si="3"/>
        <v>5.9767759562841523</v>
      </c>
      <c r="O8" s="7">
        <f t="shared" si="4"/>
        <v>5.4075591985428053</v>
      </c>
      <c r="P8" s="8">
        <f t="shared" si="5"/>
        <v>5.711141469338191</v>
      </c>
      <c r="Q8">
        <f t="shared" si="6"/>
        <v>114.22282938676382</v>
      </c>
    </row>
    <row r="9" spans="1:17" x14ac:dyDescent="0.3">
      <c r="A9" s="1">
        <v>0.4</v>
      </c>
      <c r="B9" s="1">
        <v>0.17100000000000001</v>
      </c>
      <c r="D9" t="s">
        <v>22</v>
      </c>
      <c r="E9" s="4" t="s">
        <v>14</v>
      </c>
      <c r="F9" s="7">
        <v>0.26100000000000001</v>
      </c>
      <c r="G9" s="8">
        <v>0.27300000000000002</v>
      </c>
      <c r="H9" s="8">
        <v>0.25800000000000001</v>
      </c>
      <c r="I9" s="7">
        <f t="shared" si="8"/>
        <v>0.81739526411657559</v>
      </c>
      <c r="J9" s="7">
        <f t="shared" si="2"/>
        <v>0.87204007285974505</v>
      </c>
      <c r="K9" s="7">
        <f t="shared" si="0"/>
        <v>0.80373406193078323</v>
      </c>
      <c r="L9" s="7">
        <v>5</v>
      </c>
      <c r="M9" s="7">
        <f t="shared" si="7"/>
        <v>4.0869763205828775</v>
      </c>
      <c r="N9" s="7">
        <f t="shared" si="3"/>
        <v>4.3602003642987253</v>
      </c>
      <c r="O9" s="7">
        <f t="shared" si="4"/>
        <v>4.018670309653916</v>
      </c>
      <c r="P9" s="8">
        <f t="shared" si="5"/>
        <v>4.155282331511839</v>
      </c>
      <c r="Q9">
        <f t="shared" si="6"/>
        <v>83.105646630236777</v>
      </c>
    </row>
    <row r="10" spans="1:17" x14ac:dyDescent="0.3">
      <c r="A10" s="1">
        <v>0.4</v>
      </c>
      <c r="B10" s="1">
        <v>0.18</v>
      </c>
      <c r="D10" t="s">
        <v>23</v>
      </c>
      <c r="E10" s="4" t="s">
        <v>14</v>
      </c>
      <c r="F10" s="7">
        <v>0.31900000000000001</v>
      </c>
      <c r="G10" s="8">
        <v>0.32500000000000001</v>
      </c>
      <c r="H10" s="8">
        <v>0.32300000000000001</v>
      </c>
      <c r="I10" s="7">
        <f t="shared" si="8"/>
        <v>1.081511839708561</v>
      </c>
      <c r="J10" s="7">
        <f t="shared" si="2"/>
        <v>1.1088342440801457</v>
      </c>
      <c r="K10" s="7">
        <f t="shared" si="0"/>
        <v>1.0997267759562841</v>
      </c>
      <c r="L10" s="7">
        <v>5</v>
      </c>
      <c r="M10" s="7">
        <f t="shared" si="7"/>
        <v>5.4075591985428053</v>
      </c>
      <c r="N10" s="7">
        <f t="shared" si="3"/>
        <v>5.5441712204007292</v>
      </c>
      <c r="O10" s="7">
        <f t="shared" si="4"/>
        <v>5.4986338797814209</v>
      </c>
      <c r="P10" s="8">
        <f t="shared" si="5"/>
        <v>5.4834547662416524</v>
      </c>
      <c r="Q10">
        <f t="shared" si="6"/>
        <v>109.66909532483304</v>
      </c>
    </row>
    <row r="11" spans="1:17" x14ac:dyDescent="0.3">
      <c r="A11" s="1">
        <v>0.4</v>
      </c>
      <c r="B11" s="1">
        <v>0.183</v>
      </c>
      <c r="D11" t="s">
        <v>24</v>
      </c>
      <c r="E11" s="4" t="s">
        <v>14</v>
      </c>
      <c r="F11" s="7">
        <v>0.29099999999999998</v>
      </c>
      <c r="G11" s="8">
        <v>0.32900000000000001</v>
      </c>
      <c r="H11" s="8">
        <v>0.31</v>
      </c>
      <c r="I11" s="7">
        <f t="shared" si="8"/>
        <v>0.95400728597449902</v>
      </c>
      <c r="J11" s="7">
        <f t="shared" si="2"/>
        <v>1.1270491803278688</v>
      </c>
      <c r="K11" s="7">
        <f t="shared" si="0"/>
        <v>1.040528233151184</v>
      </c>
      <c r="L11" s="7">
        <v>5</v>
      </c>
      <c r="M11" s="7">
        <f t="shared" si="7"/>
        <v>4.7700364298724951</v>
      </c>
      <c r="N11" s="7">
        <f t="shared" si="3"/>
        <v>5.6352459016393439</v>
      </c>
      <c r="O11" s="7">
        <f t="shared" si="4"/>
        <v>5.2026411657559199</v>
      </c>
      <c r="P11" s="8">
        <f t="shared" si="5"/>
        <v>5.2026411657559199</v>
      </c>
      <c r="Q11">
        <f t="shared" si="6"/>
        <v>104.05282331511839</v>
      </c>
    </row>
    <row r="12" spans="1:17" x14ac:dyDescent="0.3">
      <c r="A12" s="1">
        <v>0.6</v>
      </c>
      <c r="B12" s="1">
        <v>0.21199999999999999</v>
      </c>
      <c r="D12" t="s">
        <v>25</v>
      </c>
      <c r="E12" s="4" t="s">
        <v>14</v>
      </c>
      <c r="F12" s="7">
        <v>0.26500000000000001</v>
      </c>
      <c r="G12" s="8">
        <v>0.27500000000000002</v>
      </c>
      <c r="H12" s="8">
        <v>0.28799999999999998</v>
      </c>
      <c r="I12" s="7">
        <f t="shared" si="8"/>
        <v>0.83561020036429878</v>
      </c>
      <c r="J12" s="7">
        <f t="shared" si="2"/>
        <v>0.88114754098360659</v>
      </c>
      <c r="K12" s="7">
        <f t="shared" si="0"/>
        <v>0.94034608378870665</v>
      </c>
      <c r="L12" s="7">
        <v>5</v>
      </c>
      <c r="M12" s="7">
        <f t="shared" si="7"/>
        <v>4.178051001821494</v>
      </c>
      <c r="N12" s="7">
        <f t="shared" si="3"/>
        <v>4.4057377049180326</v>
      </c>
      <c r="O12" s="7">
        <f t="shared" si="4"/>
        <v>4.7017304189435336</v>
      </c>
      <c r="P12" s="8">
        <f t="shared" si="5"/>
        <v>4.4285063752276868</v>
      </c>
      <c r="Q12">
        <f t="shared" si="6"/>
        <v>88.570127504553724</v>
      </c>
    </row>
    <row r="13" spans="1:17" x14ac:dyDescent="0.3">
      <c r="A13" s="1">
        <v>0.6</v>
      </c>
      <c r="B13" s="1">
        <v>0.2</v>
      </c>
      <c r="D13" t="s">
        <v>26</v>
      </c>
      <c r="E13" s="4" t="s">
        <v>14</v>
      </c>
      <c r="F13" s="7">
        <v>0.219</v>
      </c>
      <c r="G13" s="8">
        <v>0.22900000000000001</v>
      </c>
      <c r="H13" s="8">
        <v>0.23100000000000001</v>
      </c>
      <c r="I13" s="7">
        <f t="shared" si="8"/>
        <v>0.62613843351548282</v>
      </c>
      <c r="J13" s="7">
        <f t="shared" si="2"/>
        <v>0.67167577413479063</v>
      </c>
      <c r="K13" s="7">
        <f t="shared" si="0"/>
        <v>0.68078324225865228</v>
      </c>
      <c r="L13" s="7">
        <v>5</v>
      </c>
      <c r="M13" s="7">
        <f>L13*I13</f>
        <v>3.130692167577414</v>
      </c>
      <c r="N13" s="7">
        <f t="shared" si="3"/>
        <v>3.358378870673953</v>
      </c>
      <c r="O13" s="7">
        <f t="shared" si="4"/>
        <v>3.4039162112932613</v>
      </c>
      <c r="P13" s="8">
        <f t="shared" si="5"/>
        <v>3.2976624165148762</v>
      </c>
      <c r="Q13">
        <f t="shared" si="6"/>
        <v>65.953248330297527</v>
      </c>
    </row>
    <row r="14" spans="1:17" x14ac:dyDescent="0.3">
      <c r="A14" s="1">
        <v>0.6</v>
      </c>
      <c r="B14" s="1">
        <v>0.223</v>
      </c>
      <c r="D14" t="s">
        <v>27</v>
      </c>
      <c r="E14" s="4" t="s">
        <v>14</v>
      </c>
      <c r="F14" s="7">
        <v>0.27500000000000002</v>
      </c>
      <c r="G14" s="8">
        <v>0.32500000000000001</v>
      </c>
      <c r="H14" s="8">
        <v>0.32200000000000001</v>
      </c>
      <c r="I14" s="7">
        <f t="shared" si="8"/>
        <v>0.88114754098360659</v>
      </c>
      <c r="J14" s="7">
        <f t="shared" si="2"/>
        <v>1.1088342440801457</v>
      </c>
      <c r="K14" s="7">
        <f t="shared" si="0"/>
        <v>1.0951730418943535</v>
      </c>
      <c r="L14" s="7">
        <v>5</v>
      </c>
      <c r="M14" s="7">
        <f t="shared" si="7"/>
        <v>4.4057377049180326</v>
      </c>
      <c r="N14" s="7">
        <f t="shared" si="3"/>
        <v>5.5441712204007292</v>
      </c>
      <c r="O14" s="7">
        <f t="shared" si="4"/>
        <v>5.4758652094717677</v>
      </c>
      <c r="P14" s="8">
        <f t="shared" si="5"/>
        <v>5.1419247115968432</v>
      </c>
      <c r="Q14">
        <f t="shared" si="6"/>
        <v>102.83849423193686</v>
      </c>
    </row>
    <row r="15" spans="1:17" x14ac:dyDescent="0.3">
      <c r="A15" s="1">
        <v>0.8</v>
      </c>
      <c r="B15" s="1">
        <v>0.26900000000000002</v>
      </c>
      <c r="D15" t="s">
        <v>28</v>
      </c>
      <c r="E15" s="4" t="s">
        <v>14</v>
      </c>
      <c r="F15" s="7">
        <v>0.26100000000000001</v>
      </c>
      <c r="G15" s="8">
        <v>0.27200000000000002</v>
      </c>
      <c r="H15" s="8">
        <v>0.26700000000000002</v>
      </c>
      <c r="I15" s="7">
        <f t="shared" si="8"/>
        <v>0.81739526411657559</v>
      </c>
      <c r="J15" s="7">
        <f t="shared" si="2"/>
        <v>0.86748633879781423</v>
      </c>
      <c r="K15" s="7">
        <f t="shared" si="0"/>
        <v>0.84471766848816032</v>
      </c>
      <c r="L15" s="7">
        <v>5</v>
      </c>
      <c r="M15" s="7">
        <f t="shared" si="7"/>
        <v>4.0869763205828775</v>
      </c>
      <c r="N15" s="7">
        <f t="shared" si="3"/>
        <v>4.3374316939890711</v>
      </c>
      <c r="O15" s="7">
        <f t="shared" si="4"/>
        <v>4.2235883424408014</v>
      </c>
      <c r="P15" s="8">
        <f t="shared" si="5"/>
        <v>4.2159987856709167</v>
      </c>
      <c r="Q15">
        <f t="shared" si="6"/>
        <v>84.31997571341833</v>
      </c>
    </row>
    <row r="16" spans="1:17" x14ac:dyDescent="0.3">
      <c r="A16" s="1">
        <v>0.8</v>
      </c>
      <c r="B16" s="1">
        <v>0.248</v>
      </c>
      <c r="D16" t="s">
        <v>29</v>
      </c>
      <c r="E16" s="4" t="s">
        <v>14</v>
      </c>
      <c r="F16" s="7">
        <v>0.20699999999999999</v>
      </c>
      <c r="G16" s="8">
        <v>0.214</v>
      </c>
      <c r="H16" s="8">
        <v>0.215</v>
      </c>
      <c r="I16" s="7">
        <f t="shared" si="8"/>
        <v>0.57149362477231336</v>
      </c>
      <c r="J16" s="7">
        <f t="shared" si="2"/>
        <v>0.6033697632058288</v>
      </c>
      <c r="K16" s="7">
        <f t="shared" si="0"/>
        <v>0.60792349726775963</v>
      </c>
      <c r="L16" s="7">
        <v>5</v>
      </c>
      <c r="M16" s="7">
        <f t="shared" si="7"/>
        <v>2.8574681238615667</v>
      </c>
      <c r="N16" s="7">
        <f t="shared" si="3"/>
        <v>3.0168488160291442</v>
      </c>
      <c r="O16" s="7">
        <f t="shared" si="4"/>
        <v>3.0396174863387984</v>
      </c>
      <c r="P16" s="8">
        <f t="shared" si="5"/>
        <v>2.9713114754098364</v>
      </c>
      <c r="Q16">
        <f t="shared" si="6"/>
        <v>59.426229508196727</v>
      </c>
    </row>
    <row r="17" spans="1:17" x14ac:dyDescent="0.3">
      <c r="A17" s="1">
        <v>0.8</v>
      </c>
      <c r="B17" s="1">
        <v>0.28999999999999998</v>
      </c>
      <c r="D17" t="s">
        <v>30</v>
      </c>
      <c r="E17" s="4" t="s">
        <v>14</v>
      </c>
      <c r="F17" s="7">
        <v>0.26300000000000001</v>
      </c>
      <c r="G17" s="8">
        <v>0.28199999999999997</v>
      </c>
      <c r="H17" s="8">
        <v>0.309</v>
      </c>
      <c r="I17" s="7">
        <f t="shared" si="8"/>
        <v>0.82650273224043713</v>
      </c>
      <c r="J17" s="7">
        <f t="shared" si="2"/>
        <v>0.91302367941712193</v>
      </c>
      <c r="K17" s="7">
        <f t="shared" si="0"/>
        <v>1.0359744990892532</v>
      </c>
      <c r="L17" s="7">
        <v>5</v>
      </c>
      <c r="M17" s="7">
        <f t="shared" si="7"/>
        <v>4.1325136612021858</v>
      </c>
      <c r="N17" s="7">
        <f t="shared" si="3"/>
        <v>4.5651183970856097</v>
      </c>
      <c r="O17" s="7">
        <f t="shared" si="4"/>
        <v>5.1798724954462658</v>
      </c>
      <c r="P17" s="8">
        <f t="shared" si="5"/>
        <v>4.6258348512446865</v>
      </c>
      <c r="Q17">
        <f t="shared" si="6"/>
        <v>92.51669702489373</v>
      </c>
    </row>
    <row r="18" spans="1:17" x14ac:dyDescent="0.3">
      <c r="A18" s="1">
        <v>1</v>
      </c>
      <c r="B18" s="1">
        <v>0.30099999999999999</v>
      </c>
      <c r="D18" t="s">
        <v>31</v>
      </c>
      <c r="E18" s="4" t="s">
        <v>14</v>
      </c>
      <c r="F18" s="7">
        <v>0.24199999999999999</v>
      </c>
      <c r="G18" s="8">
        <v>0.24199999999999999</v>
      </c>
      <c r="H18" s="8">
        <v>0.214</v>
      </c>
      <c r="I18" s="7">
        <f t="shared" si="8"/>
        <v>0.73087431693989069</v>
      </c>
      <c r="J18" s="7">
        <f t="shared" si="2"/>
        <v>0.73087431693989069</v>
      </c>
      <c r="K18" s="7">
        <f t="shared" si="0"/>
        <v>0.6033697632058288</v>
      </c>
      <c r="L18" s="7">
        <v>5</v>
      </c>
      <c r="M18" s="7">
        <f t="shared" si="7"/>
        <v>3.6543715846994536</v>
      </c>
      <c r="N18" s="7">
        <f t="shared" si="3"/>
        <v>3.6543715846994536</v>
      </c>
      <c r="O18" s="7">
        <f t="shared" si="4"/>
        <v>3.0168488160291442</v>
      </c>
      <c r="P18" s="8">
        <f t="shared" si="5"/>
        <v>3.4418639951426839</v>
      </c>
      <c r="Q18">
        <f t="shared" si="6"/>
        <v>68.83727990285368</v>
      </c>
    </row>
    <row r="19" spans="1:17" x14ac:dyDescent="0.3">
      <c r="A19" s="1">
        <v>1</v>
      </c>
      <c r="B19" s="1">
        <v>0.312</v>
      </c>
      <c r="D19" t="s">
        <v>32</v>
      </c>
      <c r="E19" s="4" t="s">
        <v>14</v>
      </c>
      <c r="F19" s="7">
        <v>0.23200000000000001</v>
      </c>
      <c r="G19" s="8">
        <v>0.214</v>
      </c>
      <c r="H19" s="8">
        <v>0.24199999999999999</v>
      </c>
      <c r="I19" s="7">
        <f t="shared" si="8"/>
        <v>0.68533697632058299</v>
      </c>
      <c r="J19" s="7">
        <f t="shared" si="2"/>
        <v>0.6033697632058288</v>
      </c>
      <c r="K19" s="7">
        <f t="shared" si="0"/>
        <v>0.73087431693989069</v>
      </c>
      <c r="L19" s="7">
        <v>5</v>
      </c>
      <c r="M19" s="7">
        <f t="shared" si="7"/>
        <v>3.426684881602915</v>
      </c>
      <c r="N19" s="7">
        <f t="shared" si="3"/>
        <v>3.0168488160291442</v>
      </c>
      <c r="O19" s="7">
        <f t="shared" si="4"/>
        <v>3.6543715846994536</v>
      </c>
      <c r="P19" s="8">
        <f t="shared" si="5"/>
        <v>3.3659684274438377</v>
      </c>
      <c r="Q19">
        <f t="shared" si="6"/>
        <v>67.319368548876753</v>
      </c>
    </row>
    <row r="20" spans="1:17" x14ac:dyDescent="0.3">
      <c r="A20" s="1">
        <v>1</v>
      </c>
      <c r="B20" s="1">
        <v>0.32</v>
      </c>
      <c r="D20" t="s">
        <v>33</v>
      </c>
      <c r="E20" s="4" t="s">
        <v>14</v>
      </c>
      <c r="F20" s="7">
        <v>0.26200000000000001</v>
      </c>
      <c r="G20" s="8">
        <v>0.25800000000000001</v>
      </c>
      <c r="H20" s="8">
        <v>0.27600000000000002</v>
      </c>
      <c r="I20" s="7">
        <f t="shared" si="8"/>
        <v>0.82194899817850642</v>
      </c>
      <c r="J20" s="7">
        <f t="shared" si="2"/>
        <v>0.80373406193078323</v>
      </c>
      <c r="K20" s="7">
        <f t="shared" si="0"/>
        <v>0.88570127504553742</v>
      </c>
      <c r="L20" s="7">
        <v>5</v>
      </c>
      <c r="M20" s="7">
        <f t="shared" si="7"/>
        <v>4.1097449908925316</v>
      </c>
      <c r="N20" s="7">
        <f t="shared" si="3"/>
        <v>4.018670309653916</v>
      </c>
      <c r="O20" s="7">
        <f t="shared" si="4"/>
        <v>4.4285063752276868</v>
      </c>
      <c r="P20" s="8">
        <f t="shared" si="5"/>
        <v>4.1856405585913778</v>
      </c>
      <c r="Q20">
        <f t="shared" si="6"/>
        <v>83.712811171827553</v>
      </c>
    </row>
    <row r="21" spans="1:17" x14ac:dyDescent="0.3">
      <c r="A21" s="1">
        <v>1.3</v>
      </c>
      <c r="B21" s="1">
        <v>0.35099999999999998</v>
      </c>
      <c r="D21" t="s">
        <v>34</v>
      </c>
      <c r="E21" s="4" t="s">
        <v>14</v>
      </c>
      <c r="F21" s="7">
        <v>0.25800000000000001</v>
      </c>
      <c r="G21" s="8">
        <v>0.28799999999999998</v>
      </c>
      <c r="H21" s="8">
        <v>0.28000000000000003</v>
      </c>
      <c r="I21" s="7">
        <f t="shared" si="8"/>
        <v>0.80373406193078323</v>
      </c>
      <c r="J21" s="7">
        <f t="shared" si="2"/>
        <v>0.94034608378870665</v>
      </c>
      <c r="K21" s="7">
        <f t="shared" si="0"/>
        <v>0.90391621129326061</v>
      </c>
      <c r="L21" s="7">
        <v>5</v>
      </c>
      <c r="M21" s="7">
        <f t="shared" si="7"/>
        <v>4.018670309653916</v>
      </c>
      <c r="N21" s="7">
        <f t="shared" si="3"/>
        <v>4.7017304189435336</v>
      </c>
      <c r="O21" s="7">
        <f t="shared" si="4"/>
        <v>4.5195810564663033</v>
      </c>
      <c r="P21" s="8">
        <f t="shared" si="5"/>
        <v>4.4133272616879182</v>
      </c>
      <c r="Q21">
        <f t="shared" si="6"/>
        <v>88.266545233758364</v>
      </c>
    </row>
    <row r="22" spans="1:17" x14ac:dyDescent="0.3">
      <c r="A22" s="1">
        <v>1.3</v>
      </c>
      <c r="B22" s="1">
        <v>0.34499999999999997</v>
      </c>
      <c r="D22" t="s">
        <v>35</v>
      </c>
      <c r="E22" s="4" t="s">
        <v>14</v>
      </c>
      <c r="F22" s="7">
        <v>0.33200000000000002</v>
      </c>
      <c r="G22" s="8">
        <v>0.34499999999999997</v>
      </c>
      <c r="H22" s="8">
        <v>0.39700000000000002</v>
      </c>
      <c r="I22" s="7">
        <f t="shared" si="8"/>
        <v>1.1407103825136613</v>
      </c>
      <c r="J22" s="7">
        <f t="shared" si="2"/>
        <v>1.1999089253187611</v>
      </c>
      <c r="K22" s="7">
        <f t="shared" si="0"/>
        <v>1.4367030965391623</v>
      </c>
      <c r="L22" s="7">
        <v>5</v>
      </c>
      <c r="M22" s="7">
        <f t="shared" si="7"/>
        <v>5.7035519125683063</v>
      </c>
      <c r="N22" s="7">
        <f t="shared" si="3"/>
        <v>5.9995446265938055</v>
      </c>
      <c r="O22" s="7">
        <f t="shared" si="4"/>
        <v>7.1835154826958112</v>
      </c>
      <c r="P22" s="8">
        <f t="shared" si="5"/>
        <v>6.2955373406193074</v>
      </c>
      <c r="Q22">
        <f t="shared" si="6"/>
        <v>125.91074681238614</v>
      </c>
    </row>
    <row r="23" spans="1:17" x14ac:dyDescent="0.3">
      <c r="A23" s="1">
        <v>1.3</v>
      </c>
      <c r="B23" s="1">
        <v>0.38800000000000001</v>
      </c>
      <c r="D23" t="s">
        <v>36</v>
      </c>
      <c r="E23" s="4" t="s">
        <v>14</v>
      </c>
      <c r="F23" s="7">
        <v>0.308</v>
      </c>
      <c r="G23" s="8">
        <v>0.36599999999999999</v>
      </c>
      <c r="H23" s="8">
        <v>0.32400000000000001</v>
      </c>
      <c r="I23" s="7">
        <f t="shared" si="8"/>
        <v>1.0314207650273224</v>
      </c>
      <c r="J23" s="7">
        <f t="shared" si="2"/>
        <v>1.2955373406193078</v>
      </c>
      <c r="K23" s="7">
        <f t="shared" si="0"/>
        <v>1.1042805100182149</v>
      </c>
      <c r="L23" s="7">
        <v>5</v>
      </c>
      <c r="M23" s="7">
        <f t="shared" si="7"/>
        <v>5.1571038251366117</v>
      </c>
      <c r="N23" s="7">
        <f t="shared" si="3"/>
        <v>6.4776867030965395</v>
      </c>
      <c r="O23" s="7">
        <f t="shared" si="4"/>
        <v>5.5214025500910751</v>
      </c>
      <c r="P23" s="8">
        <f t="shared" si="5"/>
        <v>5.7187310261080748</v>
      </c>
      <c r="Q23">
        <f t="shared" si="6"/>
        <v>114.37462052216149</v>
      </c>
    </row>
    <row r="24" spans="1:17" x14ac:dyDescent="0.3">
      <c r="A24" s="1">
        <v>1.5</v>
      </c>
      <c r="B24" s="1">
        <v>0.38400000000000001</v>
      </c>
      <c r="D24" t="s">
        <v>37</v>
      </c>
      <c r="E24" s="4" t="s">
        <v>14</v>
      </c>
      <c r="F24" s="7">
        <v>0.26300000000000001</v>
      </c>
      <c r="G24" s="8">
        <v>0.30499999999999999</v>
      </c>
      <c r="H24" s="8">
        <v>0.28899999999999998</v>
      </c>
      <c r="I24" s="7">
        <f t="shared" si="8"/>
        <v>0.82650273224043713</v>
      </c>
      <c r="J24" s="7">
        <f t="shared" si="2"/>
        <v>1.0177595628415299</v>
      </c>
      <c r="K24" s="7">
        <f t="shared" si="0"/>
        <v>0.94489981785063737</v>
      </c>
      <c r="L24" s="7">
        <v>5</v>
      </c>
      <c r="M24" s="7">
        <f t="shared" si="7"/>
        <v>4.1325136612021858</v>
      </c>
      <c r="N24" s="7">
        <f t="shared" si="3"/>
        <v>5.0887978142076493</v>
      </c>
      <c r="O24" s="7">
        <f t="shared" si="4"/>
        <v>4.7244990892531868</v>
      </c>
      <c r="P24" s="8">
        <f t="shared" si="5"/>
        <v>4.6486035215543398</v>
      </c>
      <c r="Q24">
        <f t="shared" si="6"/>
        <v>92.972070431086792</v>
      </c>
    </row>
    <row r="25" spans="1:17" x14ac:dyDescent="0.3">
      <c r="A25" s="1">
        <v>1.5</v>
      </c>
      <c r="B25" s="1">
        <v>0.41699999999999998</v>
      </c>
      <c r="D25" t="s">
        <v>38</v>
      </c>
      <c r="E25" s="4" t="s">
        <v>14</v>
      </c>
      <c r="F25" s="7">
        <v>0.29299999999999998</v>
      </c>
      <c r="G25" s="8">
        <v>0.30499999999999999</v>
      </c>
      <c r="H25" s="8">
        <v>0.29099999999999998</v>
      </c>
      <c r="I25" s="7">
        <f t="shared" si="8"/>
        <v>0.96311475409836056</v>
      </c>
      <c r="J25" s="7">
        <f t="shared" si="2"/>
        <v>1.0177595628415299</v>
      </c>
      <c r="K25" s="7">
        <f t="shared" si="0"/>
        <v>0.95400728597449902</v>
      </c>
      <c r="L25" s="7">
        <v>5</v>
      </c>
      <c r="M25" s="7">
        <f t="shared" si="7"/>
        <v>4.8155737704918025</v>
      </c>
      <c r="N25" s="7">
        <f t="shared" si="3"/>
        <v>5.0887978142076493</v>
      </c>
      <c r="O25" s="7">
        <f t="shared" si="4"/>
        <v>4.7700364298724951</v>
      </c>
      <c r="P25" s="8">
        <f t="shared" si="5"/>
        <v>4.8914693381906487</v>
      </c>
      <c r="Q25">
        <f t="shared" si="6"/>
        <v>97.829386763812963</v>
      </c>
    </row>
    <row r="26" spans="1:17" x14ac:dyDescent="0.3">
      <c r="A26" s="1">
        <v>1.5</v>
      </c>
      <c r="B26" s="1">
        <v>0.40400000000000003</v>
      </c>
      <c r="D26" s="9" t="s">
        <v>41</v>
      </c>
      <c r="E26" s="4" t="s">
        <v>42</v>
      </c>
      <c r="F26" s="7">
        <v>0.34499999999999997</v>
      </c>
      <c r="G26" s="8">
        <v>0.44400000000000001</v>
      </c>
      <c r="H26" s="8">
        <v>0.48</v>
      </c>
      <c r="I26" s="7">
        <f t="shared" si="8"/>
        <v>1.1999089253187611</v>
      </c>
      <c r="J26" s="7">
        <f t="shared" si="2"/>
        <v>1.6507285974499089</v>
      </c>
      <c r="K26" s="7">
        <f t="shared" si="0"/>
        <v>1.814663023679417</v>
      </c>
      <c r="L26" s="7">
        <v>1</v>
      </c>
      <c r="M26" s="7">
        <f t="shared" si="7"/>
        <v>1.1999089253187611</v>
      </c>
      <c r="N26" s="7">
        <f t="shared" si="3"/>
        <v>1.6507285974499089</v>
      </c>
      <c r="O26" s="7">
        <f t="shared" si="4"/>
        <v>1.814663023679417</v>
      </c>
      <c r="P26" s="8">
        <f t="shared" si="5"/>
        <v>1.5551001821493624</v>
      </c>
      <c r="Q26">
        <f t="shared" si="6"/>
        <v>31.102003642987246</v>
      </c>
    </row>
    <row r="27" spans="1:17" x14ac:dyDescent="0.3">
      <c r="B27" s="6"/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FCDE-838F-4E74-A528-F673AE37D657}">
  <dimension ref="A1:Q26"/>
  <sheetViews>
    <sheetView zoomScale="85" zoomScaleNormal="85" workbookViewId="0">
      <selection sqref="A1:Q27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0.372</v>
      </c>
      <c r="G2" s="7">
        <v>0.375</v>
      </c>
      <c r="H2" s="7">
        <v>0.41799999999999998</v>
      </c>
      <c r="I2" s="7">
        <f>(F2-0.0892)/0.2628</f>
        <v>1.0761035007610351</v>
      </c>
      <c r="J2" s="7">
        <f t="shared" ref="J2:K2" si="0">(G2-0.0892)/0.2628</f>
        <v>1.0875190258751903</v>
      </c>
      <c r="K2" s="7">
        <f t="shared" si="0"/>
        <v>1.2511415525114156</v>
      </c>
      <c r="L2" s="7">
        <v>5</v>
      </c>
      <c r="M2" s="7">
        <f t="shared" ref="M2:M25" si="1">L2*I2</f>
        <v>5.3805175038051756</v>
      </c>
      <c r="N2" s="7">
        <f>L2*J2</f>
        <v>5.4375951293759517</v>
      </c>
      <c r="O2" s="7">
        <f>L2*K2</f>
        <v>6.2557077625570781</v>
      </c>
      <c r="P2" s="8">
        <f>AVERAGE(M2:O2)</f>
        <v>5.6912734652460673</v>
      </c>
      <c r="Q2">
        <f>P2/0.05</f>
        <v>113.82546930492134</v>
      </c>
    </row>
    <row r="3" spans="1:17" x14ac:dyDescent="0.3">
      <c r="A3" s="1">
        <v>0</v>
      </c>
      <c r="B3" s="1">
        <v>7.3999999999999996E-2</v>
      </c>
      <c r="D3" t="s">
        <v>16</v>
      </c>
      <c r="E3" s="4" t="s">
        <v>14</v>
      </c>
      <c r="F3" s="7">
        <v>0.34899999999999998</v>
      </c>
      <c r="G3" s="7">
        <v>0.38900000000000001</v>
      </c>
      <c r="H3" s="7">
        <v>0.38300000000000001</v>
      </c>
      <c r="I3" s="7">
        <f t="shared" ref="I3:I25" si="2">(F3-0.0892)/0.2628</f>
        <v>0.98858447488584478</v>
      </c>
      <c r="J3" s="7">
        <f t="shared" ref="J3:J25" si="3">(G3-0.0892)/0.2628</f>
        <v>1.140791476407915</v>
      </c>
      <c r="K3" s="7">
        <f t="shared" ref="K3:K25" si="4">(H3-0.0892)/0.2628</f>
        <v>1.1179604261796043</v>
      </c>
      <c r="L3" s="7">
        <v>5</v>
      </c>
      <c r="M3" s="7">
        <f t="shared" si="1"/>
        <v>4.9429223744292239</v>
      </c>
      <c r="N3" s="7">
        <f t="shared" ref="N3:N25" si="5">L3*J3</f>
        <v>5.703957382039575</v>
      </c>
      <c r="O3" s="7">
        <f t="shared" ref="O3:O25" si="6">L3*K3</f>
        <v>5.5898021308980219</v>
      </c>
      <c r="P3" s="8">
        <f t="shared" ref="P3:P25" si="7">AVERAGE(M3:O3)</f>
        <v>5.4122272957889406</v>
      </c>
      <c r="Q3">
        <f t="shared" ref="Q3:Q25" si="8">P3/0.05</f>
        <v>108.2445459157788</v>
      </c>
    </row>
    <row r="4" spans="1:17" x14ac:dyDescent="0.3">
      <c r="A4" s="1">
        <v>0</v>
      </c>
      <c r="B4" s="1">
        <v>6.5000000000000002E-2</v>
      </c>
      <c r="D4" t="s">
        <v>17</v>
      </c>
      <c r="E4" s="4" t="s">
        <v>14</v>
      </c>
      <c r="F4" s="7">
        <v>0.33</v>
      </c>
      <c r="G4" s="7">
        <v>0.39200000000000002</v>
      </c>
      <c r="H4" s="7">
        <v>0.38300000000000001</v>
      </c>
      <c r="I4" s="7">
        <f t="shared" si="2"/>
        <v>0.91628614916286166</v>
      </c>
      <c r="J4" s="7">
        <f t="shared" si="3"/>
        <v>1.1522070015220702</v>
      </c>
      <c r="K4" s="7">
        <f t="shared" si="4"/>
        <v>1.1179604261796043</v>
      </c>
      <c r="L4" s="7">
        <v>5</v>
      </c>
      <c r="M4" s="7">
        <f t="shared" si="1"/>
        <v>4.5814307458143082</v>
      </c>
      <c r="N4" s="7">
        <f t="shared" si="5"/>
        <v>5.7610350076103511</v>
      </c>
      <c r="O4" s="7">
        <f t="shared" si="6"/>
        <v>5.5898021308980219</v>
      </c>
      <c r="P4" s="8">
        <f t="shared" si="7"/>
        <v>5.3107559614408935</v>
      </c>
      <c r="Q4">
        <f t="shared" si="8"/>
        <v>106.21511922881787</v>
      </c>
    </row>
    <row r="5" spans="1:17" x14ac:dyDescent="0.3">
      <c r="A5" s="1">
        <v>0</v>
      </c>
      <c r="B5" s="1">
        <v>6.5000000000000002E-2</v>
      </c>
      <c r="D5" t="s">
        <v>18</v>
      </c>
      <c r="E5" s="4" t="s">
        <v>14</v>
      </c>
      <c r="F5" s="7">
        <v>0.36799999999999999</v>
      </c>
      <c r="G5" s="7">
        <v>0.38</v>
      </c>
      <c r="H5" s="7">
        <v>0.40200000000000002</v>
      </c>
      <c r="I5" s="7">
        <f t="shared" si="2"/>
        <v>1.060882800608828</v>
      </c>
      <c r="J5" s="7">
        <f t="shared" si="3"/>
        <v>1.1065449010654491</v>
      </c>
      <c r="K5" s="7">
        <f t="shared" si="4"/>
        <v>1.1902587519025878</v>
      </c>
      <c r="L5" s="7">
        <v>5</v>
      </c>
      <c r="M5" s="7">
        <f t="shared" si="1"/>
        <v>5.3044140030441405</v>
      </c>
      <c r="N5" s="7">
        <f t="shared" si="5"/>
        <v>5.5327245053272458</v>
      </c>
      <c r="O5" s="7">
        <f t="shared" si="6"/>
        <v>5.9512937595129394</v>
      </c>
      <c r="P5" s="8">
        <f t="shared" si="7"/>
        <v>5.5961440892947749</v>
      </c>
      <c r="Q5">
        <f t="shared" si="8"/>
        <v>111.9228817858955</v>
      </c>
    </row>
    <row r="6" spans="1:17" x14ac:dyDescent="0.3">
      <c r="A6" s="1">
        <v>0.2</v>
      </c>
      <c r="B6" s="1">
        <v>0.14399999999999999</v>
      </c>
      <c r="D6" t="s">
        <v>19</v>
      </c>
      <c r="E6" s="4" t="s">
        <v>14</v>
      </c>
      <c r="F6" s="7">
        <v>0.39600000000000002</v>
      </c>
      <c r="G6" s="7">
        <v>0.377</v>
      </c>
      <c r="H6" s="7">
        <v>0.40799999999999997</v>
      </c>
      <c r="I6" s="7">
        <f t="shared" si="2"/>
        <v>1.1674277016742771</v>
      </c>
      <c r="J6" s="7">
        <f t="shared" si="3"/>
        <v>1.0951293759512939</v>
      </c>
      <c r="K6" s="7">
        <f t="shared" si="4"/>
        <v>1.213089802130898</v>
      </c>
      <c r="L6" s="7">
        <v>5</v>
      </c>
      <c r="M6" s="7">
        <f t="shared" si="1"/>
        <v>5.8371385083713854</v>
      </c>
      <c r="N6" s="7">
        <f t="shared" si="5"/>
        <v>5.4756468797564697</v>
      </c>
      <c r="O6" s="7">
        <f t="shared" si="6"/>
        <v>6.0654490106544898</v>
      </c>
      <c r="P6" s="8">
        <f t="shared" si="7"/>
        <v>5.7927447995941153</v>
      </c>
      <c r="Q6">
        <f t="shared" si="8"/>
        <v>115.8548959918823</v>
      </c>
    </row>
    <row r="7" spans="1:17" x14ac:dyDescent="0.3">
      <c r="A7" s="1">
        <v>0.2</v>
      </c>
      <c r="B7" s="1">
        <v>0.14199999999999999</v>
      </c>
      <c r="D7" t="s">
        <v>20</v>
      </c>
      <c r="E7" s="4" t="s">
        <v>14</v>
      </c>
      <c r="F7" s="7">
        <v>0.311</v>
      </c>
      <c r="G7" s="7">
        <v>0.36099999999999999</v>
      </c>
      <c r="H7" s="7">
        <v>0.36099999999999999</v>
      </c>
      <c r="I7" s="7">
        <f t="shared" si="2"/>
        <v>0.84398782343987833</v>
      </c>
      <c r="J7" s="7">
        <f t="shared" si="3"/>
        <v>1.0342465753424659</v>
      </c>
      <c r="K7" s="7">
        <f t="shared" si="4"/>
        <v>1.0342465753424659</v>
      </c>
      <c r="L7" s="7">
        <v>5</v>
      </c>
      <c r="M7" s="7">
        <f t="shared" si="1"/>
        <v>4.2199391171993916</v>
      </c>
      <c r="N7" s="7">
        <f t="shared" si="5"/>
        <v>5.1712328767123292</v>
      </c>
      <c r="O7" s="7">
        <f t="shared" si="6"/>
        <v>5.1712328767123292</v>
      </c>
      <c r="P7" s="8">
        <f t="shared" si="7"/>
        <v>4.8541349568746837</v>
      </c>
      <c r="Q7">
        <f t="shared" si="8"/>
        <v>97.082699137493663</v>
      </c>
    </row>
    <row r="8" spans="1:17" x14ac:dyDescent="0.3">
      <c r="A8" s="1">
        <v>0.2</v>
      </c>
      <c r="B8" s="1">
        <v>0.13900000000000001</v>
      </c>
      <c r="D8" t="s">
        <v>21</v>
      </c>
      <c r="E8" s="4" t="s">
        <v>14</v>
      </c>
      <c r="F8" s="7">
        <v>0.40600000000000003</v>
      </c>
      <c r="G8" s="7">
        <v>0.41799999999999998</v>
      </c>
      <c r="H8" s="7">
        <v>0.42399999999999999</v>
      </c>
      <c r="I8" s="7">
        <f t="shared" si="2"/>
        <v>1.2054794520547947</v>
      </c>
      <c r="J8" s="7">
        <f t="shared" si="3"/>
        <v>1.2511415525114156</v>
      </c>
      <c r="K8" s="7">
        <f t="shared" si="4"/>
        <v>1.273972602739726</v>
      </c>
      <c r="L8" s="7">
        <v>5</v>
      </c>
      <c r="M8" s="7">
        <f t="shared" si="1"/>
        <v>6.0273972602739736</v>
      </c>
      <c r="N8" s="7">
        <f t="shared" si="5"/>
        <v>6.2557077625570781</v>
      </c>
      <c r="O8" s="7">
        <f t="shared" si="6"/>
        <v>6.3698630136986303</v>
      </c>
      <c r="P8" s="8">
        <f t="shared" si="7"/>
        <v>6.2176560121765609</v>
      </c>
      <c r="Q8">
        <f t="shared" si="8"/>
        <v>124.35312024353121</v>
      </c>
    </row>
    <row r="9" spans="1:17" x14ac:dyDescent="0.3">
      <c r="A9" s="1">
        <v>0.4</v>
      </c>
      <c r="B9" s="1">
        <v>0.20300000000000001</v>
      </c>
      <c r="D9" t="s">
        <v>22</v>
      </c>
      <c r="E9" s="4" t="s">
        <v>14</v>
      </c>
      <c r="F9" s="7">
        <v>0.40699999999999997</v>
      </c>
      <c r="G9" s="7">
        <v>0.40699999999999997</v>
      </c>
      <c r="H9" s="7">
        <v>0.38900000000000001</v>
      </c>
      <c r="I9" s="7">
        <f t="shared" si="2"/>
        <v>1.2092846270928463</v>
      </c>
      <c r="J9" s="7">
        <f t="shared" si="3"/>
        <v>1.2092846270928463</v>
      </c>
      <c r="K9" s="7">
        <f t="shared" si="4"/>
        <v>1.140791476407915</v>
      </c>
      <c r="L9" s="7">
        <v>5</v>
      </c>
      <c r="M9" s="7">
        <f t="shared" si="1"/>
        <v>6.0464231354642317</v>
      </c>
      <c r="N9" s="7">
        <f t="shared" si="5"/>
        <v>6.0464231354642317</v>
      </c>
      <c r="O9" s="7">
        <f t="shared" si="6"/>
        <v>5.703957382039575</v>
      </c>
      <c r="P9" s="8">
        <f t="shared" si="7"/>
        <v>5.9322678843226795</v>
      </c>
      <c r="Q9">
        <f t="shared" si="8"/>
        <v>118.64535768645358</v>
      </c>
    </row>
    <row r="10" spans="1:17" x14ac:dyDescent="0.3">
      <c r="A10" s="1">
        <v>0.4</v>
      </c>
      <c r="B10" s="1">
        <v>0.20499999999999999</v>
      </c>
      <c r="D10" t="s">
        <v>23</v>
      </c>
      <c r="E10" s="4" t="s">
        <v>14</v>
      </c>
      <c r="F10" s="7">
        <v>0.38500000000000001</v>
      </c>
      <c r="G10" s="7">
        <v>0.35499999999999998</v>
      </c>
      <c r="H10" s="7">
        <v>0.36899999999999999</v>
      </c>
      <c r="I10" s="7">
        <f t="shared" si="2"/>
        <v>1.1255707762557079</v>
      </c>
      <c r="J10" s="7">
        <f t="shared" si="3"/>
        <v>1.0114155251141552</v>
      </c>
      <c r="K10" s="7">
        <f t="shared" si="4"/>
        <v>1.0646879756468799</v>
      </c>
      <c r="L10" s="7">
        <v>5</v>
      </c>
      <c r="M10" s="7">
        <f t="shared" si="1"/>
        <v>5.6278538812785399</v>
      </c>
      <c r="N10" s="7">
        <f t="shared" si="5"/>
        <v>5.0570776255707761</v>
      </c>
      <c r="O10" s="7">
        <f t="shared" si="6"/>
        <v>5.3234398782343995</v>
      </c>
      <c r="P10" s="8">
        <f t="shared" si="7"/>
        <v>5.3361237950279055</v>
      </c>
      <c r="Q10">
        <f t="shared" si="8"/>
        <v>106.72247590055811</v>
      </c>
    </row>
    <row r="11" spans="1:17" x14ac:dyDescent="0.3">
      <c r="A11" s="1">
        <v>0.4</v>
      </c>
      <c r="B11" s="1">
        <v>0.21</v>
      </c>
      <c r="D11" t="s">
        <v>24</v>
      </c>
      <c r="E11" s="4" t="s">
        <v>14</v>
      </c>
      <c r="F11" s="7">
        <v>0.36599999999999999</v>
      </c>
      <c r="G11" s="7">
        <v>0.37</v>
      </c>
      <c r="H11" s="7">
        <v>0.374</v>
      </c>
      <c r="I11" s="7">
        <f t="shared" si="2"/>
        <v>1.0532724505327244</v>
      </c>
      <c r="J11" s="7">
        <f t="shared" si="3"/>
        <v>1.0684931506849316</v>
      </c>
      <c r="K11" s="7">
        <f t="shared" si="4"/>
        <v>1.0837138508371387</v>
      </c>
      <c r="L11" s="7">
        <v>5</v>
      </c>
      <c r="M11" s="7">
        <f t="shared" si="1"/>
        <v>5.2663622526636225</v>
      </c>
      <c r="N11" s="7">
        <f t="shared" si="5"/>
        <v>5.3424657534246576</v>
      </c>
      <c r="O11" s="7">
        <f t="shared" si="6"/>
        <v>5.4185692541856936</v>
      </c>
      <c r="P11" s="8">
        <f t="shared" si="7"/>
        <v>5.3424657534246585</v>
      </c>
      <c r="Q11">
        <f t="shared" si="8"/>
        <v>106.84931506849317</v>
      </c>
    </row>
    <row r="12" spans="1:17" x14ac:dyDescent="0.3">
      <c r="A12" s="1">
        <v>0.6</v>
      </c>
      <c r="B12" s="1">
        <v>0.26</v>
      </c>
      <c r="D12" t="s">
        <v>25</v>
      </c>
      <c r="E12" s="4" t="s">
        <v>14</v>
      </c>
      <c r="F12" s="7">
        <v>0.38200000000000001</v>
      </c>
      <c r="G12" s="7">
        <v>0.35799999999999998</v>
      </c>
      <c r="H12" s="7">
        <v>0.38400000000000001</v>
      </c>
      <c r="I12" s="7">
        <f t="shared" si="2"/>
        <v>1.1141552511415527</v>
      </c>
      <c r="J12" s="7">
        <f t="shared" si="3"/>
        <v>1.0228310502283104</v>
      </c>
      <c r="K12" s="7">
        <f t="shared" si="4"/>
        <v>1.1217656012176562</v>
      </c>
      <c r="L12" s="7">
        <v>5</v>
      </c>
      <c r="M12" s="7">
        <f t="shared" si="1"/>
        <v>5.5707762557077629</v>
      </c>
      <c r="N12" s="7">
        <f t="shared" si="5"/>
        <v>5.1141552511415522</v>
      </c>
      <c r="O12" s="7">
        <f t="shared" si="6"/>
        <v>5.6088280060882809</v>
      </c>
      <c r="P12" s="8">
        <f t="shared" si="7"/>
        <v>5.4312531709791996</v>
      </c>
      <c r="Q12">
        <f t="shared" si="8"/>
        <v>108.62506341958398</v>
      </c>
    </row>
    <row r="13" spans="1:17" x14ac:dyDescent="0.3">
      <c r="A13" s="1">
        <v>0.6</v>
      </c>
      <c r="B13" s="1">
        <v>0.26</v>
      </c>
      <c r="D13" t="s">
        <v>26</v>
      </c>
      <c r="E13" s="4" t="s">
        <v>14</v>
      </c>
      <c r="F13" s="7">
        <v>0.38500000000000001</v>
      </c>
      <c r="G13" s="7">
        <v>0.38</v>
      </c>
      <c r="H13" s="7">
        <v>0.42899999999999999</v>
      </c>
      <c r="I13" s="7">
        <f t="shared" si="2"/>
        <v>1.1255707762557079</v>
      </c>
      <c r="J13" s="7">
        <f t="shared" si="3"/>
        <v>1.1065449010654491</v>
      </c>
      <c r="K13" s="7">
        <f t="shared" si="4"/>
        <v>1.2929984779299848</v>
      </c>
      <c r="L13" s="7">
        <v>5</v>
      </c>
      <c r="M13" s="7">
        <f t="shared" si="1"/>
        <v>5.6278538812785399</v>
      </c>
      <c r="N13" s="7">
        <f t="shared" si="5"/>
        <v>5.5327245053272458</v>
      </c>
      <c r="O13" s="7">
        <f t="shared" si="6"/>
        <v>6.4649923896499235</v>
      </c>
      <c r="P13" s="8">
        <f t="shared" si="7"/>
        <v>5.8751902587519025</v>
      </c>
      <c r="Q13">
        <f t="shared" si="8"/>
        <v>117.50380517503804</v>
      </c>
    </row>
    <row r="14" spans="1:17" x14ac:dyDescent="0.3">
      <c r="A14" s="1">
        <v>0.6</v>
      </c>
      <c r="B14" s="1">
        <v>0.26200000000000001</v>
      </c>
      <c r="D14" t="s">
        <v>27</v>
      </c>
      <c r="E14" s="4" t="s">
        <v>14</v>
      </c>
      <c r="F14" s="7">
        <v>0.38900000000000001</v>
      </c>
      <c r="G14" s="7">
        <v>0.36799999999999999</v>
      </c>
      <c r="H14" s="7">
        <v>0.439</v>
      </c>
      <c r="I14" s="7">
        <f t="shared" si="2"/>
        <v>1.140791476407915</v>
      </c>
      <c r="J14" s="7">
        <f t="shared" si="3"/>
        <v>1.060882800608828</v>
      </c>
      <c r="K14" s="7">
        <f t="shared" si="4"/>
        <v>1.3310502283105023</v>
      </c>
      <c r="L14" s="7">
        <v>5</v>
      </c>
      <c r="M14" s="7">
        <f t="shared" si="1"/>
        <v>5.703957382039575</v>
      </c>
      <c r="N14" s="7">
        <f t="shared" si="5"/>
        <v>5.3044140030441405</v>
      </c>
      <c r="O14" s="7">
        <f t="shared" si="6"/>
        <v>6.6552511415525117</v>
      </c>
      <c r="P14" s="8">
        <f t="shared" si="7"/>
        <v>5.8878741755454094</v>
      </c>
      <c r="Q14">
        <f t="shared" si="8"/>
        <v>117.75748351090819</v>
      </c>
    </row>
    <row r="15" spans="1:17" x14ac:dyDescent="0.3">
      <c r="A15" s="1">
        <v>0.8</v>
      </c>
      <c r="B15" s="1">
        <v>0.309</v>
      </c>
      <c r="D15" t="s">
        <v>28</v>
      </c>
      <c r="E15" s="4" t="s">
        <v>14</v>
      </c>
      <c r="F15" s="7">
        <v>0.4</v>
      </c>
      <c r="G15" s="7">
        <v>0.40500000000000003</v>
      </c>
      <c r="H15" s="7">
        <v>0.35199999999999998</v>
      </c>
      <c r="I15" s="7">
        <f t="shared" si="2"/>
        <v>1.1826484018264842</v>
      </c>
      <c r="J15" s="7">
        <f t="shared" si="3"/>
        <v>1.201674277016743</v>
      </c>
      <c r="K15" s="7">
        <f t="shared" si="4"/>
        <v>1</v>
      </c>
      <c r="L15" s="7">
        <v>5</v>
      </c>
      <c r="M15" s="7">
        <f t="shared" si="1"/>
        <v>5.9132420091324214</v>
      </c>
      <c r="N15" s="7">
        <f t="shared" si="5"/>
        <v>6.0083713850837146</v>
      </c>
      <c r="O15" s="7">
        <f t="shared" si="6"/>
        <v>5</v>
      </c>
      <c r="P15" s="8">
        <f t="shared" si="7"/>
        <v>5.6405377980720459</v>
      </c>
      <c r="Q15">
        <f t="shared" si="8"/>
        <v>112.81075596144092</v>
      </c>
    </row>
    <row r="16" spans="1:17" x14ac:dyDescent="0.3">
      <c r="A16" s="1">
        <v>0.8</v>
      </c>
      <c r="B16" s="1">
        <v>0.316</v>
      </c>
      <c r="D16" t="s">
        <v>29</v>
      </c>
      <c r="E16" s="4" t="s">
        <v>14</v>
      </c>
      <c r="F16" s="7">
        <v>0.40200000000000002</v>
      </c>
      <c r="G16" s="7">
        <v>0.39900000000000002</v>
      </c>
      <c r="H16" s="7">
        <v>0.38600000000000001</v>
      </c>
      <c r="I16" s="7">
        <f t="shared" si="2"/>
        <v>1.1902587519025878</v>
      </c>
      <c r="J16" s="7">
        <f t="shared" si="3"/>
        <v>1.1788432267884323</v>
      </c>
      <c r="K16" s="7">
        <f t="shared" si="4"/>
        <v>1.1293759512937596</v>
      </c>
      <c r="L16" s="7">
        <v>5</v>
      </c>
      <c r="M16" s="7">
        <f t="shared" si="1"/>
        <v>5.9512937595129394</v>
      </c>
      <c r="N16" s="7">
        <f t="shared" si="5"/>
        <v>5.8942161339421615</v>
      </c>
      <c r="O16" s="7">
        <f t="shared" si="6"/>
        <v>5.646879756468798</v>
      </c>
      <c r="P16" s="8">
        <f t="shared" si="7"/>
        <v>5.8307965499746333</v>
      </c>
      <c r="Q16">
        <f t="shared" si="8"/>
        <v>116.61593099949266</v>
      </c>
    </row>
    <row r="17" spans="1:17" x14ac:dyDescent="0.3">
      <c r="A17" s="1">
        <v>0.8</v>
      </c>
      <c r="B17" s="1">
        <v>0.30299999999999999</v>
      </c>
      <c r="D17" t="s">
        <v>30</v>
      </c>
      <c r="E17" s="4" t="s">
        <v>14</v>
      </c>
      <c r="F17" s="7">
        <v>0.42699999999999999</v>
      </c>
      <c r="G17" s="7">
        <v>0.40799999999999997</v>
      </c>
      <c r="H17" s="7">
        <v>0.432</v>
      </c>
      <c r="I17" s="7">
        <f t="shared" si="2"/>
        <v>1.2853881278538812</v>
      </c>
      <c r="J17" s="7">
        <f t="shared" si="3"/>
        <v>1.213089802130898</v>
      </c>
      <c r="K17" s="7">
        <f t="shared" si="4"/>
        <v>1.30441400304414</v>
      </c>
      <c r="L17" s="7">
        <v>5</v>
      </c>
      <c r="M17" s="7">
        <f t="shared" si="1"/>
        <v>6.4269406392694064</v>
      </c>
      <c r="N17" s="7">
        <f t="shared" si="5"/>
        <v>6.0654490106544898</v>
      </c>
      <c r="O17" s="7">
        <f t="shared" si="6"/>
        <v>6.5220700152207005</v>
      </c>
      <c r="P17" s="8">
        <f t="shared" si="7"/>
        <v>6.3381532217148662</v>
      </c>
      <c r="Q17">
        <f t="shared" si="8"/>
        <v>126.76306443429732</v>
      </c>
    </row>
    <row r="18" spans="1:17" x14ac:dyDescent="0.3">
      <c r="A18" s="1">
        <v>1</v>
      </c>
      <c r="B18" s="1">
        <v>0.36099999999999999</v>
      </c>
      <c r="D18" t="s">
        <v>31</v>
      </c>
      <c r="E18" s="4" t="s">
        <v>14</v>
      </c>
      <c r="F18" s="7">
        <v>0.41799999999999998</v>
      </c>
      <c r="G18" s="7">
        <v>0.42499999999999999</v>
      </c>
      <c r="H18" s="7">
        <v>0.39700000000000002</v>
      </c>
      <c r="I18" s="7">
        <f t="shared" si="2"/>
        <v>1.2511415525114156</v>
      </c>
      <c r="J18" s="7">
        <f t="shared" si="3"/>
        <v>1.2777777777777779</v>
      </c>
      <c r="K18" s="7">
        <f t="shared" si="4"/>
        <v>1.171232876712329</v>
      </c>
      <c r="L18" s="7">
        <v>5</v>
      </c>
      <c r="M18" s="7">
        <f t="shared" si="1"/>
        <v>6.2557077625570781</v>
      </c>
      <c r="N18" s="7">
        <f t="shared" si="5"/>
        <v>6.3888888888888893</v>
      </c>
      <c r="O18" s="7">
        <f t="shared" si="6"/>
        <v>5.8561643835616453</v>
      </c>
      <c r="P18" s="8">
        <f t="shared" si="7"/>
        <v>6.1669203450025378</v>
      </c>
      <c r="Q18">
        <f t="shared" si="8"/>
        <v>123.33840690005076</v>
      </c>
    </row>
    <row r="19" spans="1:17" x14ac:dyDescent="0.3">
      <c r="A19" s="1">
        <v>1</v>
      </c>
      <c r="B19" s="1">
        <v>0.35199999999999998</v>
      </c>
      <c r="D19" t="s">
        <v>32</v>
      </c>
      <c r="E19" s="4" t="s">
        <v>14</v>
      </c>
      <c r="F19" s="7">
        <v>0.34699999999999998</v>
      </c>
      <c r="G19" s="7">
        <v>0.35799999999999998</v>
      </c>
      <c r="H19" s="7">
        <v>0.36099999999999999</v>
      </c>
      <c r="I19" s="7">
        <f t="shared" si="2"/>
        <v>0.98097412480974122</v>
      </c>
      <c r="J19" s="7">
        <f t="shared" si="3"/>
        <v>1.0228310502283104</v>
      </c>
      <c r="K19" s="7">
        <f t="shared" si="4"/>
        <v>1.0342465753424659</v>
      </c>
      <c r="L19" s="7">
        <v>5</v>
      </c>
      <c r="M19" s="7">
        <f t="shared" si="1"/>
        <v>4.9048706240487059</v>
      </c>
      <c r="N19" s="7">
        <f t="shared" si="5"/>
        <v>5.1141552511415522</v>
      </c>
      <c r="O19" s="7">
        <f t="shared" si="6"/>
        <v>5.1712328767123292</v>
      </c>
      <c r="P19" s="8">
        <f t="shared" si="7"/>
        <v>5.0634195839675291</v>
      </c>
      <c r="Q19">
        <f t="shared" si="8"/>
        <v>101.26839167935057</v>
      </c>
    </row>
    <row r="20" spans="1:17" x14ac:dyDescent="0.3">
      <c r="A20" s="1">
        <v>1</v>
      </c>
      <c r="B20" s="1">
        <v>0.34200000000000003</v>
      </c>
      <c r="D20" t="s">
        <v>33</v>
      </c>
      <c r="E20" s="4" t="s">
        <v>14</v>
      </c>
      <c r="F20" s="7">
        <v>0.432</v>
      </c>
      <c r="G20" s="7">
        <v>0.40400000000000003</v>
      </c>
      <c r="H20" s="7">
        <v>0.36799999999999999</v>
      </c>
      <c r="I20" s="7">
        <f t="shared" si="2"/>
        <v>1.30441400304414</v>
      </c>
      <c r="J20" s="7">
        <f t="shared" si="3"/>
        <v>1.1978691019786911</v>
      </c>
      <c r="K20" s="7">
        <f t="shared" si="4"/>
        <v>1.060882800608828</v>
      </c>
      <c r="L20" s="7">
        <v>5</v>
      </c>
      <c r="M20" s="7">
        <f t="shared" si="1"/>
        <v>6.5220700152207005</v>
      </c>
      <c r="N20" s="7">
        <f t="shared" si="5"/>
        <v>5.9893455098934556</v>
      </c>
      <c r="O20" s="7">
        <f t="shared" si="6"/>
        <v>5.3044140030441405</v>
      </c>
      <c r="P20" s="8">
        <f t="shared" si="7"/>
        <v>5.9386098427194325</v>
      </c>
      <c r="Q20">
        <f t="shared" si="8"/>
        <v>118.77219685438864</v>
      </c>
    </row>
    <row r="21" spans="1:17" x14ac:dyDescent="0.3">
      <c r="A21" s="1">
        <v>1.3</v>
      </c>
      <c r="B21" s="1">
        <v>0.443</v>
      </c>
      <c r="D21" t="s">
        <v>34</v>
      </c>
      <c r="E21" s="4" t="s">
        <v>14</v>
      </c>
      <c r="F21" s="7">
        <v>0.377</v>
      </c>
      <c r="G21" s="7">
        <v>0.4</v>
      </c>
      <c r="H21" s="7">
        <v>0.378</v>
      </c>
      <c r="I21" s="7">
        <f t="shared" si="2"/>
        <v>1.0951293759512939</v>
      </c>
      <c r="J21" s="7">
        <f t="shared" si="3"/>
        <v>1.1826484018264842</v>
      </c>
      <c r="K21" s="7">
        <f t="shared" si="4"/>
        <v>1.0989345509893456</v>
      </c>
      <c r="L21" s="7">
        <v>5</v>
      </c>
      <c r="M21" s="7">
        <f t="shared" si="1"/>
        <v>5.4756468797564697</v>
      </c>
      <c r="N21" s="7">
        <f t="shared" si="5"/>
        <v>5.9132420091324214</v>
      </c>
      <c r="O21" s="7">
        <f t="shared" si="6"/>
        <v>5.4946727549467278</v>
      </c>
      <c r="P21" s="8">
        <f t="shared" si="7"/>
        <v>5.6278538812785399</v>
      </c>
      <c r="Q21">
        <f t="shared" si="8"/>
        <v>112.5570776255708</v>
      </c>
    </row>
    <row r="22" spans="1:17" x14ac:dyDescent="0.3">
      <c r="A22" s="1">
        <v>1.3</v>
      </c>
      <c r="B22" s="1">
        <v>0.42899999999999999</v>
      </c>
      <c r="D22" t="s">
        <v>35</v>
      </c>
      <c r="E22" s="4" t="s">
        <v>14</v>
      </c>
      <c r="F22" s="7">
        <v>0.376</v>
      </c>
      <c r="G22" s="7">
        <v>0.372</v>
      </c>
      <c r="H22" s="7">
        <v>0.36599999999999999</v>
      </c>
      <c r="I22" s="7">
        <f t="shared" si="2"/>
        <v>1.091324200913242</v>
      </c>
      <c r="J22" s="7">
        <f t="shared" si="3"/>
        <v>1.0761035007610351</v>
      </c>
      <c r="K22" s="7">
        <f t="shared" si="4"/>
        <v>1.0532724505327244</v>
      </c>
      <c r="L22" s="7">
        <v>5</v>
      </c>
      <c r="M22" s="7">
        <f t="shared" si="1"/>
        <v>5.4566210045662098</v>
      </c>
      <c r="N22" s="7">
        <f t="shared" si="5"/>
        <v>5.3805175038051756</v>
      </c>
      <c r="O22" s="7">
        <f t="shared" si="6"/>
        <v>5.2663622526636225</v>
      </c>
      <c r="P22" s="8">
        <f t="shared" si="7"/>
        <v>5.3678335870116696</v>
      </c>
      <c r="Q22">
        <f t="shared" si="8"/>
        <v>107.35667174023338</v>
      </c>
    </row>
    <row r="23" spans="1:17" x14ac:dyDescent="0.3">
      <c r="A23" s="1">
        <v>1.3</v>
      </c>
      <c r="B23" s="1">
        <v>0.41899999999999998</v>
      </c>
      <c r="D23" t="s">
        <v>36</v>
      </c>
      <c r="E23" s="4" t="s">
        <v>14</v>
      </c>
      <c r="F23" s="7">
        <v>0.38300000000000001</v>
      </c>
      <c r="G23" s="7">
        <v>0.41399999999999998</v>
      </c>
      <c r="H23" s="7">
        <v>0.39500000000000002</v>
      </c>
      <c r="I23" s="7">
        <f t="shared" si="2"/>
        <v>1.1179604261796043</v>
      </c>
      <c r="J23" s="7">
        <f t="shared" si="3"/>
        <v>1.2359208523592085</v>
      </c>
      <c r="K23" s="7">
        <f t="shared" si="4"/>
        <v>1.1636225266362255</v>
      </c>
      <c r="L23" s="7">
        <v>5</v>
      </c>
      <c r="M23" s="7">
        <f t="shared" si="1"/>
        <v>5.5898021308980219</v>
      </c>
      <c r="N23" s="7">
        <f t="shared" si="5"/>
        <v>6.1796042617960421</v>
      </c>
      <c r="O23" s="7">
        <f t="shared" si="6"/>
        <v>5.8181126331811273</v>
      </c>
      <c r="P23" s="8">
        <f t="shared" si="7"/>
        <v>5.8625063419583974</v>
      </c>
      <c r="Q23">
        <f t="shared" si="8"/>
        <v>117.25012683916795</v>
      </c>
    </row>
    <row r="24" spans="1:17" x14ac:dyDescent="0.3">
      <c r="A24" s="1">
        <v>1.5</v>
      </c>
      <c r="B24" s="1"/>
      <c r="D24" t="s">
        <v>37</v>
      </c>
      <c r="E24" s="4" t="s">
        <v>14</v>
      </c>
      <c r="F24" s="7">
        <v>0.33500000000000002</v>
      </c>
      <c r="G24" s="7">
        <v>0.374</v>
      </c>
      <c r="H24" s="7">
        <v>0.373</v>
      </c>
      <c r="I24" s="7">
        <f t="shared" si="2"/>
        <v>0.93531202435312044</v>
      </c>
      <c r="J24" s="7">
        <f t="shared" si="3"/>
        <v>1.0837138508371387</v>
      </c>
      <c r="K24" s="7">
        <f t="shared" si="4"/>
        <v>1.0799086757990868</v>
      </c>
      <c r="L24" s="7">
        <v>5</v>
      </c>
      <c r="M24" s="7">
        <f t="shared" si="1"/>
        <v>4.6765601217656023</v>
      </c>
      <c r="N24" s="7">
        <f t="shared" si="5"/>
        <v>5.4185692541856936</v>
      </c>
      <c r="O24" s="7">
        <f t="shared" si="6"/>
        <v>5.3995433789954337</v>
      </c>
      <c r="P24" s="8">
        <f t="shared" si="7"/>
        <v>5.1648909183155762</v>
      </c>
      <c r="Q24">
        <f t="shared" si="8"/>
        <v>103.29781836631152</v>
      </c>
    </row>
    <row r="25" spans="1:17" x14ac:dyDescent="0.3">
      <c r="A25" s="1">
        <v>1.5</v>
      </c>
      <c r="B25" s="1">
        <v>0.45700000000000002</v>
      </c>
      <c r="D25" t="s">
        <v>38</v>
      </c>
      <c r="E25" s="4" t="s">
        <v>14</v>
      </c>
      <c r="F25" s="7">
        <v>0.34300000000000003</v>
      </c>
      <c r="G25" s="7">
        <v>0.36699999999999999</v>
      </c>
      <c r="H25" s="7">
        <v>0.36299999999999999</v>
      </c>
      <c r="I25" s="7">
        <f t="shared" si="2"/>
        <v>0.96575342465753444</v>
      </c>
      <c r="J25" s="7">
        <f t="shared" si="3"/>
        <v>1.0570776255707763</v>
      </c>
      <c r="K25" s="7">
        <f t="shared" si="4"/>
        <v>1.0418569254185692</v>
      </c>
      <c r="L25" s="7">
        <v>5</v>
      </c>
      <c r="M25" s="7">
        <f t="shared" si="1"/>
        <v>4.8287671232876725</v>
      </c>
      <c r="N25" s="7">
        <f t="shared" si="5"/>
        <v>5.2853881278538815</v>
      </c>
      <c r="O25" s="7">
        <f t="shared" si="6"/>
        <v>5.2092846270928463</v>
      </c>
      <c r="P25" s="8">
        <f t="shared" si="7"/>
        <v>5.1078132927448001</v>
      </c>
      <c r="Q25">
        <f t="shared" si="8"/>
        <v>102.15626585489599</v>
      </c>
    </row>
    <row r="26" spans="1:17" x14ac:dyDescent="0.3">
      <c r="A26" s="1">
        <v>1.5</v>
      </c>
      <c r="B26" s="1">
        <v>0.47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B6B3-0A29-49C7-9959-DCE2DABA27A7}">
  <dimension ref="A1:Q26"/>
  <sheetViews>
    <sheetView workbookViewId="0">
      <selection activeCell="P2" sqref="P2"/>
    </sheetView>
  </sheetViews>
  <sheetFormatPr defaultRowHeight="14.4" x14ac:dyDescent="0.3"/>
  <cols>
    <col min="1" max="1" width="6.6640625" bestFit="1" customWidth="1"/>
    <col min="2" max="2" width="11" bestFit="1" customWidth="1"/>
    <col min="4" max="4" width="13.44140625" bestFit="1" customWidth="1"/>
    <col min="5" max="5" width="7.33203125" bestFit="1" customWidth="1"/>
    <col min="6" max="8" width="5.5546875" bestFit="1" customWidth="1"/>
    <col min="9" max="11" width="6.21875" bestFit="1" customWidth="1"/>
    <col min="12" max="12" width="13.33203125" bestFit="1" customWidth="1"/>
    <col min="13" max="14" width="6.21875" bestFit="1" customWidth="1"/>
    <col min="15" max="15" width="8.109375" customWidth="1"/>
    <col min="16" max="16" width="13.77734375" bestFit="1" customWidth="1"/>
    <col min="17" max="17" width="16.664062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0.23100000000000001</v>
      </c>
      <c r="G2" s="7">
        <v>0.23599999999999999</v>
      </c>
      <c r="H2" s="7">
        <v>0.23899999999999999</v>
      </c>
      <c r="I2" s="7">
        <f>(F2-0.0892)/0.2628</f>
        <v>0.53957382039573831</v>
      </c>
      <c r="J2" s="7">
        <f t="shared" ref="J2:K17" si="0">(G2-0.0892)/0.2628</f>
        <v>0.55859969558599698</v>
      </c>
      <c r="K2" s="7">
        <f t="shared" si="0"/>
        <v>0.5700152207001522</v>
      </c>
      <c r="L2" s="7">
        <v>5</v>
      </c>
      <c r="M2" s="7">
        <f t="shared" ref="M2:M25" si="1">L2*I2</f>
        <v>2.6978691019786916</v>
      </c>
      <c r="N2" s="7">
        <f>L2*J2</f>
        <v>2.7929984779299848</v>
      </c>
      <c r="O2" s="7">
        <f>L2*K2</f>
        <v>2.8500761035007609</v>
      </c>
      <c r="P2" s="8">
        <f>AVERAGE(M2:O2)</f>
        <v>2.7803145611364788</v>
      </c>
      <c r="Q2">
        <f>P2/0.05</f>
        <v>55.606291222729574</v>
      </c>
    </row>
    <row r="3" spans="1:17" x14ac:dyDescent="0.3">
      <c r="A3" s="1">
        <v>0</v>
      </c>
      <c r="B3" s="1">
        <v>7.0999999999999994E-2</v>
      </c>
      <c r="D3" t="s">
        <v>16</v>
      </c>
      <c r="E3" s="4" t="s">
        <v>14</v>
      </c>
      <c r="F3" s="7">
        <v>0.435</v>
      </c>
      <c r="G3" s="7">
        <v>0.376</v>
      </c>
      <c r="H3" s="7">
        <v>0.38900000000000001</v>
      </c>
      <c r="I3" s="7">
        <f t="shared" ref="I3:K25" si="2">(F3-0.0892)/0.2628</f>
        <v>1.3158295281582955</v>
      </c>
      <c r="J3" s="7">
        <f t="shared" si="0"/>
        <v>1.091324200913242</v>
      </c>
      <c r="K3" s="7">
        <f t="shared" si="0"/>
        <v>1.140791476407915</v>
      </c>
      <c r="L3" s="7">
        <v>5</v>
      </c>
      <c r="M3" s="7">
        <f t="shared" si="1"/>
        <v>6.5791476407914775</v>
      </c>
      <c r="N3" s="7">
        <f t="shared" ref="N3:N25" si="3">L3*J3</f>
        <v>5.4566210045662098</v>
      </c>
      <c r="O3" s="7">
        <f t="shared" ref="O3:O25" si="4">L3*K3</f>
        <v>5.703957382039575</v>
      </c>
      <c r="P3" s="8">
        <f t="shared" ref="P3:P25" si="5">AVERAGE(M3:O3)</f>
        <v>5.9132420091324214</v>
      </c>
      <c r="Q3">
        <f t="shared" ref="Q3:Q25" si="6">P3/0.05</f>
        <v>118.26484018264843</v>
      </c>
    </row>
    <row r="4" spans="1:17" x14ac:dyDescent="0.3">
      <c r="A4" s="1">
        <v>0</v>
      </c>
      <c r="B4" s="1">
        <v>6.8000000000000005E-2</v>
      </c>
      <c r="D4" t="s">
        <v>17</v>
      </c>
      <c r="E4" s="4" t="s">
        <v>14</v>
      </c>
      <c r="F4" s="7">
        <v>0.38</v>
      </c>
      <c r="G4" s="7">
        <v>0.38400000000000001</v>
      </c>
      <c r="H4" s="7">
        <v>0.41899999999999998</v>
      </c>
      <c r="I4" s="7">
        <f t="shared" si="2"/>
        <v>1.1065449010654491</v>
      </c>
      <c r="J4" s="7">
        <f t="shared" si="0"/>
        <v>1.1217656012176562</v>
      </c>
      <c r="K4" s="7">
        <f t="shared" si="0"/>
        <v>1.2549467275494672</v>
      </c>
      <c r="L4" s="7">
        <v>5</v>
      </c>
      <c r="M4" s="7">
        <f t="shared" si="1"/>
        <v>5.5327245053272458</v>
      </c>
      <c r="N4" s="7">
        <f t="shared" si="3"/>
        <v>5.6088280060882809</v>
      </c>
      <c r="O4" s="7">
        <f t="shared" si="4"/>
        <v>6.2747336377473362</v>
      </c>
      <c r="P4" s="8">
        <f t="shared" si="5"/>
        <v>5.8054287163876204</v>
      </c>
      <c r="Q4">
        <f t="shared" si="6"/>
        <v>116.10857432775241</v>
      </c>
    </row>
    <row r="5" spans="1:17" x14ac:dyDescent="0.3">
      <c r="A5" s="1">
        <v>0</v>
      </c>
      <c r="B5" s="1">
        <v>6.8000000000000005E-2</v>
      </c>
      <c r="D5" t="s">
        <v>18</v>
      </c>
      <c r="E5" s="4" t="s">
        <v>14</v>
      </c>
      <c r="F5" s="7">
        <v>0.44600000000000001</v>
      </c>
      <c r="G5" s="7">
        <v>0.442</v>
      </c>
      <c r="H5" s="7">
        <v>0.41499999999999998</v>
      </c>
      <c r="I5" s="7">
        <f t="shared" si="2"/>
        <v>1.3576864535768647</v>
      </c>
      <c r="J5" s="7">
        <f t="shared" si="0"/>
        <v>1.3424657534246576</v>
      </c>
      <c r="K5" s="7">
        <f t="shared" si="0"/>
        <v>1.2397260273972603</v>
      </c>
      <c r="L5" s="7">
        <v>5</v>
      </c>
      <c r="M5" s="7">
        <f t="shared" si="1"/>
        <v>6.788432267884323</v>
      </c>
      <c r="N5" s="7">
        <f t="shared" si="3"/>
        <v>6.7123287671232879</v>
      </c>
      <c r="O5" s="7">
        <f t="shared" si="4"/>
        <v>6.1986301369863019</v>
      </c>
      <c r="P5" s="8">
        <f t="shared" si="5"/>
        <v>6.5664637239979706</v>
      </c>
      <c r="Q5">
        <f t="shared" si="6"/>
        <v>131.32927447995939</v>
      </c>
    </row>
    <row r="6" spans="1:17" x14ac:dyDescent="0.3">
      <c r="A6" s="1">
        <v>0.2</v>
      </c>
      <c r="B6" s="1">
        <v>0.14699999999999999</v>
      </c>
      <c r="D6" t="s">
        <v>19</v>
      </c>
      <c r="E6" s="4" t="s">
        <v>14</v>
      </c>
      <c r="F6" s="7">
        <v>0.32500000000000001</v>
      </c>
      <c r="G6" s="7">
        <v>0.36</v>
      </c>
      <c r="H6" s="7">
        <v>0.42299999999999999</v>
      </c>
      <c r="I6" s="7">
        <f t="shared" si="2"/>
        <v>0.89726027397260288</v>
      </c>
      <c r="J6" s="7">
        <f t="shared" si="0"/>
        <v>1.030441400304414</v>
      </c>
      <c r="K6" s="7">
        <f t="shared" si="0"/>
        <v>1.2701674277016743</v>
      </c>
      <c r="L6" s="7">
        <v>5</v>
      </c>
      <c r="M6" s="7">
        <f t="shared" si="1"/>
        <v>4.4863013698630141</v>
      </c>
      <c r="N6" s="7">
        <f t="shared" si="3"/>
        <v>5.1522070015220702</v>
      </c>
      <c r="O6" s="7">
        <f t="shared" si="4"/>
        <v>6.3508371385083713</v>
      </c>
      <c r="P6" s="8">
        <f t="shared" si="5"/>
        <v>5.3297818366311516</v>
      </c>
      <c r="Q6">
        <f t="shared" si="6"/>
        <v>106.59563673262302</v>
      </c>
    </row>
    <row r="7" spans="1:17" x14ac:dyDescent="0.3">
      <c r="A7" s="1">
        <v>0.2</v>
      </c>
      <c r="B7" s="1">
        <v>0.14899999999999999</v>
      </c>
      <c r="D7" t="s">
        <v>20</v>
      </c>
      <c r="E7" s="4" t="s">
        <v>14</v>
      </c>
      <c r="F7" s="7">
        <v>0.42099999999999999</v>
      </c>
      <c r="G7" s="7">
        <v>0.42699999999999999</v>
      </c>
      <c r="H7" s="7">
        <v>0.40300000000000002</v>
      </c>
      <c r="I7" s="7">
        <f t="shared" si="2"/>
        <v>1.2625570776255708</v>
      </c>
      <c r="J7" s="7">
        <f t="shared" si="0"/>
        <v>1.2853881278538812</v>
      </c>
      <c r="K7" s="7">
        <f t="shared" si="0"/>
        <v>1.1940639269406395</v>
      </c>
      <c r="L7" s="7">
        <v>5</v>
      </c>
      <c r="M7" s="7">
        <f t="shared" si="1"/>
        <v>6.3127853881278542</v>
      </c>
      <c r="N7" s="7">
        <f t="shared" si="3"/>
        <v>6.4269406392694064</v>
      </c>
      <c r="O7" s="7">
        <f t="shared" si="4"/>
        <v>5.9703196347031975</v>
      </c>
      <c r="P7" s="8">
        <f t="shared" si="5"/>
        <v>6.2366818873668199</v>
      </c>
      <c r="Q7">
        <f t="shared" si="6"/>
        <v>124.73363774733639</v>
      </c>
    </row>
    <row r="8" spans="1:17" x14ac:dyDescent="0.3">
      <c r="A8" s="1">
        <v>0.2</v>
      </c>
      <c r="B8" s="1">
        <v>0.14299999999999999</v>
      </c>
      <c r="D8" t="s">
        <v>21</v>
      </c>
      <c r="E8" s="4" t="s">
        <v>14</v>
      </c>
      <c r="F8" s="7">
        <v>0.35399999999999998</v>
      </c>
      <c r="G8" s="7">
        <v>0.377</v>
      </c>
      <c r="H8" s="7">
        <v>0.40500000000000003</v>
      </c>
      <c r="I8" s="7">
        <f t="shared" si="2"/>
        <v>1.0076103500761036</v>
      </c>
      <c r="J8" s="7">
        <f t="shared" si="0"/>
        <v>1.0951293759512939</v>
      </c>
      <c r="K8" s="7">
        <f t="shared" si="0"/>
        <v>1.201674277016743</v>
      </c>
      <c r="L8" s="7">
        <v>5</v>
      </c>
      <c r="M8" s="7">
        <f t="shared" si="1"/>
        <v>5.038051750380518</v>
      </c>
      <c r="N8" s="7">
        <f t="shared" si="3"/>
        <v>5.4756468797564697</v>
      </c>
      <c r="O8" s="7">
        <f t="shared" si="4"/>
        <v>6.0083713850837146</v>
      </c>
      <c r="P8" s="8">
        <f t="shared" si="5"/>
        <v>5.5073566717402338</v>
      </c>
      <c r="Q8">
        <f t="shared" si="6"/>
        <v>110.14713343480467</v>
      </c>
    </row>
    <row r="9" spans="1:17" x14ac:dyDescent="0.3">
      <c r="A9" s="1">
        <v>0.4</v>
      </c>
      <c r="B9" s="1">
        <v>0.20499999999999999</v>
      </c>
      <c r="D9" t="s">
        <v>22</v>
      </c>
      <c r="E9" s="4" t="s">
        <v>14</v>
      </c>
      <c r="F9" s="7"/>
      <c r="G9" s="7"/>
      <c r="H9" s="7"/>
      <c r="I9" s="7">
        <f t="shared" si="2"/>
        <v>-0.33942161339421617</v>
      </c>
      <c r="J9" s="7">
        <f t="shared" si="0"/>
        <v>-0.33942161339421617</v>
      </c>
      <c r="K9" s="7">
        <f t="shared" si="0"/>
        <v>-0.33942161339421617</v>
      </c>
      <c r="L9" s="7">
        <v>5</v>
      </c>
      <c r="M9" s="7">
        <f t="shared" si="1"/>
        <v>-1.6971080669710807</v>
      </c>
      <c r="N9" s="7">
        <f t="shared" si="3"/>
        <v>-1.6971080669710807</v>
      </c>
      <c r="O9" s="7">
        <f t="shared" si="4"/>
        <v>-1.6971080669710807</v>
      </c>
      <c r="P9" s="8">
        <f t="shared" si="5"/>
        <v>-1.6971080669710805</v>
      </c>
    </row>
    <row r="10" spans="1:17" x14ac:dyDescent="0.3">
      <c r="A10" s="1">
        <v>0.4</v>
      </c>
      <c r="B10" s="1">
        <v>0.20100000000000001</v>
      </c>
      <c r="D10" t="s">
        <v>23</v>
      </c>
      <c r="E10" s="4" t="s">
        <v>14</v>
      </c>
      <c r="F10" s="7">
        <v>0.40500000000000003</v>
      </c>
      <c r="G10" s="7">
        <v>0.38200000000000001</v>
      </c>
      <c r="H10" s="7">
        <v>0.39200000000000002</v>
      </c>
      <c r="I10" s="7">
        <f t="shared" si="2"/>
        <v>1.201674277016743</v>
      </c>
      <c r="J10" s="7">
        <f t="shared" si="0"/>
        <v>1.1141552511415527</v>
      </c>
      <c r="K10" s="7">
        <f t="shared" si="0"/>
        <v>1.1522070015220702</v>
      </c>
      <c r="L10" s="7">
        <v>5</v>
      </c>
      <c r="M10" s="7">
        <f t="shared" si="1"/>
        <v>6.0083713850837146</v>
      </c>
      <c r="N10" s="7">
        <f t="shared" si="3"/>
        <v>5.5707762557077629</v>
      </c>
      <c r="O10" s="7">
        <f t="shared" si="4"/>
        <v>5.7610350076103511</v>
      </c>
      <c r="P10" s="8">
        <f t="shared" si="5"/>
        <v>5.7800608828006093</v>
      </c>
      <c r="Q10">
        <f t="shared" si="6"/>
        <v>115.60121765601218</v>
      </c>
    </row>
    <row r="11" spans="1:17" x14ac:dyDescent="0.3">
      <c r="A11" s="1">
        <v>0.4</v>
      </c>
      <c r="B11" s="1">
        <v>0.2</v>
      </c>
      <c r="D11" t="s">
        <v>24</v>
      </c>
      <c r="E11" s="4" t="s">
        <v>14</v>
      </c>
      <c r="F11" s="7">
        <v>0.41199999999999998</v>
      </c>
      <c r="G11" s="7">
        <v>0.26400000000000001</v>
      </c>
      <c r="H11" s="7"/>
      <c r="I11" s="7">
        <f t="shared" si="2"/>
        <v>1.2283105022831051</v>
      </c>
      <c r="J11" s="7">
        <f t="shared" si="0"/>
        <v>0.6651445966514461</v>
      </c>
      <c r="K11" s="7"/>
      <c r="L11" s="7">
        <v>5</v>
      </c>
      <c r="M11" s="7">
        <f t="shared" si="1"/>
        <v>6.1415525114155258</v>
      </c>
      <c r="N11" s="7">
        <f t="shared" si="3"/>
        <v>3.3257229832572306</v>
      </c>
      <c r="O11" s="7">
        <f t="shared" si="4"/>
        <v>0</v>
      </c>
      <c r="P11" s="8">
        <f t="shared" si="5"/>
        <v>3.1557584982242521</v>
      </c>
      <c r="Q11">
        <f t="shared" si="6"/>
        <v>63.115169964485041</v>
      </c>
    </row>
    <row r="12" spans="1:17" x14ac:dyDescent="0.3">
      <c r="A12" s="1">
        <v>0.6</v>
      </c>
      <c r="B12" s="1">
        <v>0.26400000000000001</v>
      </c>
      <c r="D12" t="s">
        <v>25</v>
      </c>
      <c r="E12" s="4" t="s">
        <v>14</v>
      </c>
      <c r="F12" s="7">
        <v>0.42299999999999999</v>
      </c>
      <c r="G12" s="7">
        <v>0.41399999999999998</v>
      </c>
      <c r="H12" s="7">
        <v>0.41499999999999998</v>
      </c>
      <c r="I12" s="7">
        <f t="shared" si="2"/>
        <v>1.2701674277016743</v>
      </c>
      <c r="J12" s="7">
        <f t="shared" si="0"/>
        <v>1.2359208523592085</v>
      </c>
      <c r="K12" s="7">
        <f t="shared" si="0"/>
        <v>1.2397260273972603</v>
      </c>
      <c r="L12" s="7">
        <v>5</v>
      </c>
      <c r="M12" s="7">
        <f t="shared" si="1"/>
        <v>6.3508371385083713</v>
      </c>
      <c r="N12" s="7">
        <f t="shared" si="3"/>
        <v>6.1796042617960421</v>
      </c>
      <c r="O12" s="7">
        <f t="shared" si="4"/>
        <v>6.1986301369863019</v>
      </c>
      <c r="P12" s="8">
        <f t="shared" si="5"/>
        <v>6.2430238457635712</v>
      </c>
      <c r="Q12">
        <f t="shared" si="6"/>
        <v>124.86047691527142</v>
      </c>
    </row>
    <row r="13" spans="1:17" x14ac:dyDescent="0.3">
      <c r="A13" s="1">
        <v>0.6</v>
      </c>
      <c r="B13" s="1">
        <v>0.25900000000000001</v>
      </c>
      <c r="D13" t="s">
        <v>26</v>
      </c>
      <c r="E13" s="4" t="s">
        <v>14</v>
      </c>
      <c r="F13" s="7">
        <v>0.41499999999999998</v>
      </c>
      <c r="G13" s="7">
        <v>0.38100000000000001</v>
      </c>
      <c r="H13" s="7">
        <v>0.4</v>
      </c>
      <c r="I13" s="7">
        <f t="shared" si="2"/>
        <v>1.2397260273972603</v>
      </c>
      <c r="J13" s="7">
        <f t="shared" si="0"/>
        <v>1.1103500761035008</v>
      </c>
      <c r="K13" s="7">
        <f t="shared" si="0"/>
        <v>1.1826484018264842</v>
      </c>
      <c r="L13" s="7">
        <v>5</v>
      </c>
      <c r="M13" s="7">
        <f t="shared" si="1"/>
        <v>6.1986301369863019</v>
      </c>
      <c r="N13" s="7">
        <f t="shared" si="3"/>
        <v>5.5517503805175039</v>
      </c>
      <c r="O13" s="7">
        <f t="shared" si="4"/>
        <v>5.9132420091324214</v>
      </c>
      <c r="P13" s="8">
        <f t="shared" si="5"/>
        <v>5.8878741755454094</v>
      </c>
      <c r="Q13">
        <f t="shared" si="6"/>
        <v>117.75748351090819</v>
      </c>
    </row>
    <row r="14" spans="1:17" x14ac:dyDescent="0.3">
      <c r="A14" s="1">
        <v>0.6</v>
      </c>
      <c r="B14" s="1">
        <v>0.26500000000000001</v>
      </c>
      <c r="D14" t="s">
        <v>27</v>
      </c>
      <c r="E14" s="4" t="s">
        <v>14</v>
      </c>
      <c r="F14" s="7">
        <v>0.42299999999999999</v>
      </c>
      <c r="G14" s="7">
        <v>0.46700000000000003</v>
      </c>
      <c r="H14" s="7">
        <v>0.47199999999999998</v>
      </c>
      <c r="I14" s="7">
        <f t="shared" si="2"/>
        <v>1.2701674277016743</v>
      </c>
      <c r="J14" s="7">
        <f t="shared" si="0"/>
        <v>1.4375951293759515</v>
      </c>
      <c r="K14" s="7">
        <f t="shared" si="0"/>
        <v>1.45662100456621</v>
      </c>
      <c r="L14" s="7">
        <v>5</v>
      </c>
      <c r="M14" s="7">
        <f t="shared" si="1"/>
        <v>6.3508371385083713</v>
      </c>
      <c r="N14" s="7">
        <f t="shared" si="3"/>
        <v>7.1879756468797575</v>
      </c>
      <c r="O14" s="7">
        <f t="shared" si="4"/>
        <v>7.2831050228310499</v>
      </c>
      <c r="P14" s="8">
        <f t="shared" si="5"/>
        <v>6.9406392694063923</v>
      </c>
      <c r="Q14">
        <f t="shared" si="6"/>
        <v>138.81278538812785</v>
      </c>
    </row>
    <row r="15" spans="1:17" x14ac:dyDescent="0.3">
      <c r="A15" s="1">
        <v>0.8</v>
      </c>
      <c r="B15" s="1">
        <v>0.33</v>
      </c>
      <c r="D15" t="s">
        <v>28</v>
      </c>
      <c r="E15" s="4" t="s">
        <v>14</v>
      </c>
      <c r="F15" s="7">
        <v>0.40300000000000002</v>
      </c>
      <c r="G15" s="7">
        <v>0.36899999999999999</v>
      </c>
      <c r="H15" s="7">
        <v>0.39800000000000002</v>
      </c>
      <c r="I15" s="7">
        <f t="shared" si="2"/>
        <v>1.1940639269406395</v>
      </c>
      <c r="J15" s="7">
        <f t="shared" si="0"/>
        <v>1.0646879756468799</v>
      </c>
      <c r="K15" s="7">
        <f t="shared" si="0"/>
        <v>1.1750380517503807</v>
      </c>
      <c r="L15" s="7">
        <v>5</v>
      </c>
      <c r="M15" s="7">
        <f t="shared" si="1"/>
        <v>5.9703196347031975</v>
      </c>
      <c r="N15" s="7">
        <f t="shared" si="3"/>
        <v>5.3234398782343995</v>
      </c>
      <c r="O15" s="7">
        <f t="shared" si="4"/>
        <v>5.8751902587519034</v>
      </c>
      <c r="P15" s="8">
        <f t="shared" si="5"/>
        <v>5.722983257229834</v>
      </c>
      <c r="Q15">
        <f t="shared" si="6"/>
        <v>114.45966514459667</v>
      </c>
    </row>
    <row r="16" spans="1:17" x14ac:dyDescent="0.3">
      <c r="A16" s="1">
        <v>0.8</v>
      </c>
      <c r="B16" s="1">
        <v>0.34300000000000003</v>
      </c>
      <c r="D16" t="s">
        <v>29</v>
      </c>
      <c r="E16" s="4" t="s">
        <v>14</v>
      </c>
      <c r="F16" s="7">
        <v>0.38600000000000001</v>
      </c>
      <c r="G16" s="7">
        <v>0.45500000000000002</v>
      </c>
      <c r="H16" s="7">
        <v>0.45</v>
      </c>
      <c r="I16" s="7">
        <f t="shared" si="2"/>
        <v>1.1293759512937596</v>
      </c>
      <c r="J16" s="7">
        <f t="shared" si="0"/>
        <v>1.3919330289193304</v>
      </c>
      <c r="K16" s="7">
        <f t="shared" si="0"/>
        <v>1.3729071537290718</v>
      </c>
      <c r="L16" s="7">
        <v>5</v>
      </c>
      <c r="M16" s="7">
        <f t="shared" si="1"/>
        <v>5.646879756468798</v>
      </c>
      <c r="N16" s="7">
        <f t="shared" si="3"/>
        <v>6.9596651445966522</v>
      </c>
      <c r="O16" s="7">
        <f t="shared" si="4"/>
        <v>6.864535768645359</v>
      </c>
      <c r="P16" s="8">
        <f t="shared" si="5"/>
        <v>6.4903602232369364</v>
      </c>
      <c r="Q16">
        <f t="shared" si="6"/>
        <v>129.80720446473873</v>
      </c>
    </row>
    <row r="17" spans="1:17" x14ac:dyDescent="0.3">
      <c r="A17" s="1">
        <v>0.8</v>
      </c>
      <c r="B17" s="1">
        <v>0.315</v>
      </c>
      <c r="D17" t="s">
        <v>30</v>
      </c>
      <c r="E17" s="4" t="s">
        <v>14</v>
      </c>
      <c r="F17" s="7">
        <v>0.43099999999999999</v>
      </c>
      <c r="G17" s="7">
        <v>0.45700000000000002</v>
      </c>
      <c r="H17" s="7">
        <v>0.438</v>
      </c>
      <c r="I17" s="7">
        <f t="shared" si="2"/>
        <v>1.3006088280060883</v>
      </c>
      <c r="J17" s="7">
        <f t="shared" si="0"/>
        <v>1.3995433789954339</v>
      </c>
      <c r="K17" s="7">
        <f t="shared" si="0"/>
        <v>1.3272450532724507</v>
      </c>
      <c r="L17" s="7">
        <v>5</v>
      </c>
      <c r="M17" s="7">
        <f t="shared" si="1"/>
        <v>6.5030441400304415</v>
      </c>
      <c r="N17" s="7">
        <f t="shared" si="3"/>
        <v>6.9977168949771693</v>
      </c>
      <c r="O17" s="7">
        <f t="shared" si="4"/>
        <v>6.6362252663622536</v>
      </c>
      <c r="P17" s="8">
        <f t="shared" si="5"/>
        <v>6.7123287671232879</v>
      </c>
      <c r="Q17">
        <f t="shared" si="6"/>
        <v>134.24657534246575</v>
      </c>
    </row>
    <row r="18" spans="1:17" x14ac:dyDescent="0.3">
      <c r="A18" s="1">
        <v>1</v>
      </c>
      <c r="B18" s="1">
        <v>0.36399999999999999</v>
      </c>
      <c r="D18" t="s">
        <v>31</v>
      </c>
      <c r="E18" s="4" t="s">
        <v>14</v>
      </c>
      <c r="F18" s="7">
        <v>0.34699999999999998</v>
      </c>
      <c r="G18" s="7">
        <v>0.371</v>
      </c>
      <c r="H18" s="7">
        <v>0.34200000000000003</v>
      </c>
      <c r="I18" s="7">
        <f t="shared" si="2"/>
        <v>0.98097412480974122</v>
      </c>
      <c r="J18" s="7">
        <f t="shared" si="2"/>
        <v>1.0722983257229832</v>
      </c>
      <c r="K18" s="7">
        <f t="shared" si="2"/>
        <v>0.96194824961948266</v>
      </c>
      <c r="L18" s="7">
        <v>5</v>
      </c>
      <c r="M18" s="7">
        <f t="shared" si="1"/>
        <v>4.9048706240487059</v>
      </c>
      <c r="N18" s="7">
        <f t="shared" si="3"/>
        <v>5.3614916286149157</v>
      </c>
      <c r="O18" s="7">
        <f t="shared" si="4"/>
        <v>4.8097412480974135</v>
      </c>
      <c r="P18" s="8">
        <f t="shared" si="5"/>
        <v>5.025367833587012</v>
      </c>
      <c r="Q18">
        <f t="shared" si="6"/>
        <v>100.50735667174024</v>
      </c>
    </row>
    <row r="19" spans="1:17" x14ac:dyDescent="0.3">
      <c r="A19" s="1">
        <v>1</v>
      </c>
      <c r="B19" s="1">
        <v>0.373</v>
      </c>
      <c r="D19" t="s">
        <v>32</v>
      </c>
      <c r="E19" s="4" t="s">
        <v>14</v>
      </c>
      <c r="F19" s="7">
        <v>0.53600000000000003</v>
      </c>
      <c r="G19" s="7">
        <v>0.373</v>
      </c>
      <c r="H19" s="7">
        <v>0.41099999999999998</v>
      </c>
      <c r="I19" s="7">
        <f t="shared" si="2"/>
        <v>1.7001522070015223</v>
      </c>
      <c r="J19" s="7">
        <f t="shared" si="2"/>
        <v>1.0799086757990868</v>
      </c>
      <c r="K19" s="7">
        <f t="shared" si="2"/>
        <v>1.2245053272450532</v>
      </c>
      <c r="L19" s="7">
        <v>5</v>
      </c>
      <c r="M19" s="7">
        <f t="shared" si="1"/>
        <v>8.5007610350076117</v>
      </c>
      <c r="N19" s="7">
        <f t="shared" si="3"/>
        <v>5.3995433789954337</v>
      </c>
      <c r="O19" s="7">
        <f t="shared" si="4"/>
        <v>6.1225266362252659</v>
      </c>
      <c r="P19" s="8">
        <f t="shared" si="5"/>
        <v>6.6742770167427707</v>
      </c>
      <c r="Q19">
        <f t="shared" si="6"/>
        <v>133.48554033485541</v>
      </c>
    </row>
    <row r="20" spans="1:17" x14ac:dyDescent="0.3">
      <c r="A20" s="1">
        <v>1</v>
      </c>
      <c r="B20" s="1">
        <v>0.37</v>
      </c>
      <c r="D20" t="s">
        <v>33</v>
      </c>
      <c r="E20" s="4" t="s">
        <v>14</v>
      </c>
      <c r="F20" s="7">
        <v>0.36099999999999999</v>
      </c>
      <c r="G20" s="7">
        <v>0.36399999999999999</v>
      </c>
      <c r="H20" s="7">
        <v>0.36899999999999999</v>
      </c>
      <c r="I20" s="7">
        <f t="shared" si="2"/>
        <v>1.0342465753424659</v>
      </c>
      <c r="J20" s="7">
        <f t="shared" si="2"/>
        <v>1.0456621004566211</v>
      </c>
      <c r="K20" s="7">
        <f t="shared" si="2"/>
        <v>1.0646879756468799</v>
      </c>
      <c r="L20" s="7">
        <v>5</v>
      </c>
      <c r="M20" s="7">
        <f t="shared" si="1"/>
        <v>5.1712328767123292</v>
      </c>
      <c r="N20" s="7">
        <f t="shared" si="3"/>
        <v>5.2283105022831053</v>
      </c>
      <c r="O20" s="7">
        <f t="shared" si="4"/>
        <v>5.3234398782343995</v>
      </c>
      <c r="P20" s="8">
        <f t="shared" si="5"/>
        <v>5.2409944190766113</v>
      </c>
      <c r="Q20">
        <f t="shared" si="6"/>
        <v>104.81988838153222</v>
      </c>
    </row>
    <row r="21" spans="1:17" x14ac:dyDescent="0.3">
      <c r="A21" s="1">
        <v>1.3</v>
      </c>
      <c r="B21" s="1">
        <v>0.42799999999999999</v>
      </c>
      <c r="D21" t="s">
        <v>34</v>
      </c>
      <c r="E21" s="4" t="s">
        <v>14</v>
      </c>
      <c r="F21" s="7">
        <v>0.39400000000000002</v>
      </c>
      <c r="G21" s="7">
        <v>0.39700000000000002</v>
      </c>
      <c r="H21" s="7">
        <v>0.40600000000000003</v>
      </c>
      <c r="I21" s="7">
        <f t="shared" si="2"/>
        <v>1.1598173515981736</v>
      </c>
      <c r="J21" s="7">
        <f t="shared" si="2"/>
        <v>1.171232876712329</v>
      </c>
      <c r="K21" s="7">
        <f t="shared" si="2"/>
        <v>1.2054794520547947</v>
      </c>
      <c r="L21" s="7">
        <v>5</v>
      </c>
      <c r="M21" s="7">
        <f t="shared" si="1"/>
        <v>5.7990867579908674</v>
      </c>
      <c r="N21" s="7">
        <f t="shared" si="3"/>
        <v>5.8561643835616453</v>
      </c>
      <c r="O21" s="7">
        <f t="shared" si="4"/>
        <v>6.0273972602739736</v>
      </c>
      <c r="P21" s="8">
        <f t="shared" si="5"/>
        <v>5.8942161339421615</v>
      </c>
      <c r="Q21">
        <f t="shared" si="6"/>
        <v>117.88432267884322</v>
      </c>
    </row>
    <row r="22" spans="1:17" x14ac:dyDescent="0.3">
      <c r="A22" s="1">
        <v>1.3</v>
      </c>
      <c r="B22" s="1">
        <v>0.43099999999999999</v>
      </c>
      <c r="D22" t="s">
        <v>35</v>
      </c>
      <c r="E22" s="4" t="s">
        <v>14</v>
      </c>
      <c r="F22" s="7">
        <v>0.377</v>
      </c>
      <c r="G22" s="7">
        <v>0.39100000000000001</v>
      </c>
      <c r="H22" s="7">
        <v>0.38700000000000001</v>
      </c>
      <c r="I22" s="7">
        <f t="shared" si="2"/>
        <v>1.0951293759512939</v>
      </c>
      <c r="J22" s="7">
        <f t="shared" si="2"/>
        <v>1.1484018264840183</v>
      </c>
      <c r="K22" s="7">
        <f t="shared" si="2"/>
        <v>1.1331811263318115</v>
      </c>
      <c r="L22" s="7">
        <v>5</v>
      </c>
      <c r="M22" s="7">
        <f t="shared" si="1"/>
        <v>5.4756468797564697</v>
      </c>
      <c r="N22" s="7">
        <f t="shared" si="3"/>
        <v>5.7420091324200921</v>
      </c>
      <c r="O22" s="7">
        <f t="shared" si="4"/>
        <v>5.665905631659057</v>
      </c>
      <c r="P22" s="8">
        <f t="shared" si="5"/>
        <v>5.6278538812785399</v>
      </c>
      <c r="Q22">
        <f t="shared" si="6"/>
        <v>112.5570776255708</v>
      </c>
    </row>
    <row r="23" spans="1:17" x14ac:dyDescent="0.3">
      <c r="A23" s="1">
        <v>1.3</v>
      </c>
      <c r="B23" s="1">
        <v>0.432</v>
      </c>
      <c r="D23" t="s">
        <v>36</v>
      </c>
      <c r="E23" s="4" t="s">
        <v>14</v>
      </c>
      <c r="F23" s="7">
        <v>0.35699999999999998</v>
      </c>
      <c r="G23" s="7">
        <v>0.376</v>
      </c>
      <c r="H23" s="7">
        <v>0.373</v>
      </c>
      <c r="I23" s="7">
        <f t="shared" si="2"/>
        <v>1.0190258751902588</v>
      </c>
      <c r="J23" s="7">
        <f t="shared" si="2"/>
        <v>1.091324200913242</v>
      </c>
      <c r="K23" s="7">
        <f t="shared" si="2"/>
        <v>1.0799086757990868</v>
      </c>
      <c r="L23" s="7">
        <v>5</v>
      </c>
      <c r="M23" s="7">
        <f t="shared" si="1"/>
        <v>5.0951293759512941</v>
      </c>
      <c r="N23" s="7">
        <f t="shared" si="3"/>
        <v>5.4566210045662098</v>
      </c>
      <c r="O23" s="7">
        <f t="shared" si="4"/>
        <v>5.3995433789954337</v>
      </c>
      <c r="P23" s="8">
        <f t="shared" si="5"/>
        <v>5.3170979198376456</v>
      </c>
      <c r="Q23">
        <f t="shared" si="6"/>
        <v>106.3419583967529</v>
      </c>
    </row>
    <row r="24" spans="1:17" x14ac:dyDescent="0.3">
      <c r="A24" s="1">
        <v>1.5</v>
      </c>
      <c r="B24" s="1">
        <v>0.47499999999999998</v>
      </c>
      <c r="D24" t="s">
        <v>37</v>
      </c>
      <c r="E24" s="4" t="s">
        <v>14</v>
      </c>
      <c r="F24" s="7">
        <v>0.36</v>
      </c>
      <c r="G24" s="7">
        <v>0.40300000000000002</v>
      </c>
      <c r="H24" s="7">
        <v>0.38600000000000001</v>
      </c>
      <c r="I24" s="7">
        <f t="shared" si="2"/>
        <v>1.030441400304414</v>
      </c>
      <c r="J24" s="7">
        <f t="shared" si="2"/>
        <v>1.1940639269406395</v>
      </c>
      <c r="K24" s="7">
        <f t="shared" si="2"/>
        <v>1.1293759512937596</v>
      </c>
      <c r="L24" s="7">
        <v>5</v>
      </c>
      <c r="M24" s="7">
        <f t="shared" si="1"/>
        <v>5.1522070015220702</v>
      </c>
      <c r="N24" s="7">
        <f t="shared" si="3"/>
        <v>5.9703196347031975</v>
      </c>
      <c r="O24" s="7">
        <f t="shared" si="4"/>
        <v>5.646879756468798</v>
      </c>
      <c r="P24" s="8">
        <f t="shared" si="5"/>
        <v>5.5898021308980219</v>
      </c>
      <c r="Q24">
        <f t="shared" si="6"/>
        <v>111.79604261796044</v>
      </c>
    </row>
    <row r="25" spans="1:17" x14ac:dyDescent="0.3">
      <c r="A25" s="1">
        <v>1.5</v>
      </c>
      <c r="B25" s="1">
        <v>0.44800000000000001</v>
      </c>
      <c r="D25" t="s">
        <v>38</v>
      </c>
      <c r="E25" s="4" t="s">
        <v>14</v>
      </c>
      <c r="F25" s="7">
        <v>0.39100000000000001</v>
      </c>
      <c r="G25" s="7">
        <v>0.4</v>
      </c>
      <c r="H25" s="7">
        <v>0.41499999999999998</v>
      </c>
      <c r="I25" s="7">
        <f t="shared" si="2"/>
        <v>1.1484018264840183</v>
      </c>
      <c r="J25" s="7">
        <f t="shared" si="2"/>
        <v>1.1826484018264842</v>
      </c>
      <c r="K25" s="7">
        <f t="shared" si="2"/>
        <v>1.2397260273972603</v>
      </c>
      <c r="L25" s="7">
        <v>5</v>
      </c>
      <c r="M25" s="7">
        <f t="shared" si="1"/>
        <v>5.7420091324200921</v>
      </c>
      <c r="N25" s="7">
        <f t="shared" si="3"/>
        <v>5.9132420091324214</v>
      </c>
      <c r="O25" s="7">
        <f t="shared" si="4"/>
        <v>6.1986301369863019</v>
      </c>
      <c r="P25" s="8">
        <f t="shared" si="5"/>
        <v>5.9512937595129385</v>
      </c>
      <c r="Q25">
        <f t="shared" si="6"/>
        <v>119.02587519025876</v>
      </c>
    </row>
    <row r="26" spans="1:17" x14ac:dyDescent="0.3">
      <c r="A26" s="1">
        <v>1.5</v>
      </c>
      <c r="B26" s="1">
        <v>0.45300000000000001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48AC-FD9A-418F-BA17-D4FDD639004F}">
  <dimension ref="A1:Q26"/>
  <sheetViews>
    <sheetView zoomScale="70" zoomScaleNormal="70" workbookViewId="0">
      <selection activeCell="Q1" sqref="Q1"/>
    </sheetView>
  </sheetViews>
  <sheetFormatPr defaultRowHeight="14.4" x14ac:dyDescent="0.3"/>
  <cols>
    <col min="4" max="4" width="16.44140625" bestFit="1" customWidth="1"/>
  </cols>
  <sheetData>
    <row r="1" spans="1:17" x14ac:dyDescent="0.3">
      <c r="A1" s="13" t="s">
        <v>0</v>
      </c>
      <c r="B1" s="13"/>
      <c r="D1" s="5" t="s">
        <v>39</v>
      </c>
      <c r="E1" s="5" t="s">
        <v>40</v>
      </c>
      <c r="F1" s="14" t="s">
        <v>6</v>
      </c>
      <c r="G1" s="14"/>
      <c r="H1" s="14"/>
      <c r="I1" s="14" t="s">
        <v>1</v>
      </c>
      <c r="J1" s="14"/>
      <c r="K1" s="14"/>
      <c r="L1" t="s">
        <v>43</v>
      </c>
      <c r="M1" s="15" t="s">
        <v>44</v>
      </c>
      <c r="N1" s="15"/>
      <c r="O1" s="15"/>
      <c r="P1" t="s">
        <v>13</v>
      </c>
      <c r="Q1" t="s">
        <v>48</v>
      </c>
    </row>
    <row r="2" spans="1:17" x14ac:dyDescent="0.3">
      <c r="A2" s="1" t="s">
        <v>1</v>
      </c>
      <c r="B2" s="1" t="s">
        <v>2</v>
      </c>
      <c r="D2" t="s">
        <v>15</v>
      </c>
      <c r="E2" s="4" t="s">
        <v>14</v>
      </c>
      <c r="F2" s="7">
        <v>0.29799999999999999</v>
      </c>
      <c r="G2" s="7">
        <v>0.309</v>
      </c>
      <c r="H2" s="7">
        <v>0.28599999999999998</v>
      </c>
      <c r="I2" s="7">
        <f>(F2-0.0955)/0.2823</f>
        <v>0.71732199787460149</v>
      </c>
      <c r="J2" s="7">
        <f>(G2-0.0955)/0.2823</f>
        <v>0.75628763726532056</v>
      </c>
      <c r="K2" s="7">
        <f>(H2-0.0955)/0.2823</f>
        <v>0.67481402763018061</v>
      </c>
      <c r="L2" s="7">
        <v>5</v>
      </c>
      <c r="M2" s="7">
        <f>L2*I2</f>
        <v>3.5866099893730077</v>
      </c>
      <c r="N2" s="7">
        <f>L2*J2</f>
        <v>3.7814381863266027</v>
      </c>
      <c r="O2" s="7">
        <f>L2*K2</f>
        <v>3.3740701381509028</v>
      </c>
      <c r="P2" s="8">
        <f>AVERAGE(M2:O2)</f>
        <v>3.5807061046168376</v>
      </c>
      <c r="Q2">
        <f>P2/0.05</f>
        <v>71.614122092336743</v>
      </c>
    </row>
    <row r="3" spans="1:17" x14ac:dyDescent="0.3">
      <c r="A3" s="1">
        <v>0</v>
      </c>
      <c r="B3" s="1">
        <v>7.5999999999999998E-2</v>
      </c>
      <c r="D3" t="s">
        <v>16</v>
      </c>
      <c r="E3" s="4" t="s">
        <v>14</v>
      </c>
      <c r="F3" s="7">
        <v>0.32900000000000001</v>
      </c>
      <c r="G3" s="7">
        <v>0.307</v>
      </c>
      <c r="H3" s="7">
        <v>0.316</v>
      </c>
      <c r="I3" s="7">
        <f t="shared" ref="I3:I25" si="0">(F3-0.0955)/0.2823</f>
        <v>0.82713425433935539</v>
      </c>
      <c r="J3" s="7">
        <f t="shared" ref="J3:J25" si="1">(G3-0.0955)/0.2823</f>
        <v>0.74920297555791715</v>
      </c>
      <c r="K3" s="7">
        <f t="shared" ref="K3:K25" si="2">(H3-0.0955)/0.2823</f>
        <v>0.7810839532412327</v>
      </c>
      <c r="L3" s="7">
        <v>5</v>
      </c>
      <c r="M3" s="7">
        <f t="shared" ref="M3:M25" si="3">L3*I3</f>
        <v>4.1356712716967774</v>
      </c>
      <c r="N3" s="7">
        <f t="shared" ref="N3:N25" si="4">L3*J3</f>
        <v>3.7460148777895856</v>
      </c>
      <c r="O3" s="7">
        <f t="shared" ref="O3:O25" si="5">L3*K3</f>
        <v>3.9054197662061636</v>
      </c>
      <c r="P3" s="8">
        <f t="shared" ref="P3:P25" si="6">AVERAGE(M3:O3)</f>
        <v>3.9290353052308422</v>
      </c>
      <c r="Q3">
        <f t="shared" ref="Q3:Q25" si="7">P3/0.05</f>
        <v>78.580706104616837</v>
      </c>
    </row>
    <row r="4" spans="1:17" x14ac:dyDescent="0.3">
      <c r="A4" s="1">
        <v>0</v>
      </c>
      <c r="B4" s="1">
        <v>7.3999999999999996E-2</v>
      </c>
      <c r="D4" t="s">
        <v>17</v>
      </c>
      <c r="E4" s="4" t="s">
        <v>14</v>
      </c>
      <c r="F4" s="7">
        <v>0.33</v>
      </c>
      <c r="G4" s="7">
        <v>0.32800000000000001</v>
      </c>
      <c r="H4" s="7">
        <v>0.307</v>
      </c>
      <c r="I4" s="7">
        <f t="shared" si="0"/>
        <v>0.83067658519305709</v>
      </c>
      <c r="J4" s="7">
        <f t="shared" si="1"/>
        <v>0.82359192348565358</v>
      </c>
      <c r="K4" s="7">
        <f t="shared" si="2"/>
        <v>0.74920297555791715</v>
      </c>
      <c r="L4" s="7">
        <v>5</v>
      </c>
      <c r="M4" s="7">
        <f t="shared" si="3"/>
        <v>4.1533829259652855</v>
      </c>
      <c r="N4" s="7">
        <f t="shared" si="4"/>
        <v>4.1179596174282675</v>
      </c>
      <c r="O4" s="7">
        <f t="shared" si="5"/>
        <v>3.7460148777895856</v>
      </c>
      <c r="P4" s="8">
        <f t="shared" si="6"/>
        <v>4.0057858070610459</v>
      </c>
      <c r="Q4">
        <f t="shared" si="7"/>
        <v>80.115716141220915</v>
      </c>
    </row>
    <row r="5" spans="1:17" x14ac:dyDescent="0.3">
      <c r="A5" s="1">
        <v>0</v>
      </c>
      <c r="B5" s="1">
        <v>7.1999999999999995E-2</v>
      </c>
      <c r="D5" t="s">
        <v>18</v>
      </c>
      <c r="E5" s="4" t="s">
        <v>14</v>
      </c>
      <c r="F5" s="7">
        <v>0.17799999999999999</v>
      </c>
      <c r="G5" s="7">
        <v>0.16900000000000001</v>
      </c>
      <c r="H5" s="7">
        <v>0.159</v>
      </c>
      <c r="I5" s="7">
        <f t="shared" si="0"/>
        <v>0.29224229543039315</v>
      </c>
      <c r="J5" s="7">
        <f t="shared" si="1"/>
        <v>0.2603613177470776</v>
      </c>
      <c r="K5" s="7">
        <f t="shared" si="2"/>
        <v>0.22493800921006021</v>
      </c>
      <c r="L5" s="7">
        <v>5</v>
      </c>
      <c r="M5" s="7">
        <f t="shared" si="3"/>
        <v>1.4612114771519658</v>
      </c>
      <c r="N5" s="7">
        <f t="shared" si="4"/>
        <v>1.301806588735388</v>
      </c>
      <c r="O5" s="7">
        <f t="shared" si="5"/>
        <v>1.1246900460503011</v>
      </c>
      <c r="P5" s="8">
        <f t="shared" si="6"/>
        <v>1.2959027039792184</v>
      </c>
      <c r="Q5">
        <f t="shared" si="7"/>
        <v>25.918054079584365</v>
      </c>
    </row>
    <row r="6" spans="1:17" x14ac:dyDescent="0.3">
      <c r="A6" s="1">
        <v>0.2</v>
      </c>
      <c r="B6" s="1">
        <v>0.17399999999999999</v>
      </c>
      <c r="D6" t="s">
        <v>19</v>
      </c>
      <c r="E6" s="4" t="s">
        <v>14</v>
      </c>
      <c r="F6" s="7">
        <v>0.41299999999999998</v>
      </c>
      <c r="G6" s="7">
        <v>0.42599999999999999</v>
      </c>
      <c r="H6" s="7">
        <v>0.39600000000000002</v>
      </c>
      <c r="I6" s="7">
        <f t="shared" si="0"/>
        <v>1.1246900460503011</v>
      </c>
      <c r="J6" s="7">
        <f t="shared" si="1"/>
        <v>1.1707403471484237</v>
      </c>
      <c r="K6" s="7">
        <f t="shared" si="2"/>
        <v>1.0644704215373715</v>
      </c>
      <c r="L6" s="7">
        <v>5</v>
      </c>
      <c r="M6" s="7">
        <f t="shared" si="3"/>
        <v>5.623450230251505</v>
      </c>
      <c r="N6" s="7">
        <f t="shared" si="4"/>
        <v>5.8537017357421188</v>
      </c>
      <c r="O6" s="7">
        <f t="shared" si="5"/>
        <v>5.3223521076868572</v>
      </c>
      <c r="P6" s="8">
        <f t="shared" si="6"/>
        <v>5.5998346912268273</v>
      </c>
      <c r="Q6">
        <f t="shared" si="7"/>
        <v>111.99669382453654</v>
      </c>
    </row>
    <row r="7" spans="1:17" x14ac:dyDescent="0.3">
      <c r="A7" s="1">
        <v>0.2</v>
      </c>
      <c r="B7" s="1">
        <v>0.153</v>
      </c>
      <c r="D7" t="s">
        <v>20</v>
      </c>
      <c r="E7" s="4" t="s">
        <v>14</v>
      </c>
      <c r="F7" s="7">
        <v>0.26900000000000002</v>
      </c>
      <c r="G7" s="7">
        <v>0.28699999999999998</v>
      </c>
      <c r="H7" s="7">
        <v>0.249</v>
      </c>
      <c r="I7" s="7">
        <f t="shared" si="0"/>
        <v>0.61459440311725122</v>
      </c>
      <c r="J7" s="7">
        <f t="shared" si="1"/>
        <v>0.67835635848388232</v>
      </c>
      <c r="K7" s="7">
        <f t="shared" si="2"/>
        <v>0.54374778604321639</v>
      </c>
      <c r="L7" s="7">
        <v>5</v>
      </c>
      <c r="M7" s="7">
        <f t="shared" si="3"/>
        <v>3.0729720155862559</v>
      </c>
      <c r="N7" s="7">
        <f t="shared" si="4"/>
        <v>3.3917817924194118</v>
      </c>
      <c r="O7" s="7">
        <f t="shared" si="5"/>
        <v>2.718738930216082</v>
      </c>
      <c r="P7" s="8">
        <f t="shared" si="6"/>
        <v>3.0611642460739166</v>
      </c>
      <c r="Q7">
        <f t="shared" si="7"/>
        <v>61.223284921478331</v>
      </c>
    </row>
    <row r="8" spans="1:17" x14ac:dyDescent="0.3">
      <c r="A8" s="1">
        <v>0.2</v>
      </c>
      <c r="B8" s="1">
        <v>0.151</v>
      </c>
      <c r="D8" t="s">
        <v>21</v>
      </c>
      <c r="E8" s="4" t="s">
        <v>14</v>
      </c>
      <c r="F8" s="7">
        <v>0.33100000000000002</v>
      </c>
      <c r="G8" s="7">
        <v>0.34</v>
      </c>
      <c r="H8" s="7">
        <v>0.33800000000000002</v>
      </c>
      <c r="I8" s="7">
        <f t="shared" si="0"/>
        <v>0.8342189160467588</v>
      </c>
      <c r="J8" s="7">
        <f t="shared" si="1"/>
        <v>0.86609989373007445</v>
      </c>
      <c r="K8" s="7">
        <f t="shared" si="2"/>
        <v>0.85901523202267105</v>
      </c>
      <c r="L8" s="7">
        <v>5</v>
      </c>
      <c r="M8" s="7">
        <f t="shared" si="3"/>
        <v>4.1710945802337935</v>
      </c>
      <c r="N8" s="7">
        <f t="shared" si="4"/>
        <v>4.3304994686503724</v>
      </c>
      <c r="O8" s="7">
        <f t="shared" si="5"/>
        <v>4.2950761601133554</v>
      </c>
      <c r="P8" s="8">
        <f t="shared" si="6"/>
        <v>4.2655567363325071</v>
      </c>
      <c r="Q8">
        <f t="shared" si="7"/>
        <v>85.311134726650138</v>
      </c>
    </row>
    <row r="9" spans="1:17" x14ac:dyDescent="0.3">
      <c r="A9" s="1">
        <v>0.4</v>
      </c>
      <c r="B9" s="1">
        <v>0.23200000000000001</v>
      </c>
      <c r="D9" t="s">
        <v>22</v>
      </c>
      <c r="E9" s="4" t="s">
        <v>14</v>
      </c>
      <c r="F9" s="7">
        <v>0.45100000000000001</v>
      </c>
      <c r="G9" s="7">
        <v>0.45900000000000002</v>
      </c>
      <c r="H9" s="7">
        <v>0.42699999999999999</v>
      </c>
      <c r="I9" s="7">
        <f t="shared" si="0"/>
        <v>1.2592986184909671</v>
      </c>
      <c r="J9" s="7">
        <f t="shared" si="1"/>
        <v>1.2876372653205812</v>
      </c>
      <c r="K9" s="7">
        <f t="shared" si="2"/>
        <v>1.1742826780021254</v>
      </c>
      <c r="L9" s="7">
        <v>5</v>
      </c>
      <c r="M9" s="7">
        <f t="shared" si="3"/>
        <v>6.2964930924548357</v>
      </c>
      <c r="N9" s="7">
        <f t="shared" si="4"/>
        <v>6.4381863266029065</v>
      </c>
      <c r="O9" s="7">
        <f t="shared" si="5"/>
        <v>5.8714133900106269</v>
      </c>
      <c r="P9" s="8">
        <f t="shared" si="6"/>
        <v>6.202030936356123</v>
      </c>
      <c r="Q9">
        <f t="shared" si="7"/>
        <v>124.04061872712245</v>
      </c>
    </row>
    <row r="10" spans="1:17" x14ac:dyDescent="0.3">
      <c r="A10" s="1">
        <v>0.4</v>
      </c>
      <c r="B10" s="1">
        <v>0.21199999999999999</v>
      </c>
      <c r="D10" t="s">
        <v>23</v>
      </c>
      <c r="E10" s="4" t="s">
        <v>14</v>
      </c>
      <c r="F10" s="7">
        <v>0.36</v>
      </c>
      <c r="G10" s="7">
        <v>0.33500000000000002</v>
      </c>
      <c r="H10" s="7">
        <v>0.34599999999999997</v>
      </c>
      <c r="I10" s="7">
        <f t="shared" si="0"/>
        <v>0.93694651080410896</v>
      </c>
      <c r="J10" s="7">
        <f t="shared" si="1"/>
        <v>0.84838823946156583</v>
      </c>
      <c r="K10" s="7">
        <f t="shared" si="2"/>
        <v>0.88735387885228467</v>
      </c>
      <c r="L10" s="7">
        <v>5</v>
      </c>
      <c r="M10" s="7">
        <f t="shared" si="3"/>
        <v>4.6847325540205444</v>
      </c>
      <c r="N10" s="7">
        <f t="shared" si="4"/>
        <v>4.2419411973078294</v>
      </c>
      <c r="O10" s="7">
        <f t="shared" si="5"/>
        <v>4.4367693942614235</v>
      </c>
      <c r="P10" s="8">
        <f t="shared" si="6"/>
        <v>4.4544810485299324</v>
      </c>
      <c r="Q10">
        <f t="shared" si="7"/>
        <v>89.089620970598645</v>
      </c>
    </row>
    <row r="11" spans="1:17" x14ac:dyDescent="0.3">
      <c r="A11" s="1">
        <v>0.4</v>
      </c>
      <c r="B11" s="1">
        <v>0.21199999999999999</v>
      </c>
      <c r="D11" t="s">
        <v>24</v>
      </c>
      <c r="E11" s="4" t="s">
        <v>14</v>
      </c>
      <c r="F11" s="7">
        <v>0.36299999999999999</v>
      </c>
      <c r="G11" s="7">
        <v>0.36299999999999999</v>
      </c>
      <c r="H11" s="7">
        <v>0.36899999999999999</v>
      </c>
      <c r="I11" s="7">
        <f t="shared" si="0"/>
        <v>0.94757350336521418</v>
      </c>
      <c r="J11" s="7">
        <f t="shared" si="1"/>
        <v>0.94757350336521418</v>
      </c>
      <c r="K11" s="7">
        <f t="shared" si="2"/>
        <v>0.96882748848742462</v>
      </c>
      <c r="L11" s="7">
        <v>5</v>
      </c>
      <c r="M11" s="7">
        <f t="shared" si="3"/>
        <v>4.7378675168260713</v>
      </c>
      <c r="N11" s="7">
        <f t="shared" si="4"/>
        <v>4.7378675168260713</v>
      </c>
      <c r="O11" s="7">
        <f t="shared" si="5"/>
        <v>4.8441374424371233</v>
      </c>
      <c r="P11" s="8">
        <f t="shared" si="6"/>
        <v>4.7732908253630884</v>
      </c>
      <c r="Q11">
        <f t="shared" si="7"/>
        <v>95.465816507261763</v>
      </c>
    </row>
    <row r="12" spans="1:17" x14ac:dyDescent="0.3">
      <c r="A12" s="1">
        <v>0.6</v>
      </c>
      <c r="B12" s="1">
        <v>0.27900000000000003</v>
      </c>
      <c r="D12" t="s">
        <v>25</v>
      </c>
      <c r="E12" s="4" t="s">
        <v>14</v>
      </c>
      <c r="F12" s="7">
        <v>0.28199999999999997</v>
      </c>
      <c r="G12" s="7">
        <v>0.30399999999999999</v>
      </c>
      <c r="H12" s="7">
        <v>0.28399999999999997</v>
      </c>
      <c r="I12" s="7">
        <f t="shared" si="0"/>
        <v>0.66064470421537358</v>
      </c>
      <c r="J12" s="7">
        <f t="shared" si="1"/>
        <v>0.73857598299681193</v>
      </c>
      <c r="K12" s="7">
        <f t="shared" si="2"/>
        <v>0.6677293659227771</v>
      </c>
      <c r="L12" s="7">
        <v>5</v>
      </c>
      <c r="M12" s="7">
        <f t="shared" si="3"/>
        <v>3.3032235210768679</v>
      </c>
      <c r="N12" s="7">
        <f t="shared" si="4"/>
        <v>3.6928799149840597</v>
      </c>
      <c r="O12" s="7">
        <f t="shared" si="5"/>
        <v>3.3386468296138854</v>
      </c>
      <c r="P12" s="8">
        <f t="shared" si="6"/>
        <v>3.4449167552249378</v>
      </c>
      <c r="Q12">
        <f t="shared" si="7"/>
        <v>68.898335104498756</v>
      </c>
    </row>
    <row r="13" spans="1:17" x14ac:dyDescent="0.3">
      <c r="A13" s="1">
        <v>0.6</v>
      </c>
      <c r="B13" s="1">
        <v>0.26300000000000001</v>
      </c>
      <c r="D13" t="s">
        <v>26</v>
      </c>
      <c r="E13" s="4" t="s">
        <v>14</v>
      </c>
      <c r="F13" s="7">
        <v>0.28399999999999997</v>
      </c>
      <c r="G13" s="7">
        <v>0.29899999999999999</v>
      </c>
      <c r="H13" s="7">
        <v>0.30099999999999999</v>
      </c>
      <c r="I13" s="7">
        <f t="shared" si="0"/>
        <v>0.6677293659227771</v>
      </c>
      <c r="J13" s="7">
        <f t="shared" si="1"/>
        <v>0.72086432872830319</v>
      </c>
      <c r="K13" s="7">
        <f t="shared" si="2"/>
        <v>0.72794899043570671</v>
      </c>
      <c r="L13" s="7">
        <v>5</v>
      </c>
      <c r="M13" s="7">
        <f t="shared" si="3"/>
        <v>3.3386468296138854</v>
      </c>
      <c r="N13" s="7">
        <f t="shared" si="4"/>
        <v>3.6043216436415157</v>
      </c>
      <c r="O13" s="7">
        <f t="shared" si="5"/>
        <v>3.6397449521785337</v>
      </c>
      <c r="P13" s="8">
        <f t="shared" si="6"/>
        <v>3.5275711418113116</v>
      </c>
      <c r="Q13">
        <f t="shared" si="7"/>
        <v>70.551422836226223</v>
      </c>
    </row>
    <row r="14" spans="1:17" x14ac:dyDescent="0.3">
      <c r="A14" s="1">
        <v>0.6</v>
      </c>
      <c r="B14" s="1">
        <v>0.27700000000000002</v>
      </c>
      <c r="D14" t="s">
        <v>27</v>
      </c>
      <c r="E14" s="4" t="s">
        <v>14</v>
      </c>
      <c r="F14" s="7">
        <v>0.36599999999999999</v>
      </c>
      <c r="G14" s="7">
        <v>0.372</v>
      </c>
      <c r="H14" s="7">
        <v>0.36199999999999999</v>
      </c>
      <c r="I14" s="7">
        <f t="shared" si="0"/>
        <v>0.9582004959263194</v>
      </c>
      <c r="J14" s="7">
        <f t="shared" si="1"/>
        <v>0.97945448104852983</v>
      </c>
      <c r="K14" s="7">
        <f t="shared" si="2"/>
        <v>0.94403117251151247</v>
      </c>
      <c r="L14" s="7">
        <v>5</v>
      </c>
      <c r="M14" s="7">
        <f t="shared" si="3"/>
        <v>4.7910024796315973</v>
      </c>
      <c r="N14" s="7">
        <f t="shared" si="4"/>
        <v>4.8972724052426493</v>
      </c>
      <c r="O14" s="7">
        <f t="shared" si="5"/>
        <v>4.7201558625575624</v>
      </c>
      <c r="P14" s="8">
        <f t="shared" si="6"/>
        <v>4.8028102491439357</v>
      </c>
      <c r="Q14">
        <f t="shared" si="7"/>
        <v>96.056204982878711</v>
      </c>
    </row>
    <row r="15" spans="1:17" x14ac:dyDescent="0.3">
      <c r="A15" s="1">
        <v>0.8</v>
      </c>
      <c r="B15" s="1">
        <v>0.34300000000000003</v>
      </c>
      <c r="D15" t="s">
        <v>28</v>
      </c>
      <c r="E15" s="4" t="s">
        <v>14</v>
      </c>
      <c r="F15" s="7">
        <v>0.32300000000000001</v>
      </c>
      <c r="G15" s="7">
        <v>0.318</v>
      </c>
      <c r="H15" s="7">
        <v>0.32700000000000001</v>
      </c>
      <c r="I15" s="7">
        <f t="shared" si="0"/>
        <v>0.80588026921714495</v>
      </c>
      <c r="J15" s="7">
        <f t="shared" si="1"/>
        <v>0.78816861494863621</v>
      </c>
      <c r="K15" s="7">
        <f t="shared" si="2"/>
        <v>0.82004959263195187</v>
      </c>
      <c r="L15" s="7">
        <v>5</v>
      </c>
      <c r="M15" s="7">
        <f t="shared" si="3"/>
        <v>4.0294013460857245</v>
      </c>
      <c r="N15" s="7">
        <f t="shared" si="4"/>
        <v>3.9408430747431811</v>
      </c>
      <c r="O15" s="7">
        <f t="shared" si="5"/>
        <v>4.1002479631597595</v>
      </c>
      <c r="P15" s="8">
        <f t="shared" si="6"/>
        <v>4.0234974613295549</v>
      </c>
      <c r="Q15">
        <f t="shared" si="7"/>
        <v>80.469949226591098</v>
      </c>
    </row>
    <row r="16" spans="1:17" x14ac:dyDescent="0.3">
      <c r="A16" s="1">
        <v>0.8</v>
      </c>
      <c r="B16" s="1">
        <v>0.33100000000000002</v>
      </c>
      <c r="D16" t="s">
        <v>29</v>
      </c>
      <c r="E16" s="4" t="s">
        <v>14</v>
      </c>
      <c r="F16" s="7">
        <v>0.312</v>
      </c>
      <c r="G16" s="7">
        <v>0.28100000000000003</v>
      </c>
      <c r="H16" s="7">
        <v>0.28999999999999998</v>
      </c>
      <c r="I16" s="7">
        <f t="shared" si="0"/>
        <v>0.76691462982642578</v>
      </c>
      <c r="J16" s="7">
        <f t="shared" si="1"/>
        <v>0.6571023733616721</v>
      </c>
      <c r="K16" s="7">
        <f t="shared" si="2"/>
        <v>0.68898335104498754</v>
      </c>
      <c r="L16" s="7">
        <v>5</v>
      </c>
      <c r="M16" s="7">
        <f t="shared" si="3"/>
        <v>3.8345731491321287</v>
      </c>
      <c r="N16" s="7">
        <f t="shared" si="4"/>
        <v>3.2855118668083607</v>
      </c>
      <c r="O16" s="7">
        <f t="shared" si="5"/>
        <v>3.4449167552249378</v>
      </c>
      <c r="P16" s="8">
        <f t="shared" si="6"/>
        <v>3.5216672570551424</v>
      </c>
      <c r="Q16">
        <f t="shared" si="7"/>
        <v>70.433345141102848</v>
      </c>
    </row>
    <row r="17" spans="1:17" x14ac:dyDescent="0.3">
      <c r="A17" s="1">
        <v>0.8</v>
      </c>
      <c r="B17" s="1">
        <v>0.32600000000000001</v>
      </c>
      <c r="D17" t="s">
        <v>30</v>
      </c>
      <c r="E17" s="4" t="s">
        <v>14</v>
      </c>
      <c r="F17" s="7">
        <v>0.39200000000000002</v>
      </c>
      <c r="G17" s="7">
        <v>0.38600000000000001</v>
      </c>
      <c r="H17" s="7">
        <v>0.33700000000000002</v>
      </c>
      <c r="I17" s="7">
        <f t="shared" si="0"/>
        <v>1.0503010981225647</v>
      </c>
      <c r="J17" s="7">
        <f t="shared" si="1"/>
        <v>1.0290471130003542</v>
      </c>
      <c r="K17" s="7">
        <f t="shared" si="2"/>
        <v>0.85547290116896924</v>
      </c>
      <c r="L17" s="7">
        <v>5</v>
      </c>
      <c r="M17" s="7">
        <f t="shared" si="3"/>
        <v>5.2515054906128231</v>
      </c>
      <c r="N17" s="7">
        <f t="shared" si="4"/>
        <v>5.1452355650017711</v>
      </c>
      <c r="O17" s="7">
        <f t="shared" si="5"/>
        <v>4.2773645058448464</v>
      </c>
      <c r="P17" s="8">
        <f t="shared" si="6"/>
        <v>4.8913685204864805</v>
      </c>
      <c r="Q17">
        <f t="shared" si="7"/>
        <v>97.82737040972961</v>
      </c>
    </row>
    <row r="18" spans="1:17" x14ac:dyDescent="0.3">
      <c r="A18" s="1">
        <v>1</v>
      </c>
      <c r="B18" s="1">
        <v>0.39300000000000002</v>
      </c>
      <c r="D18" t="s">
        <v>31</v>
      </c>
      <c r="E18" s="4" t="s">
        <v>14</v>
      </c>
      <c r="F18" s="7">
        <v>0.41299999999999998</v>
      </c>
      <c r="G18" s="7">
        <v>0.373</v>
      </c>
      <c r="H18" s="7">
        <v>0.38700000000000001</v>
      </c>
      <c r="I18" s="7">
        <f t="shared" si="0"/>
        <v>1.1246900460503011</v>
      </c>
      <c r="J18" s="7">
        <f t="shared" si="1"/>
        <v>0.98299681190223154</v>
      </c>
      <c r="K18" s="7">
        <f t="shared" si="2"/>
        <v>1.0325894438540559</v>
      </c>
      <c r="L18" s="7">
        <v>5</v>
      </c>
      <c r="M18" s="7">
        <f t="shared" si="3"/>
        <v>5.623450230251505</v>
      </c>
      <c r="N18" s="7">
        <f t="shared" si="4"/>
        <v>4.9149840595111574</v>
      </c>
      <c r="O18" s="7">
        <f t="shared" si="5"/>
        <v>5.1629472192702792</v>
      </c>
      <c r="P18" s="8">
        <f t="shared" si="6"/>
        <v>5.2337938363443142</v>
      </c>
      <c r="Q18">
        <f t="shared" si="7"/>
        <v>104.67587672688627</v>
      </c>
    </row>
    <row r="19" spans="1:17" x14ac:dyDescent="0.3">
      <c r="A19" s="1">
        <v>1</v>
      </c>
      <c r="B19" s="1">
        <v>0.34200000000000003</v>
      </c>
      <c r="D19" t="s">
        <v>32</v>
      </c>
      <c r="E19" s="4" t="s">
        <v>14</v>
      </c>
      <c r="F19" s="7">
        <v>0.29499999999999998</v>
      </c>
      <c r="G19" s="7">
        <v>0.26300000000000001</v>
      </c>
      <c r="H19" s="7">
        <v>0.30099999999999999</v>
      </c>
      <c r="I19" s="7">
        <f t="shared" si="0"/>
        <v>0.70669500531349627</v>
      </c>
      <c r="J19" s="7">
        <f t="shared" si="1"/>
        <v>0.59334041799504078</v>
      </c>
      <c r="K19" s="7">
        <f t="shared" si="2"/>
        <v>0.72794899043570671</v>
      </c>
      <c r="L19" s="7">
        <v>5</v>
      </c>
      <c r="M19" s="7">
        <f t="shared" si="3"/>
        <v>3.5334750265674812</v>
      </c>
      <c r="N19" s="7">
        <f t="shared" si="4"/>
        <v>2.9667020899752039</v>
      </c>
      <c r="O19" s="7">
        <f t="shared" si="5"/>
        <v>3.6397449521785337</v>
      </c>
      <c r="P19" s="8">
        <f t="shared" si="6"/>
        <v>3.3799740229070729</v>
      </c>
      <c r="Q19">
        <f t="shared" si="7"/>
        <v>67.599480458141457</v>
      </c>
    </row>
    <row r="20" spans="1:17" x14ac:dyDescent="0.3">
      <c r="A20" s="1">
        <v>1</v>
      </c>
      <c r="B20" s="1">
        <v>0.35099999999999998</v>
      </c>
      <c r="D20" t="s">
        <v>33</v>
      </c>
      <c r="E20" s="4" t="s">
        <v>14</v>
      </c>
      <c r="F20" s="7">
        <v>0.33900000000000002</v>
      </c>
      <c r="G20" s="7">
        <v>0.33500000000000002</v>
      </c>
      <c r="H20" s="7">
        <v>0.35799999999999998</v>
      </c>
      <c r="I20" s="7">
        <f t="shared" si="0"/>
        <v>0.86255756287637275</v>
      </c>
      <c r="J20" s="7">
        <f t="shared" si="1"/>
        <v>0.84838823946156583</v>
      </c>
      <c r="K20" s="7">
        <f t="shared" si="2"/>
        <v>0.92986184909670544</v>
      </c>
      <c r="L20" s="7">
        <v>5</v>
      </c>
      <c r="M20" s="7">
        <f t="shared" si="3"/>
        <v>4.3127878143818634</v>
      </c>
      <c r="N20" s="7">
        <f t="shared" si="4"/>
        <v>4.2419411973078294</v>
      </c>
      <c r="O20" s="7">
        <f t="shared" si="5"/>
        <v>4.6493092454835274</v>
      </c>
      <c r="P20" s="8">
        <f t="shared" si="6"/>
        <v>4.4013460857244064</v>
      </c>
      <c r="Q20">
        <f t="shared" si="7"/>
        <v>88.026921714488125</v>
      </c>
    </row>
    <row r="21" spans="1:17" x14ac:dyDescent="0.3">
      <c r="A21" s="1">
        <v>1.3</v>
      </c>
      <c r="B21" s="1">
        <v>0.47699999999999998</v>
      </c>
      <c r="D21" t="s">
        <v>34</v>
      </c>
      <c r="E21" s="4" t="s">
        <v>14</v>
      </c>
      <c r="F21" s="7">
        <v>0.309</v>
      </c>
      <c r="G21" s="7">
        <v>0.318</v>
      </c>
      <c r="H21" s="7">
        <v>0.28999999999999998</v>
      </c>
      <c r="I21" s="7">
        <f t="shared" si="0"/>
        <v>0.75628763726532056</v>
      </c>
      <c r="J21" s="7">
        <f t="shared" si="1"/>
        <v>0.78816861494863621</v>
      </c>
      <c r="K21" s="7">
        <f t="shared" si="2"/>
        <v>0.68898335104498754</v>
      </c>
      <c r="L21" s="7">
        <v>5</v>
      </c>
      <c r="M21" s="7">
        <f t="shared" si="3"/>
        <v>3.7814381863266027</v>
      </c>
      <c r="N21" s="7">
        <f t="shared" si="4"/>
        <v>3.9408430747431811</v>
      </c>
      <c r="O21" s="7">
        <f t="shared" si="5"/>
        <v>3.4449167552249378</v>
      </c>
      <c r="P21" s="8">
        <f t="shared" si="6"/>
        <v>3.722399338764907</v>
      </c>
      <c r="Q21">
        <f t="shared" si="7"/>
        <v>74.447986775298133</v>
      </c>
    </row>
    <row r="22" spans="1:17" x14ac:dyDescent="0.3">
      <c r="A22" s="1">
        <v>1.3</v>
      </c>
      <c r="B22" s="1">
        <v>0.51700000000000002</v>
      </c>
      <c r="D22" t="s">
        <v>35</v>
      </c>
      <c r="E22" s="4" t="s">
        <v>14</v>
      </c>
      <c r="F22" s="7">
        <v>0.27600000000000002</v>
      </c>
      <c r="G22" s="7">
        <v>0.26700000000000002</v>
      </c>
      <c r="H22" s="7">
        <v>0.27</v>
      </c>
      <c r="I22" s="7">
        <f t="shared" si="0"/>
        <v>0.63939071909316336</v>
      </c>
      <c r="J22" s="7">
        <f t="shared" si="1"/>
        <v>0.6075097414098477</v>
      </c>
      <c r="K22" s="7">
        <f t="shared" si="2"/>
        <v>0.61813673397095292</v>
      </c>
      <c r="L22" s="7">
        <v>5</v>
      </c>
      <c r="M22" s="7">
        <f t="shared" si="3"/>
        <v>3.1969535954658168</v>
      </c>
      <c r="N22" s="7">
        <f t="shared" si="4"/>
        <v>3.0375487070492384</v>
      </c>
      <c r="O22" s="7">
        <f t="shared" si="5"/>
        <v>3.0906836698547648</v>
      </c>
      <c r="P22" s="8">
        <f t="shared" si="6"/>
        <v>3.1083953241232734</v>
      </c>
      <c r="Q22">
        <f t="shared" si="7"/>
        <v>62.167906482465462</v>
      </c>
    </row>
    <row r="23" spans="1:17" x14ac:dyDescent="0.3">
      <c r="A23" s="1">
        <v>1.3</v>
      </c>
      <c r="B23" s="1">
        <v>0.44600000000000001</v>
      </c>
      <c r="D23" t="s">
        <v>36</v>
      </c>
      <c r="E23" s="4" t="s">
        <v>14</v>
      </c>
      <c r="F23" s="7">
        <v>0.25800000000000001</v>
      </c>
      <c r="G23" s="7">
        <v>0.254</v>
      </c>
      <c r="H23" s="7">
        <v>0.26</v>
      </c>
      <c r="I23" s="7">
        <f t="shared" si="0"/>
        <v>0.57562876372653204</v>
      </c>
      <c r="J23" s="7">
        <f t="shared" si="1"/>
        <v>0.56145944031172512</v>
      </c>
      <c r="K23" s="7">
        <f t="shared" si="2"/>
        <v>0.58271342543393556</v>
      </c>
      <c r="L23" s="7">
        <v>5</v>
      </c>
      <c r="M23" s="7">
        <f t="shared" si="3"/>
        <v>2.87814381863266</v>
      </c>
      <c r="N23" s="7">
        <f t="shared" si="4"/>
        <v>2.8072972015586255</v>
      </c>
      <c r="O23" s="7">
        <f t="shared" si="5"/>
        <v>2.9135671271696779</v>
      </c>
      <c r="P23" s="8">
        <f t="shared" si="6"/>
        <v>2.8663360491203211</v>
      </c>
      <c r="Q23">
        <f t="shared" si="7"/>
        <v>57.326720982406421</v>
      </c>
    </row>
    <row r="24" spans="1:17" x14ac:dyDescent="0.3">
      <c r="A24" s="1">
        <v>1.5</v>
      </c>
      <c r="B24" s="1">
        <v>0.505</v>
      </c>
      <c r="D24" t="s">
        <v>37</v>
      </c>
      <c r="E24" s="4" t="s">
        <v>14</v>
      </c>
      <c r="F24" s="7">
        <v>0.19400000000000001</v>
      </c>
      <c r="G24" s="7">
        <v>0.20799999999999999</v>
      </c>
      <c r="H24" s="7">
        <v>0.184</v>
      </c>
      <c r="I24" s="7">
        <f t="shared" si="0"/>
        <v>0.34891958908962101</v>
      </c>
      <c r="J24" s="7">
        <f t="shared" si="1"/>
        <v>0.39851222104144524</v>
      </c>
      <c r="K24" s="7">
        <f t="shared" si="2"/>
        <v>0.31349628055260359</v>
      </c>
      <c r="L24" s="7">
        <v>5</v>
      </c>
      <c r="M24" s="7">
        <f t="shared" si="3"/>
        <v>1.7445979454481051</v>
      </c>
      <c r="N24" s="7">
        <f t="shared" si="4"/>
        <v>1.9925611052072263</v>
      </c>
      <c r="O24" s="7">
        <f t="shared" si="5"/>
        <v>1.567481402763018</v>
      </c>
      <c r="P24" s="8">
        <f t="shared" si="6"/>
        <v>1.768213484472783</v>
      </c>
      <c r="Q24">
        <f t="shared" si="7"/>
        <v>35.364269689455661</v>
      </c>
    </row>
    <row r="25" spans="1:17" x14ac:dyDescent="0.3">
      <c r="A25" s="1">
        <v>1.5</v>
      </c>
      <c r="B25" s="1">
        <v>0.47899999999999998</v>
      </c>
      <c r="D25" t="s">
        <v>38</v>
      </c>
      <c r="E25" s="4" t="s">
        <v>14</v>
      </c>
      <c r="F25" s="7">
        <v>0.223</v>
      </c>
      <c r="G25" s="7">
        <v>0.24</v>
      </c>
      <c r="H25" s="7">
        <v>0.22700000000000001</v>
      </c>
      <c r="I25" s="7">
        <f t="shared" si="0"/>
        <v>0.45164718384697133</v>
      </c>
      <c r="J25" s="7">
        <f t="shared" si="1"/>
        <v>0.51186680835990084</v>
      </c>
      <c r="K25" s="7">
        <f t="shared" si="2"/>
        <v>0.46581650726177826</v>
      </c>
      <c r="L25" s="7">
        <v>5</v>
      </c>
      <c r="M25" s="7">
        <f t="shared" si="3"/>
        <v>2.2582359192348567</v>
      </c>
      <c r="N25" s="7">
        <f t="shared" si="4"/>
        <v>2.5593340417995041</v>
      </c>
      <c r="O25" s="7">
        <f t="shared" si="5"/>
        <v>2.3290825363088912</v>
      </c>
      <c r="P25" s="8">
        <f t="shared" si="6"/>
        <v>2.3822174991144172</v>
      </c>
      <c r="Q25">
        <f t="shared" si="7"/>
        <v>47.64434998228834</v>
      </c>
    </row>
    <row r="26" spans="1:17" x14ac:dyDescent="0.3">
      <c r="A26" s="1">
        <v>1.5</v>
      </c>
      <c r="B26" s="1"/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C8F2-C0F8-4F51-A500-98F5E6A2EDC6}">
  <dimension ref="A1:Q26"/>
  <sheetViews>
    <sheetView zoomScale="70" zoomScaleNormal="70" workbookViewId="0">
      <selection activeCell="R3" sqref="R3"/>
    </sheetView>
  </sheetViews>
  <sheetFormatPr defaultRowHeight="14.4" x14ac:dyDescent="0.3"/>
  <cols>
    <col min="4" max="4" width="16.44140625" bestFit="1" customWidth="1"/>
  </cols>
  <sheetData>
    <row r="1" spans="1:17" x14ac:dyDescent="0.3">
      <c r="A1" s="13" t="s">
        <v>0</v>
      </c>
      <c r="B1" s="13"/>
      <c r="D1" s="5" t="s">
        <v>39</v>
      </c>
      <c r="E1" s="5" t="s">
        <v>40</v>
      </c>
      <c r="F1" s="14" t="s">
        <v>6</v>
      </c>
      <c r="G1" s="14"/>
      <c r="H1" s="14"/>
      <c r="I1" s="14" t="s">
        <v>1</v>
      </c>
      <c r="J1" s="14"/>
      <c r="K1" s="14"/>
      <c r="L1" t="s">
        <v>43</v>
      </c>
      <c r="M1" s="15" t="s">
        <v>44</v>
      </c>
      <c r="N1" s="15"/>
      <c r="O1" s="15"/>
      <c r="P1" t="s">
        <v>13</v>
      </c>
      <c r="Q1" t="s">
        <v>48</v>
      </c>
    </row>
    <row r="2" spans="1:17" x14ac:dyDescent="0.3">
      <c r="A2" s="1" t="s">
        <v>1</v>
      </c>
      <c r="B2" s="1" t="s">
        <v>2</v>
      </c>
      <c r="D2" t="s">
        <v>15</v>
      </c>
      <c r="E2" s="4" t="s">
        <v>14</v>
      </c>
      <c r="F2" s="7">
        <v>0.23799999999999999</v>
      </c>
      <c r="G2" s="7">
        <v>0.22700000000000001</v>
      </c>
      <c r="H2" s="7">
        <v>0.22500000000000001</v>
      </c>
      <c r="I2" s="7">
        <f>(F2-0.0894)/0.2799</f>
        <v>0.53090389424794582</v>
      </c>
      <c r="J2" s="7">
        <f t="shared" ref="J2:K2" si="0">(G2-0.0894)/0.2799</f>
        <v>0.49160414433726335</v>
      </c>
      <c r="K2" s="7">
        <f t="shared" si="0"/>
        <v>0.48445873526259381</v>
      </c>
      <c r="L2" s="7">
        <v>5</v>
      </c>
      <c r="M2" s="7">
        <f t="shared" ref="M2:M25" si="1">L2*I2</f>
        <v>2.6545194712397291</v>
      </c>
      <c r="N2" s="7">
        <f>L2*J2</f>
        <v>2.4580207216863168</v>
      </c>
      <c r="O2" s="7">
        <f>L2*K2</f>
        <v>2.422293676312969</v>
      </c>
      <c r="P2" s="8">
        <f>AVERAGE(M2:O2)</f>
        <v>2.5116112897463383</v>
      </c>
      <c r="Q2">
        <f>P2/0.05</f>
        <v>50.232225794926762</v>
      </c>
    </row>
    <row r="3" spans="1:17" x14ac:dyDescent="0.3">
      <c r="A3" s="1">
        <v>0</v>
      </c>
      <c r="B3" s="1">
        <v>7.1999999999999995E-2</v>
      </c>
      <c r="D3" t="s">
        <v>16</v>
      </c>
      <c r="E3" s="4" t="s">
        <v>14</v>
      </c>
      <c r="F3" s="7">
        <v>0.30099999999999999</v>
      </c>
      <c r="G3" s="7">
        <v>0.29099999999999998</v>
      </c>
      <c r="H3" s="7">
        <v>0.249</v>
      </c>
      <c r="I3" s="7">
        <f t="shared" ref="I3:I25" si="2">(F3-0.0894)/0.2799</f>
        <v>0.75598428010003582</v>
      </c>
      <c r="J3" s="7">
        <f t="shared" ref="J3:J25" si="3">(G3-0.0894)/0.2799</f>
        <v>0.72025723472668812</v>
      </c>
      <c r="K3" s="7">
        <f t="shared" ref="K3:K25" si="4">(H3-0.0894)/0.2799</f>
        <v>0.57020364415862823</v>
      </c>
      <c r="L3" s="7">
        <v>5</v>
      </c>
      <c r="M3" s="7">
        <f t="shared" si="1"/>
        <v>3.7799214005001791</v>
      </c>
      <c r="N3" s="7">
        <f t="shared" ref="N3:N25" si="5">L3*J3</f>
        <v>3.6012861736334405</v>
      </c>
      <c r="O3" s="7">
        <f t="shared" ref="O3:O25" si="6">L3*K3</f>
        <v>2.8510182207931409</v>
      </c>
      <c r="P3" s="8">
        <f t="shared" ref="P3:P25" si="7">AVERAGE(M3:O3)</f>
        <v>3.4107419316422534</v>
      </c>
      <c r="Q3">
        <f t="shared" ref="Q3:Q25" si="8">P3/0.05</f>
        <v>68.214838632845058</v>
      </c>
    </row>
    <row r="4" spans="1:17" x14ac:dyDescent="0.3">
      <c r="A4" s="1">
        <v>0</v>
      </c>
      <c r="B4" s="1">
        <v>7.0000000000000007E-2</v>
      </c>
      <c r="D4" t="s">
        <v>17</v>
      </c>
      <c r="E4" s="4" t="s">
        <v>14</v>
      </c>
      <c r="F4" s="7">
        <v>0.33100000000000002</v>
      </c>
      <c r="G4" s="7">
        <v>0.33300000000000002</v>
      </c>
      <c r="H4" s="7">
        <v>0.30599999999999999</v>
      </c>
      <c r="I4" s="7">
        <f t="shared" si="2"/>
        <v>0.86316541622007881</v>
      </c>
      <c r="J4" s="7">
        <f t="shared" si="3"/>
        <v>0.87031082529474835</v>
      </c>
      <c r="K4" s="7">
        <f t="shared" si="4"/>
        <v>0.77384780278670962</v>
      </c>
      <c r="L4" s="7">
        <v>5</v>
      </c>
      <c r="M4" s="7">
        <f t="shared" si="1"/>
        <v>4.3158270811003945</v>
      </c>
      <c r="N4" s="7">
        <f t="shared" si="5"/>
        <v>4.3515541264737418</v>
      </c>
      <c r="O4" s="7">
        <f t="shared" si="6"/>
        <v>3.869239013933548</v>
      </c>
      <c r="P4" s="8">
        <f t="shared" si="7"/>
        <v>4.1788734071692284</v>
      </c>
      <c r="Q4">
        <f t="shared" si="8"/>
        <v>83.577468143384564</v>
      </c>
    </row>
    <row r="5" spans="1:17" x14ac:dyDescent="0.3">
      <c r="A5" s="1">
        <v>0</v>
      </c>
      <c r="B5" s="1">
        <v>7.0000000000000007E-2</v>
      </c>
      <c r="D5" t="s">
        <v>18</v>
      </c>
      <c r="E5" s="4" t="s">
        <v>14</v>
      </c>
      <c r="F5" s="7">
        <v>0.39300000000000002</v>
      </c>
      <c r="G5" s="7">
        <v>0.38600000000000001</v>
      </c>
      <c r="H5" s="7">
        <v>0.42199999999999999</v>
      </c>
      <c r="I5" s="7">
        <f t="shared" si="2"/>
        <v>1.084673097534834</v>
      </c>
      <c r="J5" s="7">
        <f t="shared" si="3"/>
        <v>1.0596641657734907</v>
      </c>
      <c r="K5" s="7">
        <f t="shared" si="4"/>
        <v>1.1882815291175421</v>
      </c>
      <c r="L5" s="7">
        <v>5</v>
      </c>
      <c r="M5" s="7">
        <f t="shared" si="1"/>
        <v>5.4233654876741699</v>
      </c>
      <c r="N5" s="7">
        <f t="shared" si="5"/>
        <v>5.2983208288674533</v>
      </c>
      <c r="O5" s="7">
        <f t="shared" si="6"/>
        <v>5.9414076455877112</v>
      </c>
      <c r="P5" s="8">
        <f t="shared" si="7"/>
        <v>5.5543646540431117</v>
      </c>
      <c r="Q5">
        <f t="shared" si="8"/>
        <v>111.08729308086222</v>
      </c>
    </row>
    <row r="6" spans="1:17" x14ac:dyDescent="0.3">
      <c r="A6" s="1">
        <v>0.2</v>
      </c>
      <c r="B6" s="1">
        <v>0.156</v>
      </c>
      <c r="D6" t="s">
        <v>19</v>
      </c>
      <c r="E6" s="4" t="s">
        <v>14</v>
      </c>
      <c r="F6" s="7">
        <v>0.38900000000000001</v>
      </c>
      <c r="G6" s="7">
        <v>0.41099999999999998</v>
      </c>
      <c r="H6" s="7">
        <v>0.36799999999999999</v>
      </c>
      <c r="I6" s="7">
        <f t="shared" si="2"/>
        <v>1.0703822793854949</v>
      </c>
      <c r="J6" s="7">
        <f t="shared" si="3"/>
        <v>1.1489817792068597</v>
      </c>
      <c r="K6" s="7">
        <f t="shared" si="4"/>
        <v>0.9953554841014649</v>
      </c>
      <c r="L6" s="7">
        <v>5</v>
      </c>
      <c r="M6" s="7">
        <f t="shared" si="1"/>
        <v>5.3519113969274743</v>
      </c>
      <c r="N6" s="7">
        <f t="shared" si="5"/>
        <v>5.7449088960342989</v>
      </c>
      <c r="O6" s="7">
        <f t="shared" si="6"/>
        <v>4.9767774205073243</v>
      </c>
      <c r="P6" s="8">
        <f t="shared" si="7"/>
        <v>5.3578659044896995</v>
      </c>
      <c r="Q6">
        <f t="shared" si="8"/>
        <v>107.15731808979399</v>
      </c>
    </row>
    <row r="7" spans="1:17" x14ac:dyDescent="0.3">
      <c r="A7" s="1">
        <v>0.2</v>
      </c>
      <c r="B7" s="1">
        <v>0.14799999999999999</v>
      </c>
      <c r="D7" t="s">
        <v>20</v>
      </c>
      <c r="E7" s="4" t="s">
        <v>14</v>
      </c>
      <c r="F7" s="7">
        <v>0.28999999999999998</v>
      </c>
      <c r="G7" s="7">
        <v>0.317</v>
      </c>
      <c r="H7" s="7">
        <v>0.30599999999999999</v>
      </c>
      <c r="I7" s="7">
        <f t="shared" si="2"/>
        <v>0.71668453018935341</v>
      </c>
      <c r="J7" s="7">
        <f t="shared" si="3"/>
        <v>0.81314755269739203</v>
      </c>
      <c r="K7" s="7">
        <f t="shared" si="4"/>
        <v>0.77384780278670962</v>
      </c>
      <c r="L7" s="7">
        <v>5</v>
      </c>
      <c r="M7" s="7">
        <f t="shared" si="1"/>
        <v>3.5834226509467673</v>
      </c>
      <c r="N7" s="7">
        <f t="shared" si="5"/>
        <v>4.0657377634869603</v>
      </c>
      <c r="O7" s="7">
        <f t="shared" si="6"/>
        <v>3.869239013933548</v>
      </c>
      <c r="P7" s="8">
        <f t="shared" si="7"/>
        <v>3.8394664761224249</v>
      </c>
      <c r="Q7">
        <f t="shared" si="8"/>
        <v>76.789329522448497</v>
      </c>
    </row>
    <row r="8" spans="1:17" x14ac:dyDescent="0.3">
      <c r="A8" s="1">
        <v>0.2</v>
      </c>
      <c r="B8" s="1">
        <v>0.14699999999999999</v>
      </c>
      <c r="D8" t="s">
        <v>21</v>
      </c>
      <c r="E8" s="4" t="s">
        <v>14</v>
      </c>
      <c r="F8" s="7">
        <v>0.251</v>
      </c>
      <c r="G8" s="7">
        <v>0.249</v>
      </c>
      <c r="H8" s="7">
        <v>0.27600000000000002</v>
      </c>
      <c r="I8" s="7">
        <f t="shared" si="2"/>
        <v>0.57734905323329777</v>
      </c>
      <c r="J8" s="7">
        <f t="shared" si="3"/>
        <v>0.57020364415862823</v>
      </c>
      <c r="K8" s="7">
        <f t="shared" si="4"/>
        <v>0.66666666666666685</v>
      </c>
      <c r="L8" s="7">
        <v>5</v>
      </c>
      <c r="M8" s="7">
        <f t="shared" si="1"/>
        <v>2.8867452661664887</v>
      </c>
      <c r="N8" s="7">
        <f t="shared" si="5"/>
        <v>2.8510182207931409</v>
      </c>
      <c r="O8" s="7">
        <f t="shared" si="6"/>
        <v>3.3333333333333344</v>
      </c>
      <c r="P8" s="8">
        <f t="shared" si="7"/>
        <v>3.0236989400976544</v>
      </c>
      <c r="Q8">
        <f t="shared" si="8"/>
        <v>60.473978801953088</v>
      </c>
    </row>
    <row r="9" spans="1:17" x14ac:dyDescent="0.3">
      <c r="A9" s="1">
        <v>0.4</v>
      </c>
      <c r="B9" s="1">
        <v>0.21099999999999999</v>
      </c>
      <c r="D9" t="s">
        <v>22</v>
      </c>
      <c r="E9" s="4" t="s">
        <v>14</v>
      </c>
      <c r="F9" s="7">
        <v>0.29299999999999998</v>
      </c>
      <c r="G9" s="7">
        <v>0.28899999999999998</v>
      </c>
      <c r="H9" s="7">
        <v>0.29599999999999999</v>
      </c>
      <c r="I9" s="7">
        <f t="shared" si="2"/>
        <v>0.72740264380135766</v>
      </c>
      <c r="J9" s="7">
        <f t="shared" si="3"/>
        <v>0.71311182565201858</v>
      </c>
      <c r="K9" s="7">
        <f t="shared" si="4"/>
        <v>0.73812075741336203</v>
      </c>
      <c r="L9" s="7">
        <v>5</v>
      </c>
      <c r="M9" s="7">
        <f t="shared" si="1"/>
        <v>3.6370132190067883</v>
      </c>
      <c r="N9" s="7">
        <f t="shared" si="5"/>
        <v>3.5655591282600927</v>
      </c>
      <c r="O9" s="7">
        <f t="shared" si="6"/>
        <v>3.6906037870668102</v>
      </c>
      <c r="P9" s="8">
        <f t="shared" si="7"/>
        <v>3.6310587114445636</v>
      </c>
      <c r="Q9">
        <f t="shared" si="8"/>
        <v>72.621174228891263</v>
      </c>
    </row>
    <row r="10" spans="1:17" x14ac:dyDescent="0.3">
      <c r="A10" s="1">
        <v>0.4</v>
      </c>
      <c r="B10" s="1">
        <v>0.20599999999999999</v>
      </c>
      <c r="D10" t="s">
        <v>23</v>
      </c>
      <c r="E10" s="4" t="s">
        <v>14</v>
      </c>
      <c r="F10" s="7">
        <v>0.23799999999999999</v>
      </c>
      <c r="G10" s="7">
        <v>0.19900000000000001</v>
      </c>
      <c r="H10" s="7">
        <v>0.22900000000000001</v>
      </c>
      <c r="I10" s="7">
        <f t="shared" si="2"/>
        <v>0.53090389424794582</v>
      </c>
      <c r="J10" s="7">
        <f t="shared" si="3"/>
        <v>0.39156841729189007</v>
      </c>
      <c r="K10" s="7">
        <f t="shared" si="4"/>
        <v>0.49874955341193289</v>
      </c>
      <c r="L10" s="7">
        <v>5</v>
      </c>
      <c r="M10" s="7">
        <f t="shared" si="1"/>
        <v>2.6545194712397291</v>
      </c>
      <c r="N10" s="7">
        <f t="shared" si="5"/>
        <v>1.9578420864594503</v>
      </c>
      <c r="O10" s="7">
        <f t="shared" si="6"/>
        <v>2.4937477670596646</v>
      </c>
      <c r="P10" s="8">
        <f t="shared" si="7"/>
        <v>2.3687031082529479</v>
      </c>
      <c r="Q10">
        <f t="shared" si="8"/>
        <v>47.374062165058959</v>
      </c>
    </row>
    <row r="11" spans="1:17" x14ac:dyDescent="0.3">
      <c r="A11" s="1">
        <v>0.4</v>
      </c>
      <c r="B11" s="1">
        <v>0.20799999999999999</v>
      </c>
      <c r="D11" t="s">
        <v>24</v>
      </c>
      <c r="E11" s="4" t="s">
        <v>14</v>
      </c>
      <c r="F11" s="7">
        <v>0.222</v>
      </c>
      <c r="G11" s="7">
        <v>0.19800000000000001</v>
      </c>
      <c r="H11" s="7">
        <v>0.20899999999999999</v>
      </c>
      <c r="I11" s="7">
        <f t="shared" si="2"/>
        <v>0.4737406216505895</v>
      </c>
      <c r="J11" s="7">
        <f t="shared" si="3"/>
        <v>0.3879957127545553</v>
      </c>
      <c r="K11" s="7">
        <f t="shared" si="4"/>
        <v>0.4272954626652376</v>
      </c>
      <c r="L11" s="7">
        <v>5</v>
      </c>
      <c r="M11" s="7">
        <f t="shared" si="1"/>
        <v>2.3687031082529475</v>
      </c>
      <c r="N11" s="7">
        <f t="shared" si="5"/>
        <v>1.9399785637727764</v>
      </c>
      <c r="O11" s="7">
        <f t="shared" si="6"/>
        <v>2.1364773133261878</v>
      </c>
      <c r="P11" s="8">
        <f t="shared" si="7"/>
        <v>2.1483863284506373</v>
      </c>
      <c r="Q11">
        <f t="shared" si="8"/>
        <v>42.96772656901274</v>
      </c>
    </row>
    <row r="12" spans="1:17" x14ac:dyDescent="0.3">
      <c r="A12" s="1">
        <v>0.6</v>
      </c>
      <c r="B12" s="1">
        <v>0.26600000000000001</v>
      </c>
      <c r="D12" t="s">
        <v>25</v>
      </c>
      <c r="E12" s="4" t="s">
        <v>14</v>
      </c>
      <c r="F12" s="7">
        <v>0.28000000000000003</v>
      </c>
      <c r="G12" s="7">
        <v>0.25900000000000001</v>
      </c>
      <c r="H12" s="7">
        <v>0.27400000000000002</v>
      </c>
      <c r="I12" s="7">
        <f t="shared" si="2"/>
        <v>0.68095748481600593</v>
      </c>
      <c r="J12" s="7">
        <f t="shared" si="3"/>
        <v>0.60593068953197582</v>
      </c>
      <c r="K12" s="7">
        <f t="shared" si="4"/>
        <v>0.65952125759199731</v>
      </c>
      <c r="L12" s="7">
        <v>5</v>
      </c>
      <c r="M12" s="7">
        <f t="shared" si="1"/>
        <v>3.4047874240800295</v>
      </c>
      <c r="N12" s="7">
        <f t="shared" si="5"/>
        <v>3.0296534476598791</v>
      </c>
      <c r="O12" s="7">
        <f t="shared" si="6"/>
        <v>3.2976062879599866</v>
      </c>
      <c r="P12" s="8">
        <f t="shared" si="7"/>
        <v>3.2440157198999651</v>
      </c>
      <c r="Q12">
        <f t="shared" si="8"/>
        <v>64.8803143979993</v>
      </c>
    </row>
    <row r="13" spans="1:17" x14ac:dyDescent="0.3">
      <c r="A13" s="1">
        <v>0.6</v>
      </c>
      <c r="B13" s="1">
        <v>0.222</v>
      </c>
      <c r="D13" t="s">
        <v>26</v>
      </c>
      <c r="E13" s="4" t="s">
        <v>14</v>
      </c>
      <c r="F13" s="7">
        <v>0.214</v>
      </c>
      <c r="G13" s="7">
        <v>0.19900000000000001</v>
      </c>
      <c r="H13" s="7">
        <v>0.20300000000000001</v>
      </c>
      <c r="I13" s="7">
        <f t="shared" si="2"/>
        <v>0.44515898535191145</v>
      </c>
      <c r="J13" s="7">
        <f t="shared" si="3"/>
        <v>0.39156841729189007</v>
      </c>
      <c r="K13" s="7">
        <f t="shared" si="4"/>
        <v>0.40585923544122909</v>
      </c>
      <c r="L13" s="7">
        <v>5</v>
      </c>
      <c r="M13" s="7">
        <f t="shared" si="1"/>
        <v>2.2257949267595571</v>
      </c>
      <c r="N13" s="7">
        <f t="shared" si="5"/>
        <v>1.9578420864594503</v>
      </c>
      <c r="O13" s="7">
        <f t="shared" si="6"/>
        <v>2.0292961772061453</v>
      </c>
      <c r="P13" s="8">
        <f t="shared" si="7"/>
        <v>2.0709777301417174</v>
      </c>
      <c r="Q13">
        <f t="shared" si="8"/>
        <v>41.419554602834346</v>
      </c>
    </row>
    <row r="14" spans="1:17" x14ac:dyDescent="0.3">
      <c r="A14" s="1">
        <v>0.6</v>
      </c>
      <c r="B14" s="1">
        <v>0.25700000000000001</v>
      </c>
      <c r="D14" t="s">
        <v>27</v>
      </c>
      <c r="E14" s="4" t="s">
        <v>14</v>
      </c>
      <c r="F14" s="7">
        <v>0.20599999999999999</v>
      </c>
      <c r="G14" s="7">
        <v>0.19900000000000001</v>
      </c>
      <c r="H14" s="7">
        <v>0.19800000000000001</v>
      </c>
      <c r="I14" s="7">
        <f t="shared" si="2"/>
        <v>0.41657734905323329</v>
      </c>
      <c r="J14" s="7">
        <f t="shared" si="3"/>
        <v>0.39156841729189007</v>
      </c>
      <c r="K14" s="7">
        <f t="shared" si="4"/>
        <v>0.3879957127545553</v>
      </c>
      <c r="L14" s="7">
        <v>5</v>
      </c>
      <c r="M14" s="7">
        <f t="shared" si="1"/>
        <v>2.0828867452661664</v>
      </c>
      <c r="N14" s="7">
        <f t="shared" si="5"/>
        <v>1.9578420864594503</v>
      </c>
      <c r="O14" s="7">
        <f t="shared" si="6"/>
        <v>1.9399785637727764</v>
      </c>
      <c r="P14" s="8">
        <f t="shared" si="7"/>
        <v>1.9935691318327979</v>
      </c>
      <c r="Q14">
        <f t="shared" si="8"/>
        <v>39.871382636655959</v>
      </c>
    </row>
    <row r="15" spans="1:17" x14ac:dyDescent="0.3">
      <c r="A15" s="1">
        <v>0.8</v>
      </c>
      <c r="B15" s="1">
        <v>0.33800000000000002</v>
      </c>
      <c r="D15" t="s">
        <v>28</v>
      </c>
      <c r="E15" s="4" t="s">
        <v>14</v>
      </c>
      <c r="F15" s="7">
        <v>0.435</v>
      </c>
      <c r="G15" s="7">
        <v>0.376</v>
      </c>
      <c r="H15" s="7">
        <v>0.35399999999999998</v>
      </c>
      <c r="I15" s="7">
        <f t="shared" si="2"/>
        <v>1.234726688102894</v>
      </c>
      <c r="J15" s="7">
        <f t="shared" si="3"/>
        <v>1.0239371204001431</v>
      </c>
      <c r="K15" s="7">
        <f t="shared" si="4"/>
        <v>0.94533762057877824</v>
      </c>
      <c r="L15" s="7">
        <v>5</v>
      </c>
      <c r="M15" s="7">
        <f t="shared" si="1"/>
        <v>6.1736334405144699</v>
      </c>
      <c r="N15" s="7">
        <f t="shared" si="5"/>
        <v>5.1196856020007155</v>
      </c>
      <c r="O15" s="7">
        <f t="shared" si="6"/>
        <v>4.726688102893891</v>
      </c>
      <c r="P15" s="8">
        <f t="shared" si="7"/>
        <v>5.3400023818030258</v>
      </c>
      <c r="Q15">
        <f t="shared" si="8"/>
        <v>106.80004763606051</v>
      </c>
    </row>
    <row r="16" spans="1:17" x14ac:dyDescent="0.3">
      <c r="A16" s="1">
        <v>0.8</v>
      </c>
      <c r="B16" s="1">
        <v>0.33</v>
      </c>
      <c r="D16" t="s">
        <v>29</v>
      </c>
      <c r="E16" s="4" t="s">
        <v>14</v>
      </c>
      <c r="F16" s="7">
        <v>0.27700000000000002</v>
      </c>
      <c r="G16" s="7">
        <v>0.29899999999999999</v>
      </c>
      <c r="H16" s="7">
        <v>0.28399999999999997</v>
      </c>
      <c r="I16" s="7">
        <f t="shared" si="2"/>
        <v>0.67023937120400168</v>
      </c>
      <c r="J16" s="7">
        <f t="shared" si="3"/>
        <v>0.74883887102536628</v>
      </c>
      <c r="K16" s="7">
        <f t="shared" si="4"/>
        <v>0.69524830296534479</v>
      </c>
      <c r="L16" s="7">
        <v>5</v>
      </c>
      <c r="M16" s="7">
        <f t="shared" si="1"/>
        <v>3.3511968560200085</v>
      </c>
      <c r="N16" s="7">
        <f t="shared" si="5"/>
        <v>3.7441943551268313</v>
      </c>
      <c r="O16" s="7">
        <f t="shared" si="6"/>
        <v>3.4762415148267238</v>
      </c>
      <c r="P16" s="8">
        <f t="shared" si="7"/>
        <v>3.5238775753245211</v>
      </c>
      <c r="Q16">
        <f t="shared" si="8"/>
        <v>70.477551506490414</v>
      </c>
    </row>
    <row r="17" spans="1:17" x14ac:dyDescent="0.3">
      <c r="A17" s="1">
        <v>0.8</v>
      </c>
      <c r="B17" s="1">
        <v>0.32500000000000001</v>
      </c>
      <c r="D17" t="s">
        <v>30</v>
      </c>
      <c r="E17" s="4" t="s">
        <v>14</v>
      </c>
      <c r="F17" s="7">
        <v>0.23</v>
      </c>
      <c r="G17" s="7">
        <v>0.19700000000000001</v>
      </c>
      <c r="H17" s="7">
        <v>0.19800000000000001</v>
      </c>
      <c r="I17" s="7">
        <f t="shared" si="2"/>
        <v>0.50232225794926766</v>
      </c>
      <c r="J17" s="7">
        <f t="shared" si="3"/>
        <v>0.38442300821722053</v>
      </c>
      <c r="K17" s="7">
        <f t="shared" si="4"/>
        <v>0.3879957127545553</v>
      </c>
      <c r="L17" s="7">
        <v>5</v>
      </c>
      <c r="M17" s="7">
        <f t="shared" si="1"/>
        <v>2.5116112897463383</v>
      </c>
      <c r="N17" s="7">
        <f t="shared" si="5"/>
        <v>1.9221150410861028</v>
      </c>
      <c r="O17" s="7">
        <f t="shared" si="6"/>
        <v>1.9399785637727764</v>
      </c>
      <c r="P17" s="8">
        <f t="shared" si="7"/>
        <v>2.1245682982017389</v>
      </c>
      <c r="Q17">
        <f t="shared" si="8"/>
        <v>42.491365964034777</v>
      </c>
    </row>
    <row r="18" spans="1:17" x14ac:dyDescent="0.3">
      <c r="A18" s="1">
        <v>1</v>
      </c>
      <c r="B18" s="1">
        <v>0.4</v>
      </c>
      <c r="D18" t="s">
        <v>31</v>
      </c>
      <c r="E18" s="4" t="s">
        <v>14</v>
      </c>
      <c r="F18" s="7">
        <v>0.30599999999999999</v>
      </c>
      <c r="G18" s="7">
        <v>0.33500000000000002</v>
      </c>
      <c r="H18" s="7">
        <v>0.32600000000000001</v>
      </c>
      <c r="I18" s="7">
        <f t="shared" si="2"/>
        <v>0.77384780278670962</v>
      </c>
      <c r="J18" s="7">
        <f t="shared" si="3"/>
        <v>0.87745623436941789</v>
      </c>
      <c r="K18" s="7">
        <f t="shared" si="4"/>
        <v>0.8453018935334049</v>
      </c>
      <c r="L18" s="7">
        <v>5</v>
      </c>
      <c r="M18" s="7">
        <f t="shared" si="1"/>
        <v>3.869239013933548</v>
      </c>
      <c r="N18" s="7">
        <f t="shared" si="5"/>
        <v>4.3872811718470892</v>
      </c>
      <c r="O18" s="7">
        <f t="shared" si="6"/>
        <v>4.2265094676670243</v>
      </c>
      <c r="P18" s="8">
        <f t="shared" si="7"/>
        <v>4.1610098844825538</v>
      </c>
      <c r="Q18">
        <f t="shared" si="8"/>
        <v>83.220197689651073</v>
      </c>
    </row>
    <row r="19" spans="1:17" x14ac:dyDescent="0.3">
      <c r="A19" s="1">
        <v>1</v>
      </c>
      <c r="B19" s="1">
        <v>0.377</v>
      </c>
      <c r="D19" t="s">
        <v>32</v>
      </c>
      <c r="E19" s="4" t="s">
        <v>14</v>
      </c>
      <c r="F19" s="7">
        <v>0.374</v>
      </c>
      <c r="G19" s="7">
        <v>0.379</v>
      </c>
      <c r="H19" s="7">
        <v>0.35499999999999998</v>
      </c>
      <c r="I19" s="7">
        <f t="shared" si="2"/>
        <v>1.0167917113254734</v>
      </c>
      <c r="J19" s="7">
        <f t="shared" si="3"/>
        <v>1.0346552340121473</v>
      </c>
      <c r="K19" s="7">
        <f t="shared" si="4"/>
        <v>0.94891032511611295</v>
      </c>
      <c r="L19" s="7">
        <v>5</v>
      </c>
      <c r="M19" s="7">
        <f t="shared" si="1"/>
        <v>5.0839585566273673</v>
      </c>
      <c r="N19" s="7">
        <f t="shared" si="5"/>
        <v>5.1732761700607366</v>
      </c>
      <c r="O19" s="7">
        <f t="shared" si="6"/>
        <v>4.7445516255805646</v>
      </c>
      <c r="P19" s="8">
        <f t="shared" si="7"/>
        <v>5.0005954507562231</v>
      </c>
      <c r="Q19">
        <f t="shared" si="8"/>
        <v>100.01190901512446</v>
      </c>
    </row>
    <row r="20" spans="1:17" x14ac:dyDescent="0.3">
      <c r="A20" s="1">
        <v>1</v>
      </c>
      <c r="B20" s="1">
        <v>0.376</v>
      </c>
      <c r="D20" t="s">
        <v>33</v>
      </c>
      <c r="E20" s="4" t="s">
        <v>14</v>
      </c>
      <c r="F20" s="7">
        <v>0.20300000000000001</v>
      </c>
      <c r="G20" s="7">
        <v>0.214</v>
      </c>
      <c r="H20" s="7">
        <v>0.185</v>
      </c>
      <c r="I20" s="7">
        <f t="shared" si="2"/>
        <v>0.40585923544122909</v>
      </c>
      <c r="J20" s="7">
        <f t="shared" si="3"/>
        <v>0.44515898535191145</v>
      </c>
      <c r="K20" s="7">
        <f t="shared" si="4"/>
        <v>0.34155055376920335</v>
      </c>
      <c r="L20" s="7">
        <v>5</v>
      </c>
      <c r="M20" s="7">
        <f t="shared" si="1"/>
        <v>2.0292961772061453</v>
      </c>
      <c r="N20" s="7">
        <f t="shared" si="5"/>
        <v>2.2257949267595571</v>
      </c>
      <c r="O20" s="7">
        <f t="shared" si="6"/>
        <v>1.7077527688460168</v>
      </c>
      <c r="P20" s="8">
        <f t="shared" si="7"/>
        <v>1.987614624270573</v>
      </c>
      <c r="Q20">
        <f t="shared" si="8"/>
        <v>39.752292485411459</v>
      </c>
    </row>
    <row r="21" spans="1:17" x14ac:dyDescent="0.3">
      <c r="A21" s="1">
        <v>1.3</v>
      </c>
      <c r="B21" s="1">
        <v>0.47199999999999998</v>
      </c>
      <c r="D21" t="s">
        <v>34</v>
      </c>
      <c r="E21" s="4" t="s">
        <v>14</v>
      </c>
      <c r="F21" s="7">
        <v>0.39</v>
      </c>
      <c r="G21" s="7">
        <v>0.35899999999999999</v>
      </c>
      <c r="H21" s="7">
        <v>0.372</v>
      </c>
      <c r="I21" s="7">
        <f t="shared" si="2"/>
        <v>1.0739549839228297</v>
      </c>
      <c r="J21" s="7">
        <f t="shared" si="3"/>
        <v>0.96320114326545203</v>
      </c>
      <c r="K21" s="7">
        <f t="shared" si="4"/>
        <v>1.009646302250804</v>
      </c>
      <c r="L21" s="7">
        <v>5</v>
      </c>
      <c r="M21" s="7">
        <f t="shared" si="1"/>
        <v>5.3697749196141489</v>
      </c>
      <c r="N21" s="7">
        <f t="shared" si="5"/>
        <v>4.8160057163272603</v>
      </c>
      <c r="O21" s="7">
        <f t="shared" si="6"/>
        <v>5.0482315112540199</v>
      </c>
      <c r="P21" s="8">
        <f t="shared" si="7"/>
        <v>5.078004049065143</v>
      </c>
      <c r="Q21">
        <f t="shared" si="8"/>
        <v>101.56008098130286</v>
      </c>
    </row>
    <row r="22" spans="1:17" x14ac:dyDescent="0.3">
      <c r="A22" s="1">
        <v>1.3</v>
      </c>
      <c r="B22" s="1">
        <v>0.46600000000000003</v>
      </c>
      <c r="D22" t="s">
        <v>35</v>
      </c>
      <c r="E22" s="4" t="s">
        <v>14</v>
      </c>
      <c r="F22" s="7">
        <v>0.245</v>
      </c>
      <c r="G22" s="7">
        <v>0.23599999999999999</v>
      </c>
      <c r="H22" s="7">
        <v>0.218</v>
      </c>
      <c r="I22" s="7">
        <f t="shared" si="2"/>
        <v>0.55591282600928915</v>
      </c>
      <c r="J22" s="7">
        <f t="shared" si="3"/>
        <v>0.52375848517327628</v>
      </c>
      <c r="K22" s="7">
        <f t="shared" si="4"/>
        <v>0.45944980350125042</v>
      </c>
      <c r="L22" s="7">
        <v>5</v>
      </c>
      <c r="M22" s="7">
        <f t="shared" si="1"/>
        <v>2.7795641300464458</v>
      </c>
      <c r="N22" s="7">
        <f t="shared" si="5"/>
        <v>2.6187924258663813</v>
      </c>
      <c r="O22" s="7">
        <f t="shared" si="6"/>
        <v>2.2972490175062523</v>
      </c>
      <c r="P22" s="8">
        <f t="shared" si="7"/>
        <v>2.5652018578063598</v>
      </c>
      <c r="Q22">
        <f t="shared" si="8"/>
        <v>51.304037156127194</v>
      </c>
    </row>
    <row r="23" spans="1:17" x14ac:dyDescent="0.3">
      <c r="A23" s="1">
        <v>1.3</v>
      </c>
      <c r="B23" s="1">
        <v>0.45200000000000001</v>
      </c>
      <c r="D23" t="s">
        <v>36</v>
      </c>
      <c r="E23" s="4" t="s">
        <v>14</v>
      </c>
      <c r="F23" s="7">
        <v>0.32400000000000001</v>
      </c>
      <c r="G23" s="7">
        <v>0.32600000000000001</v>
      </c>
      <c r="H23" s="7">
        <v>0.3</v>
      </c>
      <c r="I23" s="7">
        <f t="shared" si="2"/>
        <v>0.83815648445873547</v>
      </c>
      <c r="J23" s="7">
        <f t="shared" si="3"/>
        <v>0.8453018935334049</v>
      </c>
      <c r="K23" s="7">
        <f t="shared" si="4"/>
        <v>0.752411575562701</v>
      </c>
      <c r="L23" s="7">
        <v>5</v>
      </c>
      <c r="M23" s="7">
        <f t="shared" si="1"/>
        <v>4.1907824222936778</v>
      </c>
      <c r="N23" s="7">
        <f t="shared" si="5"/>
        <v>4.2265094676670243</v>
      </c>
      <c r="O23" s="7">
        <f t="shared" si="6"/>
        <v>3.762057877813505</v>
      </c>
      <c r="P23" s="8">
        <f t="shared" si="7"/>
        <v>4.0597832559247351</v>
      </c>
      <c r="Q23">
        <f t="shared" si="8"/>
        <v>81.195665118494702</v>
      </c>
    </row>
    <row r="24" spans="1:17" x14ac:dyDescent="0.3">
      <c r="A24" s="1">
        <v>1.5</v>
      </c>
      <c r="B24" s="1">
        <v>0.48399999999999999</v>
      </c>
      <c r="D24" t="s">
        <v>37</v>
      </c>
      <c r="E24" s="4" t="s">
        <v>14</v>
      </c>
      <c r="F24" s="7">
        <v>0.31900000000000001</v>
      </c>
      <c r="G24" s="7">
        <v>0.25900000000000001</v>
      </c>
      <c r="H24" s="7">
        <v>0.311</v>
      </c>
      <c r="I24" s="7">
        <f t="shared" si="2"/>
        <v>0.82029296177206157</v>
      </c>
      <c r="J24" s="7">
        <f t="shared" si="3"/>
        <v>0.60593068953197582</v>
      </c>
      <c r="K24" s="7">
        <f t="shared" si="4"/>
        <v>0.79171132547338352</v>
      </c>
      <c r="L24" s="7">
        <v>5</v>
      </c>
      <c r="M24" s="7">
        <f t="shared" si="1"/>
        <v>4.1014648088603076</v>
      </c>
      <c r="N24" s="7">
        <f t="shared" si="5"/>
        <v>3.0296534476598791</v>
      </c>
      <c r="O24" s="7">
        <f t="shared" si="6"/>
        <v>3.9585566273669177</v>
      </c>
      <c r="P24" s="8">
        <f t="shared" si="7"/>
        <v>3.696558294629035</v>
      </c>
      <c r="Q24">
        <f t="shared" si="8"/>
        <v>73.931165892580694</v>
      </c>
    </row>
    <row r="25" spans="1:17" x14ac:dyDescent="0.3">
      <c r="A25" s="1">
        <v>1.5</v>
      </c>
      <c r="B25" s="1">
        <v>0.48699999999999999</v>
      </c>
      <c r="D25" t="s">
        <v>38</v>
      </c>
      <c r="E25" s="4" t="s">
        <v>14</v>
      </c>
      <c r="F25" s="7">
        <v>0.26900000000000002</v>
      </c>
      <c r="G25" s="7">
        <v>0.26300000000000001</v>
      </c>
      <c r="H25" s="7">
        <v>0.25700000000000001</v>
      </c>
      <c r="I25" s="7">
        <f t="shared" si="2"/>
        <v>0.64165773490532352</v>
      </c>
      <c r="J25" s="7">
        <f t="shared" si="3"/>
        <v>0.6202215076813149</v>
      </c>
      <c r="K25" s="7">
        <f t="shared" si="4"/>
        <v>0.59878528045730628</v>
      </c>
      <c r="L25" s="7">
        <v>5</v>
      </c>
      <c r="M25" s="7">
        <f t="shared" si="1"/>
        <v>3.2082886745266177</v>
      </c>
      <c r="N25" s="7">
        <f t="shared" si="5"/>
        <v>3.1011075384065743</v>
      </c>
      <c r="O25" s="7">
        <f t="shared" si="6"/>
        <v>2.9939264022865313</v>
      </c>
      <c r="P25" s="8">
        <f t="shared" si="7"/>
        <v>3.1011075384065747</v>
      </c>
      <c r="Q25">
        <f t="shared" si="8"/>
        <v>62.022150768131489</v>
      </c>
    </row>
    <row r="26" spans="1:17" x14ac:dyDescent="0.3">
      <c r="A26" s="1">
        <v>1.5</v>
      </c>
      <c r="B26" s="1">
        <v>0.47499999999999998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AF40-8C12-4C80-BC1B-705C1C075B09}">
  <dimension ref="A1:Q26"/>
  <sheetViews>
    <sheetView zoomScale="70" zoomScaleNormal="70" workbookViewId="0">
      <selection activeCell="O11" sqref="O11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3" t="s">
        <v>0</v>
      </c>
      <c r="B1" s="13"/>
      <c r="D1" s="5" t="s">
        <v>39</v>
      </c>
      <c r="E1" s="5" t="s">
        <v>40</v>
      </c>
      <c r="F1" s="14" t="s">
        <v>6</v>
      </c>
      <c r="G1" s="14"/>
      <c r="H1" s="14"/>
      <c r="I1" s="14" t="s">
        <v>1</v>
      </c>
      <c r="J1" s="14"/>
      <c r="K1" s="14"/>
      <c r="L1" t="s">
        <v>43</v>
      </c>
      <c r="M1" s="15" t="s">
        <v>44</v>
      </c>
      <c r="N1" s="15"/>
      <c r="O1" s="15"/>
      <c r="P1" t="s">
        <v>13</v>
      </c>
      <c r="Q1" t="s">
        <v>48</v>
      </c>
    </row>
    <row r="2" spans="1:17" x14ac:dyDescent="0.3">
      <c r="A2" s="1" t="s">
        <v>1</v>
      </c>
      <c r="B2" s="1" t="s">
        <v>2</v>
      </c>
      <c r="D2" t="s">
        <v>15</v>
      </c>
      <c r="E2" s="4" t="s">
        <v>45</v>
      </c>
      <c r="F2" s="7"/>
      <c r="G2" s="7"/>
      <c r="H2" s="7"/>
      <c r="I2" s="7"/>
      <c r="J2" s="7"/>
      <c r="K2" s="7"/>
      <c r="L2" s="7">
        <v>2</v>
      </c>
      <c r="M2" s="7"/>
      <c r="N2" s="7"/>
      <c r="O2" s="7"/>
      <c r="P2" s="8"/>
    </row>
    <row r="3" spans="1:17" x14ac:dyDescent="0.3">
      <c r="A3" s="1">
        <v>0</v>
      </c>
      <c r="B3" s="1">
        <v>7.6999999999999999E-2</v>
      </c>
      <c r="D3" t="s">
        <v>16</v>
      </c>
      <c r="E3" s="4" t="s">
        <v>45</v>
      </c>
      <c r="F3" s="7">
        <v>0.39300000000000002</v>
      </c>
      <c r="G3" s="7">
        <v>0.38</v>
      </c>
      <c r="H3" s="7">
        <v>0.36599999999999999</v>
      </c>
      <c r="I3" s="7">
        <f t="shared" ref="I3:I25" si="0">(F3-0.0929)/0.2672</f>
        <v>1.1231287425149703</v>
      </c>
      <c r="J3" s="7">
        <f t="shared" ref="J3:J25" si="1">(G3-0.0929)/0.2672</f>
        <v>1.0744760479041917</v>
      </c>
      <c r="K3" s="7">
        <f t="shared" ref="K3:K25" si="2">(H3-0.0929)/0.2672</f>
        <v>1.0220808383233533</v>
      </c>
      <c r="L3" s="7">
        <v>2</v>
      </c>
      <c r="M3" s="7">
        <f t="shared" ref="M3:M25" si="3">L3*I3</f>
        <v>2.2462574850299406</v>
      </c>
      <c r="N3" s="7">
        <f t="shared" ref="N3:N25" si="4">L3*J3</f>
        <v>2.1489520958083834</v>
      </c>
      <c r="O3" s="7">
        <f t="shared" ref="O3:O25" si="5">L3*K3</f>
        <v>2.0441616766467066</v>
      </c>
      <c r="P3" s="8">
        <f t="shared" ref="P3:P25" si="6">AVERAGE(M3:O3)</f>
        <v>2.1464570858283438</v>
      </c>
      <c r="Q3">
        <f t="shared" ref="Q3:Q25" si="7">P3/0.05</f>
        <v>42.929141716566875</v>
      </c>
    </row>
    <row r="4" spans="1:17" x14ac:dyDescent="0.3">
      <c r="A4" s="1">
        <v>0</v>
      </c>
      <c r="B4" s="1">
        <v>7.4999999999999997E-2</v>
      </c>
      <c r="D4" t="s">
        <v>17</v>
      </c>
      <c r="E4" s="4" t="s">
        <v>45</v>
      </c>
      <c r="F4" s="7"/>
      <c r="G4" s="7"/>
      <c r="H4" s="7"/>
      <c r="I4" s="7"/>
      <c r="J4" s="7"/>
      <c r="K4" s="7"/>
      <c r="L4" s="7">
        <v>2</v>
      </c>
      <c r="M4" s="7"/>
      <c r="N4" s="7"/>
      <c r="O4" s="7"/>
      <c r="P4" s="8"/>
    </row>
    <row r="5" spans="1:17" x14ac:dyDescent="0.3">
      <c r="A5" s="1">
        <v>0</v>
      </c>
      <c r="B5" s="1">
        <v>7.1999999999999995E-2</v>
      </c>
      <c r="D5" t="s">
        <v>18</v>
      </c>
      <c r="E5" s="4" t="s">
        <v>45</v>
      </c>
      <c r="F5" s="7">
        <v>0.19600000000000001</v>
      </c>
      <c r="G5" s="7">
        <v>0.20599999999999999</v>
      </c>
      <c r="H5" s="7">
        <v>0.19800000000000001</v>
      </c>
      <c r="I5" s="7">
        <f t="shared" si="0"/>
        <v>0.3858532934131737</v>
      </c>
      <c r="J5" s="7">
        <f t="shared" si="1"/>
        <v>0.42327844311377244</v>
      </c>
      <c r="K5" s="7">
        <f t="shared" si="2"/>
        <v>0.3933383233532935</v>
      </c>
      <c r="L5" s="7">
        <v>2</v>
      </c>
      <c r="M5" s="7">
        <f t="shared" si="3"/>
        <v>0.77170658682634741</v>
      </c>
      <c r="N5" s="7">
        <f t="shared" si="4"/>
        <v>0.84655688622754488</v>
      </c>
      <c r="O5" s="7">
        <f t="shared" si="5"/>
        <v>0.78667664670658699</v>
      </c>
      <c r="P5" s="8">
        <f>AVERAGE(M5:O5)</f>
        <v>0.80164670658682635</v>
      </c>
      <c r="Q5">
        <f t="shared" si="7"/>
        <v>16.032934131736525</v>
      </c>
    </row>
    <row r="6" spans="1:17" x14ac:dyDescent="0.3">
      <c r="A6" s="1">
        <v>0.2</v>
      </c>
      <c r="B6" s="1">
        <v>0.14299999999999999</v>
      </c>
      <c r="D6" t="s">
        <v>19</v>
      </c>
      <c r="E6" s="4" t="s">
        <v>45</v>
      </c>
      <c r="F6" s="7">
        <v>0.38</v>
      </c>
      <c r="G6" s="7">
        <v>0.39200000000000002</v>
      </c>
      <c r="H6" s="7">
        <v>0.39500000000000002</v>
      </c>
      <c r="I6" s="7">
        <f t="shared" si="0"/>
        <v>1.0744760479041917</v>
      </c>
      <c r="J6" s="7">
        <f t="shared" si="1"/>
        <v>1.1193862275449102</v>
      </c>
      <c r="K6" s="7">
        <f t="shared" si="2"/>
        <v>1.13061377245509</v>
      </c>
      <c r="L6" s="7">
        <v>2</v>
      </c>
      <c r="M6" s="7">
        <f t="shared" si="3"/>
        <v>2.1489520958083834</v>
      </c>
      <c r="N6" s="7">
        <f t="shared" si="4"/>
        <v>2.2387724550898205</v>
      </c>
      <c r="O6" s="7">
        <f t="shared" si="5"/>
        <v>2.26122754491018</v>
      </c>
      <c r="P6" s="8">
        <f t="shared" si="6"/>
        <v>2.2163173652694614</v>
      </c>
      <c r="Q6">
        <f t="shared" si="7"/>
        <v>44.326347305389227</v>
      </c>
    </row>
    <row r="7" spans="1:17" x14ac:dyDescent="0.3">
      <c r="A7" s="1">
        <v>0.2</v>
      </c>
      <c r="B7" s="1">
        <v>0.151</v>
      </c>
      <c r="D7" t="s">
        <v>20</v>
      </c>
      <c r="E7" s="4" t="s">
        <v>45</v>
      </c>
      <c r="F7" s="7">
        <v>0.221</v>
      </c>
      <c r="G7" s="7">
        <v>0.23200000000000001</v>
      </c>
      <c r="H7" s="7">
        <v>0.23400000000000001</v>
      </c>
      <c r="I7" s="7">
        <f t="shared" si="0"/>
        <v>0.47941616766467066</v>
      </c>
      <c r="J7" s="7">
        <f t="shared" si="1"/>
        <v>0.52058383233532934</v>
      </c>
      <c r="K7" s="7">
        <f t="shared" si="2"/>
        <v>0.52806886227544914</v>
      </c>
      <c r="L7" s="7">
        <v>2</v>
      </c>
      <c r="M7" s="7">
        <f t="shared" si="3"/>
        <v>0.95883233532934131</v>
      </c>
      <c r="N7" s="7">
        <f t="shared" si="4"/>
        <v>1.0411676646706587</v>
      </c>
      <c r="O7" s="7">
        <f t="shared" si="5"/>
        <v>1.0561377245508983</v>
      </c>
      <c r="P7" s="8">
        <f t="shared" si="6"/>
        <v>1.0187125748502994</v>
      </c>
      <c r="Q7">
        <f t="shared" si="7"/>
        <v>20.374251497005986</v>
      </c>
    </row>
    <row r="8" spans="1:17" x14ac:dyDescent="0.3">
      <c r="A8" s="1">
        <v>0.2</v>
      </c>
      <c r="B8" s="1">
        <v>0.154</v>
      </c>
      <c r="D8" t="s">
        <v>21</v>
      </c>
      <c r="E8" s="4" t="s">
        <v>45</v>
      </c>
      <c r="F8" s="7">
        <v>0.152</v>
      </c>
      <c r="G8" s="7">
        <v>0.127</v>
      </c>
      <c r="H8" s="7"/>
      <c r="I8" s="7">
        <f t="shared" si="0"/>
        <v>0.22118263473053892</v>
      </c>
      <c r="J8" s="7">
        <f t="shared" si="1"/>
        <v>0.12761976047904194</v>
      </c>
      <c r="K8" s="7"/>
      <c r="L8" s="7">
        <v>2</v>
      </c>
      <c r="M8" s="7">
        <f t="shared" si="3"/>
        <v>0.44236526946107785</v>
      </c>
      <c r="N8" s="7">
        <f t="shared" si="4"/>
        <v>0.25523952095808389</v>
      </c>
      <c r="O8" s="7"/>
      <c r="P8" s="8">
        <f t="shared" si="6"/>
        <v>0.3488023952095809</v>
      </c>
      <c r="Q8">
        <f t="shared" si="7"/>
        <v>6.9760479041916179</v>
      </c>
    </row>
    <row r="9" spans="1:17" x14ac:dyDescent="0.3">
      <c r="A9" s="1">
        <v>0.4</v>
      </c>
      <c r="B9" s="1">
        <v>0.20899999999999999</v>
      </c>
      <c r="D9" t="s">
        <v>22</v>
      </c>
      <c r="E9" s="4" t="s">
        <v>45</v>
      </c>
      <c r="F9" s="7">
        <v>0.26300000000000001</v>
      </c>
      <c r="G9" s="7">
        <v>0.26600000000000001</v>
      </c>
      <c r="H9" s="7">
        <v>0.25900000000000001</v>
      </c>
      <c r="I9" s="7">
        <f t="shared" si="0"/>
        <v>0.63660179640718573</v>
      </c>
      <c r="J9" s="7">
        <f t="shared" si="1"/>
        <v>0.64782934131736536</v>
      </c>
      <c r="K9" s="7">
        <f t="shared" si="2"/>
        <v>0.62163173652694625</v>
      </c>
      <c r="L9" s="7">
        <v>2</v>
      </c>
      <c r="M9" s="7">
        <f t="shared" si="3"/>
        <v>1.2732035928143715</v>
      </c>
      <c r="N9" s="7">
        <f t="shared" si="4"/>
        <v>1.2956586826347307</v>
      </c>
      <c r="O9" s="7">
        <f t="shared" si="5"/>
        <v>1.2432634730538925</v>
      </c>
      <c r="P9" s="8">
        <f t="shared" si="6"/>
        <v>1.2707085828343316</v>
      </c>
      <c r="Q9">
        <f t="shared" si="7"/>
        <v>25.41417165668663</v>
      </c>
    </row>
    <row r="10" spans="1:17" x14ac:dyDescent="0.3">
      <c r="A10" s="1">
        <v>0.4</v>
      </c>
      <c r="B10" s="1">
        <v>0.21199999999999999</v>
      </c>
      <c r="D10" t="s">
        <v>23</v>
      </c>
      <c r="E10" s="4" t="s">
        <v>45</v>
      </c>
      <c r="F10" s="7">
        <v>0.17</v>
      </c>
      <c r="G10" s="7">
        <v>0.121</v>
      </c>
      <c r="H10" s="7">
        <v>0.25700000000000001</v>
      </c>
      <c r="I10" s="7">
        <f t="shared" si="0"/>
        <v>0.28854790419161686</v>
      </c>
      <c r="J10" s="7">
        <f t="shared" si="1"/>
        <v>0.10516467065868264</v>
      </c>
      <c r="K10" s="7">
        <f t="shared" si="2"/>
        <v>0.61414670658682646</v>
      </c>
      <c r="L10" s="7">
        <v>2</v>
      </c>
      <c r="M10" s="7">
        <f t="shared" si="3"/>
        <v>0.57709580838323371</v>
      </c>
      <c r="N10" s="7">
        <f t="shared" si="4"/>
        <v>0.21032934131736528</v>
      </c>
      <c r="O10" s="7">
        <f t="shared" si="5"/>
        <v>1.2282934131736529</v>
      </c>
      <c r="P10" s="8">
        <f t="shared" si="6"/>
        <v>0.67190618762475063</v>
      </c>
      <c r="Q10">
        <f t="shared" si="7"/>
        <v>13.438123752495011</v>
      </c>
    </row>
    <row r="11" spans="1:17" x14ac:dyDescent="0.3">
      <c r="A11" s="1">
        <v>0.4</v>
      </c>
      <c r="B11" s="1">
        <v>0.21</v>
      </c>
      <c r="D11" t="s">
        <v>24</v>
      </c>
      <c r="E11" s="4" t="s">
        <v>45</v>
      </c>
      <c r="F11" s="7"/>
      <c r="G11" s="7"/>
      <c r="H11" s="7"/>
      <c r="I11" s="7">
        <f t="shared" si="0"/>
        <v>-0.34767964071856289</v>
      </c>
      <c r="J11" s="7">
        <f t="shared" si="1"/>
        <v>-0.34767964071856289</v>
      </c>
      <c r="K11" s="7">
        <f t="shared" si="2"/>
        <v>-0.34767964071856289</v>
      </c>
      <c r="L11" s="7">
        <v>2</v>
      </c>
      <c r="M11" s="7"/>
      <c r="N11" s="7"/>
      <c r="O11" s="7"/>
      <c r="P11" s="8"/>
    </row>
    <row r="12" spans="1:17" x14ac:dyDescent="0.3">
      <c r="A12" s="1">
        <v>0.6</v>
      </c>
      <c r="B12" s="1">
        <v>0.24399999999999999</v>
      </c>
      <c r="D12" t="s">
        <v>25</v>
      </c>
      <c r="E12" s="4" t="s">
        <v>45</v>
      </c>
      <c r="F12" s="7"/>
      <c r="G12" s="7"/>
      <c r="H12" s="7"/>
      <c r="I12" s="7">
        <f t="shared" si="0"/>
        <v>-0.34767964071856289</v>
      </c>
      <c r="J12" s="7">
        <f t="shared" si="1"/>
        <v>-0.34767964071856289</v>
      </c>
      <c r="K12" s="7">
        <f t="shared" si="2"/>
        <v>-0.34767964071856289</v>
      </c>
      <c r="L12" s="7">
        <v>2</v>
      </c>
      <c r="M12" s="7"/>
      <c r="N12" s="7"/>
      <c r="O12" s="7"/>
      <c r="P12" s="8"/>
    </row>
    <row r="13" spans="1:17" x14ac:dyDescent="0.3">
      <c r="A13" s="1">
        <v>0.6</v>
      </c>
      <c r="B13" s="1">
        <v>0.25600000000000001</v>
      </c>
      <c r="D13" t="s">
        <v>26</v>
      </c>
      <c r="E13" s="4" t="s">
        <v>45</v>
      </c>
      <c r="F13" s="7">
        <v>0.30199999999999999</v>
      </c>
      <c r="G13" s="7"/>
      <c r="H13" s="7"/>
      <c r="I13" s="7">
        <f t="shared" si="0"/>
        <v>0.78255988023952106</v>
      </c>
      <c r="J13" s="7"/>
      <c r="K13" s="7"/>
      <c r="L13" s="7">
        <v>2</v>
      </c>
      <c r="M13" s="7">
        <f t="shared" si="3"/>
        <v>1.5651197604790421</v>
      </c>
      <c r="N13" s="7"/>
      <c r="O13" s="7"/>
      <c r="P13" s="8">
        <f t="shared" si="6"/>
        <v>1.5651197604790421</v>
      </c>
      <c r="Q13">
        <f t="shared" si="7"/>
        <v>31.30239520958084</v>
      </c>
    </row>
    <row r="14" spans="1:17" x14ac:dyDescent="0.3">
      <c r="A14" s="1">
        <v>0.6</v>
      </c>
      <c r="B14" s="1">
        <v>0.255</v>
      </c>
      <c r="D14" t="s">
        <v>27</v>
      </c>
      <c r="E14" s="4" t="s">
        <v>45</v>
      </c>
      <c r="F14" s="7">
        <v>0.20100000000000001</v>
      </c>
      <c r="G14" s="7"/>
      <c r="H14" s="7"/>
      <c r="I14" s="7">
        <f t="shared" si="0"/>
        <v>0.40456586826347313</v>
      </c>
      <c r="J14" s="7"/>
      <c r="K14" s="7"/>
      <c r="L14" s="7">
        <v>2</v>
      </c>
      <c r="M14" s="7">
        <f t="shared" si="3"/>
        <v>0.80913173652694625</v>
      </c>
      <c r="N14" s="7"/>
      <c r="O14" s="7"/>
      <c r="P14" s="8">
        <f t="shared" si="6"/>
        <v>0.80913173652694625</v>
      </c>
      <c r="Q14">
        <f t="shared" si="7"/>
        <v>16.182634730538926</v>
      </c>
    </row>
    <row r="15" spans="1:17" x14ac:dyDescent="0.3">
      <c r="A15" s="1">
        <v>0.8</v>
      </c>
      <c r="B15" s="1">
        <v>0.311</v>
      </c>
      <c r="D15" t="s">
        <v>28</v>
      </c>
      <c r="E15" s="4" t="s">
        <v>45</v>
      </c>
      <c r="F15" s="7">
        <v>0.27700000000000002</v>
      </c>
      <c r="G15" s="7">
        <v>0.30199999999999999</v>
      </c>
      <c r="H15" s="7">
        <v>0.26800000000000002</v>
      </c>
      <c r="I15" s="7">
        <f t="shared" si="0"/>
        <v>0.68899700598802416</v>
      </c>
      <c r="J15" s="7">
        <f t="shared" si="1"/>
        <v>0.78255988023952106</v>
      </c>
      <c r="K15" s="7">
        <f t="shared" si="2"/>
        <v>0.65531437125748515</v>
      </c>
      <c r="L15" s="7">
        <v>2</v>
      </c>
      <c r="M15" s="7">
        <f t="shared" si="3"/>
        <v>1.3779940119760483</v>
      </c>
      <c r="N15" s="7">
        <f t="shared" si="4"/>
        <v>1.5651197604790421</v>
      </c>
      <c r="O15" s="7">
        <f t="shared" si="5"/>
        <v>1.3106287425149703</v>
      </c>
      <c r="P15" s="8">
        <f t="shared" si="6"/>
        <v>1.4179141716566868</v>
      </c>
      <c r="Q15">
        <f t="shared" si="7"/>
        <v>28.358283433133735</v>
      </c>
    </row>
    <row r="16" spans="1:17" x14ac:dyDescent="0.3">
      <c r="A16" s="1">
        <v>0.8</v>
      </c>
      <c r="B16" s="1">
        <v>0.34</v>
      </c>
      <c r="D16" t="s">
        <v>29</v>
      </c>
      <c r="E16" s="4" t="s">
        <v>45</v>
      </c>
      <c r="F16" s="7">
        <v>0.24099999999999999</v>
      </c>
      <c r="G16" s="7">
        <v>0.255</v>
      </c>
      <c r="H16" s="7">
        <v>0.224</v>
      </c>
      <c r="I16" s="7">
        <f t="shared" si="0"/>
        <v>0.55426646706586835</v>
      </c>
      <c r="J16" s="7">
        <f t="shared" si="1"/>
        <v>0.60666167664670667</v>
      </c>
      <c r="K16" s="7">
        <f t="shared" si="2"/>
        <v>0.49064371257485029</v>
      </c>
      <c r="L16" s="7">
        <v>2</v>
      </c>
      <c r="M16" s="7">
        <f t="shared" si="3"/>
        <v>1.1085329341317367</v>
      </c>
      <c r="N16" s="7">
        <f t="shared" si="4"/>
        <v>1.2133233532934133</v>
      </c>
      <c r="O16" s="7">
        <f t="shared" si="5"/>
        <v>0.98128742514970058</v>
      </c>
      <c r="P16" s="8">
        <f t="shared" si="6"/>
        <v>1.1010479041916168</v>
      </c>
      <c r="Q16">
        <f t="shared" si="7"/>
        <v>22.020958083832333</v>
      </c>
    </row>
    <row r="17" spans="1:17" x14ac:dyDescent="0.3">
      <c r="A17" s="1">
        <v>0.8</v>
      </c>
      <c r="B17" s="1">
        <v>0.317</v>
      </c>
      <c r="D17" t="s">
        <v>30</v>
      </c>
      <c r="E17" s="4" t="s">
        <v>45</v>
      </c>
      <c r="F17" s="7">
        <v>0.378</v>
      </c>
      <c r="G17" s="7">
        <v>0.38600000000000001</v>
      </c>
      <c r="H17" s="7">
        <v>0.38</v>
      </c>
      <c r="I17" s="7">
        <f t="shared" si="0"/>
        <v>1.066991017964072</v>
      </c>
      <c r="J17" s="7">
        <f t="shared" si="1"/>
        <v>1.096931137724551</v>
      </c>
      <c r="K17" s="7">
        <f t="shared" si="2"/>
        <v>1.0744760479041917</v>
      </c>
      <c r="L17" s="7">
        <v>2</v>
      </c>
      <c r="M17" s="7">
        <f t="shared" si="3"/>
        <v>2.1339820359281441</v>
      </c>
      <c r="N17" s="7">
        <f t="shared" si="4"/>
        <v>2.193862275449102</v>
      </c>
      <c r="O17" s="7">
        <f t="shared" si="5"/>
        <v>2.1489520958083834</v>
      </c>
      <c r="P17" s="8">
        <f t="shared" si="6"/>
        <v>2.1589321357285431</v>
      </c>
      <c r="Q17">
        <f t="shared" si="7"/>
        <v>43.178642714570863</v>
      </c>
    </row>
    <row r="18" spans="1:17" x14ac:dyDescent="0.3">
      <c r="A18" s="1">
        <v>1</v>
      </c>
      <c r="B18" s="1">
        <v>0.35699999999999998</v>
      </c>
      <c r="D18" t="s">
        <v>31</v>
      </c>
      <c r="E18" s="4" t="s">
        <v>45</v>
      </c>
      <c r="F18" s="7">
        <v>0.45</v>
      </c>
      <c r="G18" s="7">
        <v>0.39200000000000002</v>
      </c>
      <c r="H18" s="7">
        <v>0.35399999999999998</v>
      </c>
      <c r="I18" s="7">
        <f t="shared" si="0"/>
        <v>1.3364520958083834</v>
      </c>
      <c r="J18" s="7">
        <f t="shared" si="1"/>
        <v>1.1193862275449102</v>
      </c>
      <c r="K18" s="7">
        <f t="shared" si="2"/>
        <v>0.97717065868263475</v>
      </c>
      <c r="L18" s="7">
        <v>2</v>
      </c>
      <c r="M18" s="7">
        <f t="shared" si="3"/>
        <v>2.6729041916167668</v>
      </c>
      <c r="N18" s="7">
        <f t="shared" si="4"/>
        <v>2.2387724550898205</v>
      </c>
      <c r="O18" s="7">
        <f t="shared" si="5"/>
        <v>1.9543413173652695</v>
      </c>
      <c r="P18" s="8">
        <f t="shared" si="6"/>
        <v>2.2886726546906186</v>
      </c>
      <c r="Q18">
        <f t="shared" si="7"/>
        <v>45.773453093812371</v>
      </c>
    </row>
    <row r="19" spans="1:17" x14ac:dyDescent="0.3">
      <c r="A19" s="1">
        <v>1</v>
      </c>
      <c r="B19" s="1">
        <v>0.36299999999999999</v>
      </c>
      <c r="D19" t="s">
        <v>32</v>
      </c>
      <c r="E19" s="4" t="s">
        <v>45</v>
      </c>
      <c r="F19" s="7">
        <v>0.186</v>
      </c>
      <c r="G19" s="7">
        <v>0.19</v>
      </c>
      <c r="H19" s="7">
        <v>0.188</v>
      </c>
      <c r="I19" s="7">
        <f t="shared" si="0"/>
        <v>0.34842814371257486</v>
      </c>
      <c r="J19" s="7">
        <f t="shared" si="1"/>
        <v>0.36339820359281438</v>
      </c>
      <c r="K19" s="7">
        <f t="shared" si="2"/>
        <v>0.35591317365269465</v>
      </c>
      <c r="L19" s="7">
        <v>2</v>
      </c>
      <c r="M19" s="7">
        <f t="shared" si="3"/>
        <v>0.69685628742514971</v>
      </c>
      <c r="N19" s="7">
        <f t="shared" si="4"/>
        <v>0.72679640718562877</v>
      </c>
      <c r="O19" s="7">
        <f t="shared" si="5"/>
        <v>0.7118263473053893</v>
      </c>
      <c r="P19" s="8">
        <f t="shared" si="6"/>
        <v>0.71182634730538918</v>
      </c>
      <c r="Q19">
        <f t="shared" si="7"/>
        <v>14.236526946107784</v>
      </c>
    </row>
    <row r="20" spans="1:17" x14ac:dyDescent="0.3">
      <c r="A20" s="1">
        <v>1</v>
      </c>
      <c r="B20" s="1">
        <v>0.372</v>
      </c>
      <c r="D20" t="s">
        <v>33</v>
      </c>
      <c r="E20" s="4" t="s">
        <v>45</v>
      </c>
      <c r="F20" s="7">
        <v>0.49099999999999999</v>
      </c>
      <c r="G20" s="7">
        <v>0.46300000000000002</v>
      </c>
      <c r="H20" s="7">
        <v>0.41799999999999998</v>
      </c>
      <c r="I20" s="7">
        <f t="shared" si="0"/>
        <v>1.4898952095808384</v>
      </c>
      <c r="J20" s="7">
        <f t="shared" si="1"/>
        <v>1.3851047904191618</v>
      </c>
      <c r="K20" s="7">
        <f t="shared" si="2"/>
        <v>1.2166916167664672</v>
      </c>
      <c r="L20" s="7">
        <v>2</v>
      </c>
      <c r="M20" s="7">
        <f t="shared" si="3"/>
        <v>2.9797904191616769</v>
      </c>
      <c r="N20" s="7">
        <f t="shared" si="4"/>
        <v>2.7702095808383236</v>
      </c>
      <c r="O20" s="7">
        <f t="shared" si="5"/>
        <v>2.4333832335329344</v>
      </c>
      <c r="P20" s="8">
        <f t="shared" si="6"/>
        <v>2.7277944111776447</v>
      </c>
      <c r="Q20">
        <f t="shared" si="7"/>
        <v>54.555888223552891</v>
      </c>
    </row>
    <row r="21" spans="1:17" x14ac:dyDescent="0.3">
      <c r="A21" s="1">
        <v>1.3</v>
      </c>
      <c r="B21" s="1">
        <v>0.45200000000000001</v>
      </c>
      <c r="D21" t="s">
        <v>34</v>
      </c>
      <c r="E21" s="4" t="s">
        <v>45</v>
      </c>
      <c r="F21" s="7">
        <v>0.38400000000000001</v>
      </c>
      <c r="G21" s="7">
        <v>0.313</v>
      </c>
      <c r="H21" s="7">
        <v>0.313</v>
      </c>
      <c r="I21" s="7">
        <f t="shared" si="0"/>
        <v>1.0894461077844313</v>
      </c>
      <c r="J21" s="7">
        <f t="shared" si="1"/>
        <v>0.82372754491017974</v>
      </c>
      <c r="K21" s="7">
        <f t="shared" si="2"/>
        <v>0.82372754491017974</v>
      </c>
      <c r="L21" s="7">
        <v>2</v>
      </c>
      <c r="M21" s="7">
        <f t="shared" si="3"/>
        <v>2.1788922155688626</v>
      </c>
      <c r="N21" s="7">
        <f t="shared" si="4"/>
        <v>1.6474550898203595</v>
      </c>
      <c r="O21" s="7">
        <f t="shared" si="5"/>
        <v>1.6474550898203595</v>
      </c>
      <c r="P21" s="8">
        <f t="shared" si="6"/>
        <v>1.8246007984031938</v>
      </c>
      <c r="Q21">
        <f t="shared" si="7"/>
        <v>36.492015968063875</v>
      </c>
    </row>
    <row r="22" spans="1:17" x14ac:dyDescent="0.3">
      <c r="A22" s="1">
        <v>1.3</v>
      </c>
      <c r="B22" s="1">
        <v>0.437</v>
      </c>
      <c r="D22" t="s">
        <v>35</v>
      </c>
      <c r="E22" s="4" t="s">
        <v>45</v>
      </c>
      <c r="F22" s="7">
        <v>0.23</v>
      </c>
      <c r="G22" s="7">
        <v>0.25900000000000001</v>
      </c>
      <c r="H22" s="7">
        <v>0.3</v>
      </c>
      <c r="I22" s="7">
        <f t="shared" si="0"/>
        <v>0.51309880239520955</v>
      </c>
      <c r="J22" s="7">
        <f t="shared" si="1"/>
        <v>0.62163173652694625</v>
      </c>
      <c r="K22" s="7">
        <f t="shared" si="2"/>
        <v>0.77507485029940126</v>
      </c>
      <c r="L22" s="7">
        <v>2</v>
      </c>
      <c r="M22" s="7">
        <f t="shared" si="3"/>
        <v>1.0261976047904191</v>
      </c>
      <c r="N22" s="7">
        <f t="shared" si="4"/>
        <v>1.2432634730538925</v>
      </c>
      <c r="O22" s="7">
        <f t="shared" si="5"/>
        <v>1.5501497005988025</v>
      </c>
      <c r="P22" s="8">
        <f t="shared" si="6"/>
        <v>1.2732035928143715</v>
      </c>
      <c r="Q22">
        <f t="shared" si="7"/>
        <v>25.464071856287429</v>
      </c>
    </row>
    <row r="23" spans="1:17" x14ac:dyDescent="0.3">
      <c r="A23" s="1">
        <v>1.3</v>
      </c>
      <c r="B23" s="1">
        <v>0.435</v>
      </c>
      <c r="D23" t="s">
        <v>36</v>
      </c>
      <c r="E23" s="4" t="s">
        <v>45</v>
      </c>
      <c r="F23" s="7">
        <v>0.23699999999999999</v>
      </c>
      <c r="G23" s="7">
        <v>0.22700000000000001</v>
      </c>
      <c r="H23" s="7">
        <v>0.21299999999999999</v>
      </c>
      <c r="I23" s="7">
        <f t="shared" si="0"/>
        <v>0.53929640718562877</v>
      </c>
      <c r="J23" s="7">
        <f t="shared" si="1"/>
        <v>0.50187125748502992</v>
      </c>
      <c r="K23" s="7">
        <f t="shared" si="2"/>
        <v>0.4494760479041916</v>
      </c>
      <c r="L23" s="7">
        <v>2</v>
      </c>
      <c r="M23" s="7">
        <f t="shared" si="3"/>
        <v>1.0785928143712575</v>
      </c>
      <c r="N23" s="7">
        <f t="shared" si="4"/>
        <v>1.0037425149700598</v>
      </c>
      <c r="O23" s="7">
        <f t="shared" si="5"/>
        <v>0.8989520958083832</v>
      </c>
      <c r="P23" s="8">
        <f t="shared" si="6"/>
        <v>0.99376247504990012</v>
      </c>
      <c r="Q23">
        <f t="shared" si="7"/>
        <v>19.875249500998002</v>
      </c>
    </row>
    <row r="24" spans="1:17" x14ac:dyDescent="0.3">
      <c r="A24" s="1">
        <v>1.5</v>
      </c>
      <c r="B24" s="1">
        <v>0.46300000000000002</v>
      </c>
      <c r="D24" t="s">
        <v>37</v>
      </c>
      <c r="E24" s="4" t="s">
        <v>45</v>
      </c>
      <c r="F24" s="7">
        <v>0.50800000000000001</v>
      </c>
      <c r="G24" s="7">
        <v>0.51800000000000002</v>
      </c>
      <c r="H24" s="7">
        <v>0.504</v>
      </c>
      <c r="I24" s="7">
        <f t="shared" si="0"/>
        <v>1.5535179640718564</v>
      </c>
      <c r="J24" s="7">
        <f t="shared" si="1"/>
        <v>1.5909431137724552</v>
      </c>
      <c r="K24" s="7">
        <f t="shared" si="2"/>
        <v>1.5385479041916168</v>
      </c>
      <c r="L24" s="7">
        <v>2</v>
      </c>
      <c r="M24" s="7">
        <f t="shared" si="3"/>
        <v>3.1070359281437128</v>
      </c>
      <c r="N24" s="7">
        <f t="shared" si="4"/>
        <v>3.1818862275449105</v>
      </c>
      <c r="O24" s="7">
        <f t="shared" si="5"/>
        <v>3.0770958083832336</v>
      </c>
      <c r="P24" s="8">
        <f t="shared" si="6"/>
        <v>3.1220059880239521</v>
      </c>
      <c r="Q24">
        <f t="shared" si="7"/>
        <v>62.440119760479043</v>
      </c>
    </row>
    <row r="25" spans="1:17" x14ac:dyDescent="0.3">
      <c r="A25" s="1">
        <v>1.5</v>
      </c>
      <c r="B25" s="1">
        <v>0.48599999999999999</v>
      </c>
      <c r="D25" t="s">
        <v>38</v>
      </c>
      <c r="E25" s="4" t="s">
        <v>45</v>
      </c>
      <c r="F25" s="7">
        <v>0.17799999999999999</v>
      </c>
      <c r="G25" s="7">
        <v>0.17499999999999999</v>
      </c>
      <c r="H25" s="7">
        <v>0.17199999999999999</v>
      </c>
      <c r="I25" s="7">
        <f t="shared" si="0"/>
        <v>0.3184880239520958</v>
      </c>
      <c r="J25" s="7">
        <f t="shared" si="1"/>
        <v>0.30726047904191617</v>
      </c>
      <c r="K25" s="7">
        <f t="shared" si="2"/>
        <v>0.29603293413173648</v>
      </c>
      <c r="L25" s="7">
        <v>2</v>
      </c>
      <c r="M25" s="7">
        <f t="shared" si="3"/>
        <v>0.6369760479041916</v>
      </c>
      <c r="N25" s="7">
        <f t="shared" si="4"/>
        <v>0.61452095808383234</v>
      </c>
      <c r="O25" s="7">
        <f t="shared" si="5"/>
        <v>0.59206586826347296</v>
      </c>
      <c r="P25" s="8">
        <f t="shared" si="6"/>
        <v>0.61452095808383234</v>
      </c>
      <c r="Q25">
        <f t="shared" si="7"/>
        <v>12.290419161676645</v>
      </c>
    </row>
    <row r="26" spans="1:17" x14ac:dyDescent="0.3">
      <c r="A26" s="1">
        <v>1.5</v>
      </c>
      <c r="B26" s="1">
        <v>0.48799999999999999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F93D-2D60-4F4C-8E7D-C328B8F6835A}">
  <dimension ref="A1:Q26"/>
  <sheetViews>
    <sheetView topLeftCell="F1" zoomScaleNormal="100" workbookViewId="0">
      <selection activeCell="P1" sqref="P1"/>
    </sheetView>
  </sheetViews>
  <sheetFormatPr defaultRowHeight="14.4" x14ac:dyDescent="0.3"/>
  <cols>
    <col min="2" max="2" width="12" bestFit="1" customWidth="1"/>
    <col min="4" max="4" width="13.88671875" bestFit="1" customWidth="1"/>
  </cols>
  <sheetData>
    <row r="1" spans="1:17" x14ac:dyDescent="0.3">
      <c r="A1" s="13" t="s">
        <v>0</v>
      </c>
      <c r="B1" s="13"/>
      <c r="D1" s="5" t="s">
        <v>39</v>
      </c>
      <c r="E1" s="5" t="s">
        <v>40</v>
      </c>
      <c r="F1" s="14" t="s">
        <v>6</v>
      </c>
      <c r="G1" s="14"/>
      <c r="H1" s="14"/>
      <c r="I1" s="14" t="s">
        <v>1</v>
      </c>
      <c r="J1" s="14"/>
      <c r="K1" s="14"/>
      <c r="L1" t="s">
        <v>43</v>
      </c>
      <c r="M1" s="15" t="s">
        <v>44</v>
      </c>
      <c r="N1" s="15"/>
      <c r="O1" s="15"/>
      <c r="P1" t="s">
        <v>13</v>
      </c>
      <c r="Q1" t="s">
        <v>48</v>
      </c>
    </row>
    <row r="2" spans="1:17" x14ac:dyDescent="0.3">
      <c r="A2" s="1" t="s">
        <v>1</v>
      </c>
      <c r="B2" s="1" t="s">
        <v>2</v>
      </c>
      <c r="D2" t="s">
        <v>15</v>
      </c>
      <c r="E2" s="4" t="s">
        <v>14</v>
      </c>
      <c r="F2" s="7">
        <v>0.40600000000000003</v>
      </c>
      <c r="G2" s="7">
        <v>0.36599999999999999</v>
      </c>
      <c r="H2" s="7">
        <v>0.34399999999999997</v>
      </c>
      <c r="I2" s="7">
        <f>(F2-0.0964)/0.2662</f>
        <v>1.1630353117956425</v>
      </c>
      <c r="J2" s="7">
        <f t="shared" ref="J2:K2" si="0">(G2-0.0964)/0.2662</f>
        <v>1.0127723516153269</v>
      </c>
      <c r="K2" s="7">
        <f t="shared" si="0"/>
        <v>0.93012772351615325</v>
      </c>
      <c r="L2" s="7">
        <v>5</v>
      </c>
      <c r="M2" s="7">
        <f t="shared" ref="M2:M25" si="1">L2*I2</f>
        <v>5.8151765589782123</v>
      </c>
      <c r="N2" s="7">
        <f>L2*J2</f>
        <v>5.0638617580766345</v>
      </c>
      <c r="O2" s="7">
        <f>L2*K2</f>
        <v>4.6506386175807659</v>
      </c>
      <c r="P2" s="8">
        <f>AVERAGE(M2:O2)</f>
        <v>5.1765589782118706</v>
      </c>
      <c r="Q2">
        <f>P2/0.05</f>
        <v>103.53117956423741</v>
      </c>
    </row>
    <row r="3" spans="1:17" x14ac:dyDescent="0.3">
      <c r="A3" s="1">
        <v>0</v>
      </c>
      <c r="B3" s="1">
        <v>8.2000000000000003E-2</v>
      </c>
      <c r="D3" t="s">
        <v>16</v>
      </c>
      <c r="E3" s="4" t="s">
        <v>14</v>
      </c>
      <c r="F3" s="7">
        <v>0.42799999999999999</v>
      </c>
      <c r="G3" s="7">
        <v>0.43</v>
      </c>
      <c r="H3" s="7">
        <v>0.35199999999999998</v>
      </c>
      <c r="I3" s="7">
        <f t="shared" ref="I3:I25" si="2">(F3-0.0964)/0.2662</f>
        <v>1.245679939894816</v>
      </c>
      <c r="J3" s="7">
        <f t="shared" ref="J3:J25" si="3">(G3-0.0964)/0.2662</f>
        <v>1.2531930879038318</v>
      </c>
      <c r="K3" s="7">
        <f t="shared" ref="K3:K25" si="4">(H3-0.0964)/0.2662</f>
        <v>0.96018031555221639</v>
      </c>
      <c r="L3" s="7">
        <v>5</v>
      </c>
      <c r="M3" s="7">
        <f t="shared" si="1"/>
        <v>6.22839969947408</v>
      </c>
      <c r="N3" s="7">
        <f t="shared" ref="N3:N25" si="5">L3*J3</f>
        <v>6.2659654395191584</v>
      </c>
      <c r="O3" s="7">
        <f t="shared" ref="O3:O25" si="6">L3*K3</f>
        <v>4.8009015777610822</v>
      </c>
      <c r="P3" s="8">
        <f t="shared" ref="P3:P25" si="7">AVERAGE(M3:O3)</f>
        <v>5.7650889055847729</v>
      </c>
      <c r="Q3">
        <f t="shared" ref="Q3:Q25" si="8">P3/0.05</f>
        <v>115.30177811169546</v>
      </c>
    </row>
    <row r="4" spans="1:17" x14ac:dyDescent="0.3">
      <c r="A4" s="1">
        <v>0</v>
      </c>
      <c r="B4" s="1">
        <v>7.6999999999999999E-2</v>
      </c>
      <c r="D4" t="s">
        <v>17</v>
      </c>
      <c r="E4" s="4" t="s">
        <v>14</v>
      </c>
      <c r="F4" s="7">
        <v>0.41699999999999998</v>
      </c>
      <c r="G4" s="7">
        <v>0.40100000000000002</v>
      </c>
      <c r="H4" s="7">
        <v>0.34599999999999997</v>
      </c>
      <c r="I4" s="7">
        <f t="shared" si="2"/>
        <v>1.2043576258452291</v>
      </c>
      <c r="J4" s="7">
        <f t="shared" si="3"/>
        <v>1.144252441773103</v>
      </c>
      <c r="K4" s="7">
        <f t="shared" si="4"/>
        <v>0.93764087152516906</v>
      </c>
      <c r="L4" s="7">
        <v>5</v>
      </c>
      <c r="M4" s="7">
        <f t="shared" si="1"/>
        <v>6.0217881292261453</v>
      </c>
      <c r="N4" s="7">
        <f t="shared" si="5"/>
        <v>5.7212622088655154</v>
      </c>
      <c r="O4" s="7">
        <f t="shared" si="6"/>
        <v>4.6882043576258452</v>
      </c>
      <c r="P4" s="8">
        <f t="shared" si="7"/>
        <v>5.4770848985725022</v>
      </c>
      <c r="Q4">
        <f t="shared" si="8"/>
        <v>109.54169797145003</v>
      </c>
    </row>
    <row r="5" spans="1:17" x14ac:dyDescent="0.3">
      <c r="A5" s="1">
        <v>0</v>
      </c>
      <c r="B5" s="1">
        <v>7.6999999999999999E-2</v>
      </c>
      <c r="D5" t="s">
        <v>18</v>
      </c>
      <c r="E5" s="4" t="s">
        <v>14</v>
      </c>
      <c r="F5" s="7">
        <v>0.46200000000000002</v>
      </c>
      <c r="G5" s="7">
        <v>0.42399999999999999</v>
      </c>
      <c r="H5" s="7">
        <v>0.34899999999999998</v>
      </c>
      <c r="I5" s="7">
        <f t="shared" si="2"/>
        <v>1.3734034560480843</v>
      </c>
      <c r="J5" s="7">
        <f t="shared" si="3"/>
        <v>1.2306536438767843</v>
      </c>
      <c r="K5" s="7">
        <f t="shared" si="4"/>
        <v>0.94891059353869267</v>
      </c>
      <c r="L5" s="7">
        <v>5</v>
      </c>
      <c r="M5" s="7">
        <f t="shared" si="1"/>
        <v>6.8670172802404217</v>
      </c>
      <c r="N5" s="7">
        <f t="shared" si="5"/>
        <v>6.1532682193839214</v>
      </c>
      <c r="O5" s="7">
        <f t="shared" si="6"/>
        <v>4.7445529676934637</v>
      </c>
      <c r="P5" s="8">
        <f t="shared" si="7"/>
        <v>5.9216128224392692</v>
      </c>
      <c r="Q5">
        <f t="shared" si="8"/>
        <v>118.43225644878538</v>
      </c>
    </row>
    <row r="6" spans="1:17" x14ac:dyDescent="0.3">
      <c r="A6" s="1">
        <v>0.2</v>
      </c>
      <c r="B6" s="1">
        <v>0.155</v>
      </c>
      <c r="D6" t="s">
        <v>19</v>
      </c>
      <c r="E6" s="4" t="s">
        <v>14</v>
      </c>
      <c r="F6" s="7">
        <v>0.45</v>
      </c>
      <c r="G6" s="7">
        <v>0.39400000000000002</v>
      </c>
      <c r="H6" s="7">
        <v>0.35399999999999998</v>
      </c>
      <c r="I6" s="7">
        <f t="shared" si="2"/>
        <v>1.3283245679939897</v>
      </c>
      <c r="J6" s="7">
        <f t="shared" si="3"/>
        <v>1.1179564237415478</v>
      </c>
      <c r="K6" s="7">
        <f t="shared" si="4"/>
        <v>0.9676934635612322</v>
      </c>
      <c r="L6" s="7">
        <v>5</v>
      </c>
      <c r="M6" s="7">
        <f t="shared" si="1"/>
        <v>6.6416228399699486</v>
      </c>
      <c r="N6" s="7">
        <f t="shared" si="5"/>
        <v>5.5897821187077392</v>
      </c>
      <c r="O6" s="7">
        <f t="shared" si="6"/>
        <v>4.8384673178061615</v>
      </c>
      <c r="P6" s="8">
        <f t="shared" si="7"/>
        <v>5.6899574254946161</v>
      </c>
      <c r="Q6">
        <f t="shared" si="8"/>
        <v>113.79914850989232</v>
      </c>
    </row>
    <row r="7" spans="1:17" x14ac:dyDescent="0.3">
      <c r="A7" s="1">
        <v>0.2</v>
      </c>
      <c r="B7" s="1">
        <v>0.14899999999999999</v>
      </c>
      <c r="D7" t="s">
        <v>20</v>
      </c>
      <c r="E7" s="4" t="s">
        <v>14</v>
      </c>
      <c r="F7" s="7">
        <v>0.40100000000000002</v>
      </c>
      <c r="G7" s="7">
        <v>0.377</v>
      </c>
      <c r="H7" s="7">
        <v>0.372</v>
      </c>
      <c r="I7" s="7">
        <f t="shared" si="2"/>
        <v>1.144252441773103</v>
      </c>
      <c r="J7" s="7">
        <f t="shared" si="3"/>
        <v>1.0540946656649137</v>
      </c>
      <c r="K7" s="7">
        <f t="shared" si="4"/>
        <v>1.0353117956423743</v>
      </c>
      <c r="L7" s="7">
        <v>5</v>
      </c>
      <c r="M7" s="7">
        <f t="shared" si="1"/>
        <v>5.7212622088655154</v>
      </c>
      <c r="N7" s="7">
        <f t="shared" si="5"/>
        <v>5.2704733283245684</v>
      </c>
      <c r="O7" s="7">
        <f t="shared" si="6"/>
        <v>5.1765589782118715</v>
      </c>
      <c r="P7" s="8">
        <f t="shared" si="7"/>
        <v>5.3894315051339854</v>
      </c>
      <c r="Q7">
        <f t="shared" si="8"/>
        <v>107.7886301026797</v>
      </c>
    </row>
    <row r="8" spans="1:17" x14ac:dyDescent="0.3">
      <c r="A8" s="1">
        <v>0.2</v>
      </c>
      <c r="B8" s="1">
        <v>0.151</v>
      </c>
      <c r="D8" t="s">
        <v>21</v>
      </c>
      <c r="E8" s="4" t="s">
        <v>14</v>
      </c>
      <c r="F8" s="7">
        <v>0.44900000000000001</v>
      </c>
      <c r="G8" s="7">
        <v>0.40500000000000003</v>
      </c>
      <c r="H8" s="7">
        <v>0.36699999999999999</v>
      </c>
      <c r="I8" s="7">
        <f t="shared" si="2"/>
        <v>1.3245679939894817</v>
      </c>
      <c r="J8" s="7">
        <f t="shared" si="3"/>
        <v>1.1592787377911347</v>
      </c>
      <c r="K8" s="7">
        <f t="shared" si="4"/>
        <v>1.0165289256198349</v>
      </c>
      <c r="L8" s="7">
        <v>5</v>
      </c>
      <c r="M8" s="7">
        <f t="shared" si="1"/>
        <v>6.6228399699474085</v>
      </c>
      <c r="N8" s="7">
        <f t="shared" si="5"/>
        <v>5.7963936889556731</v>
      </c>
      <c r="O8" s="7">
        <f t="shared" si="6"/>
        <v>5.0826446280991746</v>
      </c>
      <c r="P8" s="8">
        <f t="shared" si="7"/>
        <v>5.8339594290007524</v>
      </c>
      <c r="Q8">
        <f t="shared" si="8"/>
        <v>116.67918858001504</v>
      </c>
    </row>
    <row r="9" spans="1:17" x14ac:dyDescent="0.3">
      <c r="A9" s="1">
        <v>0.4</v>
      </c>
      <c r="B9" s="1">
        <v>0.222</v>
      </c>
      <c r="D9" t="s">
        <v>22</v>
      </c>
      <c r="E9" s="4" t="s">
        <v>14</v>
      </c>
      <c r="F9" s="7">
        <v>0.41899999999999998</v>
      </c>
      <c r="G9" s="7">
        <v>0.38500000000000001</v>
      </c>
      <c r="H9" s="7">
        <v>0.32400000000000001</v>
      </c>
      <c r="I9" s="7">
        <f t="shared" si="2"/>
        <v>1.2118707738542449</v>
      </c>
      <c r="J9" s="7">
        <f t="shared" si="3"/>
        <v>1.0841472577009768</v>
      </c>
      <c r="K9" s="7">
        <f t="shared" si="4"/>
        <v>0.85499624342599556</v>
      </c>
      <c r="L9" s="7">
        <v>5</v>
      </c>
      <c r="M9" s="7">
        <f t="shared" si="1"/>
        <v>6.0593538692712245</v>
      </c>
      <c r="N9" s="7">
        <f t="shared" si="5"/>
        <v>5.4207362885048838</v>
      </c>
      <c r="O9" s="7">
        <f t="shared" si="6"/>
        <v>4.2749812171299775</v>
      </c>
      <c r="P9" s="8">
        <f t="shared" si="7"/>
        <v>5.2516904583020283</v>
      </c>
      <c r="Q9">
        <f t="shared" si="8"/>
        <v>105.03380916604056</v>
      </c>
    </row>
    <row r="10" spans="1:17" x14ac:dyDescent="0.3">
      <c r="A10" s="1">
        <v>0.4</v>
      </c>
      <c r="B10" s="1">
        <v>0.20899999999999999</v>
      </c>
      <c r="D10" t="s">
        <v>23</v>
      </c>
      <c r="E10" s="4" t="s">
        <v>14</v>
      </c>
      <c r="F10" s="7">
        <v>0.36499999999999999</v>
      </c>
      <c r="G10" s="7">
        <v>0.32400000000000001</v>
      </c>
      <c r="H10" s="7">
        <v>0.29899999999999999</v>
      </c>
      <c r="I10" s="7">
        <f t="shared" si="2"/>
        <v>1.0090157776108191</v>
      </c>
      <c r="J10" s="7">
        <f t="shared" si="3"/>
        <v>0.85499624342599556</v>
      </c>
      <c r="K10" s="7">
        <f t="shared" si="4"/>
        <v>0.76108189331329834</v>
      </c>
      <c r="L10" s="7">
        <v>5</v>
      </c>
      <c r="M10" s="7">
        <f t="shared" si="1"/>
        <v>5.0450788880540953</v>
      </c>
      <c r="N10" s="7">
        <f t="shared" si="5"/>
        <v>4.2749812171299775</v>
      </c>
      <c r="O10" s="7">
        <f t="shared" si="6"/>
        <v>3.8054094665664917</v>
      </c>
      <c r="P10" s="8">
        <f t="shared" si="7"/>
        <v>4.3751565239168544</v>
      </c>
      <c r="Q10">
        <f t="shared" si="8"/>
        <v>87.503130478337084</v>
      </c>
    </row>
    <row r="11" spans="1:17" x14ac:dyDescent="0.3">
      <c r="A11" s="1">
        <v>0.4</v>
      </c>
      <c r="B11" s="1">
        <v>0.215</v>
      </c>
      <c r="D11" t="s">
        <v>24</v>
      </c>
      <c r="E11" s="4" t="s">
        <v>14</v>
      </c>
      <c r="F11" s="7">
        <v>0.35299999999999998</v>
      </c>
      <c r="G11" s="7">
        <v>0.432</v>
      </c>
      <c r="H11" s="7">
        <v>0.41499999999999998</v>
      </c>
      <c r="I11" s="7">
        <f t="shared" si="2"/>
        <v>0.9639368895567243</v>
      </c>
      <c r="J11" s="7">
        <f t="shared" si="3"/>
        <v>1.2607062359128476</v>
      </c>
      <c r="K11" s="7">
        <f t="shared" si="4"/>
        <v>1.1968444778362133</v>
      </c>
      <c r="L11" s="7">
        <v>5</v>
      </c>
      <c r="M11" s="7">
        <f t="shared" si="1"/>
        <v>4.8196844477836214</v>
      </c>
      <c r="N11" s="7">
        <f t="shared" si="5"/>
        <v>6.3035311795642377</v>
      </c>
      <c r="O11" s="7">
        <f t="shared" si="6"/>
        <v>5.9842223891810669</v>
      </c>
      <c r="P11" s="8">
        <f t="shared" si="7"/>
        <v>5.7024793388429744</v>
      </c>
      <c r="Q11">
        <f t="shared" si="8"/>
        <v>114.04958677685948</v>
      </c>
    </row>
    <row r="12" spans="1:17" x14ac:dyDescent="0.3">
      <c r="A12" s="1">
        <v>0.6</v>
      </c>
      <c r="B12" s="1">
        <v>0.26</v>
      </c>
      <c r="D12" t="s">
        <v>25</v>
      </c>
      <c r="E12" s="4" t="s">
        <v>14</v>
      </c>
      <c r="F12" s="7">
        <v>0.48599999999999999</v>
      </c>
      <c r="G12" s="7">
        <v>0.45700000000000002</v>
      </c>
      <c r="H12" s="7">
        <v>0.372</v>
      </c>
      <c r="I12" s="7">
        <f t="shared" si="2"/>
        <v>1.4635612321562734</v>
      </c>
      <c r="J12" s="7">
        <f t="shared" si="3"/>
        <v>1.3546205860255449</v>
      </c>
      <c r="K12" s="7">
        <f t="shared" si="4"/>
        <v>1.0353117956423743</v>
      </c>
      <c r="L12" s="7">
        <v>5</v>
      </c>
      <c r="M12" s="7">
        <f t="shared" si="1"/>
        <v>7.3178061607813669</v>
      </c>
      <c r="N12" s="7">
        <f t="shared" si="5"/>
        <v>6.7731029301277248</v>
      </c>
      <c r="O12" s="7">
        <f t="shared" si="6"/>
        <v>5.1765589782118715</v>
      </c>
      <c r="P12" s="8">
        <f t="shared" si="7"/>
        <v>6.4224893563736538</v>
      </c>
      <c r="Q12">
        <f t="shared" si="8"/>
        <v>128.44978712747306</v>
      </c>
    </row>
    <row r="13" spans="1:17" x14ac:dyDescent="0.3">
      <c r="A13" s="1">
        <v>0.6</v>
      </c>
      <c r="B13" s="1">
        <v>0.255</v>
      </c>
      <c r="D13" t="s">
        <v>26</v>
      </c>
      <c r="E13" s="4" t="s">
        <v>14</v>
      </c>
      <c r="F13" s="7">
        <v>0.39400000000000002</v>
      </c>
      <c r="G13" s="7">
        <v>0.36399999999999999</v>
      </c>
      <c r="H13" s="7">
        <v>0.36299999999999999</v>
      </c>
      <c r="I13" s="7">
        <f t="shared" si="2"/>
        <v>1.1179564237415478</v>
      </c>
      <c r="J13" s="7">
        <f t="shared" si="3"/>
        <v>1.005259203606311</v>
      </c>
      <c r="K13" s="7">
        <f t="shared" si="4"/>
        <v>1.0015026296018033</v>
      </c>
      <c r="L13" s="7">
        <v>5</v>
      </c>
      <c r="M13" s="7">
        <f t="shared" si="1"/>
        <v>5.5897821187077392</v>
      </c>
      <c r="N13" s="7">
        <f t="shared" si="5"/>
        <v>5.0262960180315552</v>
      </c>
      <c r="O13" s="7">
        <f t="shared" si="6"/>
        <v>5.007513148009016</v>
      </c>
      <c r="P13" s="8">
        <f t="shared" si="7"/>
        <v>5.2078637615827699</v>
      </c>
      <c r="Q13">
        <f t="shared" si="8"/>
        <v>104.15727523165539</v>
      </c>
    </row>
    <row r="14" spans="1:17" x14ac:dyDescent="0.3">
      <c r="A14" s="1">
        <v>0.6</v>
      </c>
      <c r="B14" s="1">
        <v>0.255</v>
      </c>
      <c r="D14" t="s">
        <v>27</v>
      </c>
      <c r="E14" s="4" t="s">
        <v>14</v>
      </c>
      <c r="F14" s="7">
        <v>0.435</v>
      </c>
      <c r="G14" s="7">
        <v>0.439</v>
      </c>
      <c r="H14" s="7">
        <v>0.371</v>
      </c>
      <c r="I14" s="7">
        <f t="shared" si="2"/>
        <v>1.2719759579263712</v>
      </c>
      <c r="J14" s="7">
        <f t="shared" si="3"/>
        <v>1.2870022539444028</v>
      </c>
      <c r="K14" s="7">
        <f t="shared" si="4"/>
        <v>1.0315552216378663</v>
      </c>
      <c r="L14" s="7">
        <v>5</v>
      </c>
      <c r="M14" s="7">
        <f t="shared" si="1"/>
        <v>6.3598797896318562</v>
      </c>
      <c r="N14" s="7">
        <f t="shared" si="5"/>
        <v>6.4350112697220139</v>
      </c>
      <c r="O14" s="7">
        <f t="shared" si="6"/>
        <v>5.1577761081893314</v>
      </c>
      <c r="P14" s="8">
        <f t="shared" si="7"/>
        <v>5.9842223891810669</v>
      </c>
      <c r="Q14">
        <f t="shared" si="8"/>
        <v>119.68444778362134</v>
      </c>
    </row>
    <row r="15" spans="1:17" x14ac:dyDescent="0.3">
      <c r="A15" s="1">
        <v>0.8</v>
      </c>
      <c r="B15" s="1">
        <v>0.32300000000000001</v>
      </c>
      <c r="D15" t="s">
        <v>28</v>
      </c>
      <c r="E15" s="4" t="s">
        <v>14</v>
      </c>
      <c r="F15" s="7">
        <v>0.46600000000000003</v>
      </c>
      <c r="G15" s="7">
        <v>0.41499999999999998</v>
      </c>
      <c r="H15" s="7">
        <v>0.5</v>
      </c>
      <c r="I15" s="7">
        <f t="shared" si="2"/>
        <v>1.388429752066116</v>
      </c>
      <c r="J15" s="7">
        <f t="shared" si="3"/>
        <v>1.1968444778362133</v>
      </c>
      <c r="K15" s="7">
        <f t="shared" si="4"/>
        <v>1.5161532682193841</v>
      </c>
      <c r="L15" s="7">
        <v>5</v>
      </c>
      <c r="M15" s="7">
        <f t="shared" si="1"/>
        <v>6.9421487603305803</v>
      </c>
      <c r="N15" s="7">
        <f t="shared" si="5"/>
        <v>5.9842223891810669</v>
      </c>
      <c r="O15" s="7">
        <f t="shared" si="6"/>
        <v>7.5807663410969202</v>
      </c>
      <c r="P15" s="8">
        <f t="shared" si="7"/>
        <v>6.8357124968695224</v>
      </c>
      <c r="Q15">
        <f t="shared" si="8"/>
        <v>136.71424993739043</v>
      </c>
    </row>
    <row r="16" spans="1:17" x14ac:dyDescent="0.3">
      <c r="A16" s="1">
        <v>0.8</v>
      </c>
      <c r="B16" s="1">
        <v>0.33800000000000002</v>
      </c>
      <c r="D16" t="s">
        <v>29</v>
      </c>
      <c r="E16" s="4" t="s">
        <v>14</v>
      </c>
      <c r="F16" s="7">
        <v>0.378</v>
      </c>
      <c r="G16" s="7">
        <v>0.40200000000000002</v>
      </c>
      <c r="H16" s="7">
        <v>0.38100000000000001</v>
      </c>
      <c r="I16" s="7">
        <f t="shared" si="2"/>
        <v>1.0578512396694215</v>
      </c>
      <c r="J16" s="7">
        <f t="shared" si="3"/>
        <v>1.1480090157776111</v>
      </c>
      <c r="K16" s="7">
        <f t="shared" si="4"/>
        <v>1.0691209616829453</v>
      </c>
      <c r="L16" s="7">
        <v>5</v>
      </c>
      <c r="M16" s="7">
        <f t="shared" si="1"/>
        <v>5.2892561983471076</v>
      </c>
      <c r="N16" s="7">
        <f t="shared" si="5"/>
        <v>5.7400450788880555</v>
      </c>
      <c r="O16" s="7">
        <f t="shared" si="6"/>
        <v>5.345604808414727</v>
      </c>
      <c r="P16" s="8">
        <f t="shared" si="7"/>
        <v>5.458302028549963</v>
      </c>
      <c r="Q16">
        <f t="shared" si="8"/>
        <v>109.16604057099926</v>
      </c>
    </row>
    <row r="17" spans="1:17" x14ac:dyDescent="0.3">
      <c r="A17" s="1">
        <v>0.8</v>
      </c>
      <c r="B17" s="1">
        <v>0.33800000000000002</v>
      </c>
      <c r="D17" t="s">
        <v>30</v>
      </c>
      <c r="E17" s="4" t="s">
        <v>14</v>
      </c>
      <c r="F17" s="7">
        <v>0.36</v>
      </c>
      <c r="G17" s="7">
        <v>0.32600000000000001</v>
      </c>
      <c r="H17" s="7">
        <v>0.39</v>
      </c>
      <c r="I17" s="7">
        <f t="shared" si="2"/>
        <v>0.99023290758827953</v>
      </c>
      <c r="J17" s="7">
        <f t="shared" si="3"/>
        <v>0.86250939143501137</v>
      </c>
      <c r="K17" s="7">
        <f t="shared" si="4"/>
        <v>1.1029301277235164</v>
      </c>
      <c r="L17" s="7">
        <v>5</v>
      </c>
      <c r="M17" s="7">
        <f t="shared" si="1"/>
        <v>4.9511645379413975</v>
      </c>
      <c r="N17" s="7">
        <f t="shared" si="5"/>
        <v>4.3125469571750568</v>
      </c>
      <c r="O17" s="7">
        <f t="shared" si="6"/>
        <v>5.5146506386175815</v>
      </c>
      <c r="P17" s="8">
        <f t="shared" si="7"/>
        <v>4.9261207112446783</v>
      </c>
      <c r="Q17">
        <f t="shared" si="8"/>
        <v>98.522414224893566</v>
      </c>
    </row>
    <row r="18" spans="1:17" x14ac:dyDescent="0.3">
      <c r="A18" s="1">
        <v>1</v>
      </c>
      <c r="B18" s="1">
        <v>0.36799999999999999</v>
      </c>
      <c r="D18" t="s">
        <v>31</v>
      </c>
      <c r="E18" s="4" t="s">
        <v>14</v>
      </c>
      <c r="F18" s="7">
        <v>0.39400000000000002</v>
      </c>
      <c r="G18" s="7">
        <v>0.33300000000000002</v>
      </c>
      <c r="H18" s="7">
        <v>0.33500000000000002</v>
      </c>
      <c r="I18" s="7">
        <f t="shared" si="2"/>
        <v>1.1179564237415478</v>
      </c>
      <c r="J18" s="7">
        <f t="shared" si="3"/>
        <v>0.88880540946656661</v>
      </c>
      <c r="K18" s="7">
        <f t="shared" si="4"/>
        <v>0.89631855747558242</v>
      </c>
      <c r="L18" s="7">
        <v>5</v>
      </c>
      <c r="M18" s="7">
        <f t="shared" si="1"/>
        <v>5.5897821187077392</v>
      </c>
      <c r="N18" s="7">
        <f t="shared" si="5"/>
        <v>4.4440270473328329</v>
      </c>
      <c r="O18" s="7">
        <f t="shared" si="6"/>
        <v>4.4815927873779122</v>
      </c>
      <c r="P18" s="8">
        <f t="shared" si="7"/>
        <v>4.8384673178061623</v>
      </c>
      <c r="Q18">
        <f t="shared" si="8"/>
        <v>96.769346356123236</v>
      </c>
    </row>
    <row r="19" spans="1:17" x14ac:dyDescent="0.3">
      <c r="A19" s="1">
        <v>1</v>
      </c>
      <c r="B19" s="1">
        <v>0.35199999999999998</v>
      </c>
      <c r="D19" t="s">
        <v>32</v>
      </c>
      <c r="E19" s="4" t="s">
        <v>14</v>
      </c>
      <c r="F19" s="7">
        <v>0.443</v>
      </c>
      <c r="G19" s="7">
        <v>0.44900000000000001</v>
      </c>
      <c r="H19" s="7">
        <v>0.35099999999999998</v>
      </c>
      <c r="I19" s="7">
        <f t="shared" si="2"/>
        <v>1.3020285499624344</v>
      </c>
      <c r="J19" s="7">
        <f t="shared" si="3"/>
        <v>1.3245679939894817</v>
      </c>
      <c r="K19" s="7">
        <f t="shared" si="4"/>
        <v>0.95642374154770848</v>
      </c>
      <c r="L19" s="7">
        <v>5</v>
      </c>
      <c r="M19" s="7">
        <f t="shared" si="1"/>
        <v>6.5101427498121724</v>
      </c>
      <c r="N19" s="7">
        <f t="shared" si="5"/>
        <v>6.6228399699474085</v>
      </c>
      <c r="O19" s="7">
        <f t="shared" si="6"/>
        <v>4.7821187077385421</v>
      </c>
      <c r="P19" s="8">
        <f t="shared" si="7"/>
        <v>5.9717004758327077</v>
      </c>
      <c r="Q19">
        <f t="shared" si="8"/>
        <v>119.43400951665414</v>
      </c>
    </row>
    <row r="20" spans="1:17" x14ac:dyDescent="0.3">
      <c r="A20" s="1">
        <v>1</v>
      </c>
      <c r="B20" s="1">
        <v>0.33100000000000002</v>
      </c>
      <c r="D20" t="s">
        <v>33</v>
      </c>
      <c r="E20" s="4" t="s">
        <v>14</v>
      </c>
      <c r="F20" s="7">
        <v>0.42299999999999999</v>
      </c>
      <c r="G20" s="7">
        <v>0.39200000000000002</v>
      </c>
      <c r="H20" s="7">
        <v>0.38300000000000001</v>
      </c>
      <c r="I20" s="7">
        <f t="shared" si="2"/>
        <v>1.2268970698722765</v>
      </c>
      <c r="J20" s="7">
        <f t="shared" si="3"/>
        <v>1.110443275732532</v>
      </c>
      <c r="K20" s="7">
        <f t="shared" si="4"/>
        <v>1.0766341096919609</v>
      </c>
      <c r="L20" s="7">
        <v>5</v>
      </c>
      <c r="M20" s="7">
        <f t="shared" si="1"/>
        <v>6.1344853493613822</v>
      </c>
      <c r="N20" s="7">
        <f t="shared" si="5"/>
        <v>5.5522163786626599</v>
      </c>
      <c r="O20" s="7">
        <f t="shared" si="6"/>
        <v>5.3831705484598045</v>
      </c>
      <c r="P20" s="8">
        <f t="shared" si="7"/>
        <v>5.6899574254946153</v>
      </c>
      <c r="Q20">
        <f t="shared" si="8"/>
        <v>113.79914850989231</v>
      </c>
    </row>
    <row r="21" spans="1:17" x14ac:dyDescent="0.3">
      <c r="A21" s="1">
        <v>1.3</v>
      </c>
      <c r="B21" s="1">
        <v>0.46</v>
      </c>
      <c r="D21" t="s">
        <v>34</v>
      </c>
      <c r="E21" s="4" t="s">
        <v>14</v>
      </c>
      <c r="F21" s="7">
        <v>0.38300000000000001</v>
      </c>
      <c r="G21" s="7">
        <v>0.38500000000000001</v>
      </c>
      <c r="H21" s="7">
        <v>0.38200000000000001</v>
      </c>
      <c r="I21" s="7">
        <f t="shared" si="2"/>
        <v>1.0766341096919609</v>
      </c>
      <c r="J21" s="7">
        <f t="shared" si="3"/>
        <v>1.0841472577009768</v>
      </c>
      <c r="K21" s="7">
        <f t="shared" si="4"/>
        <v>1.0728775356874531</v>
      </c>
      <c r="L21" s="7">
        <v>5</v>
      </c>
      <c r="M21" s="7">
        <f t="shared" si="1"/>
        <v>5.3831705484598045</v>
      </c>
      <c r="N21" s="7">
        <f t="shared" si="5"/>
        <v>5.4207362885048838</v>
      </c>
      <c r="O21" s="7">
        <f t="shared" si="6"/>
        <v>5.3643876784372662</v>
      </c>
      <c r="P21" s="8">
        <f t="shared" si="7"/>
        <v>5.3894315051339845</v>
      </c>
      <c r="Q21">
        <f t="shared" si="8"/>
        <v>107.78863010267969</v>
      </c>
    </row>
    <row r="22" spans="1:17" x14ac:dyDescent="0.3">
      <c r="A22" s="1">
        <v>1.3</v>
      </c>
      <c r="B22" s="1">
        <v>0.44400000000000001</v>
      </c>
      <c r="D22" t="s">
        <v>35</v>
      </c>
      <c r="E22" s="4" t="s">
        <v>14</v>
      </c>
      <c r="F22" s="7">
        <v>0.372</v>
      </c>
      <c r="G22" s="7">
        <v>0.33700000000000002</v>
      </c>
      <c r="H22" s="7">
        <v>0.37</v>
      </c>
      <c r="I22" s="7">
        <f t="shared" si="2"/>
        <v>1.0353117956423743</v>
      </c>
      <c r="J22" s="7">
        <f t="shared" si="3"/>
        <v>0.90383170548459824</v>
      </c>
      <c r="K22" s="7">
        <f t="shared" si="4"/>
        <v>1.0277986476333585</v>
      </c>
      <c r="L22" s="7">
        <v>5</v>
      </c>
      <c r="M22" s="7">
        <f t="shared" si="1"/>
        <v>5.1765589782118715</v>
      </c>
      <c r="N22" s="7">
        <f t="shared" si="5"/>
        <v>4.5191585274229915</v>
      </c>
      <c r="O22" s="7">
        <f t="shared" si="6"/>
        <v>5.1389932381667922</v>
      </c>
      <c r="P22" s="8">
        <f t="shared" si="7"/>
        <v>4.9449035812672184</v>
      </c>
      <c r="Q22">
        <f t="shared" si="8"/>
        <v>98.898071625344357</v>
      </c>
    </row>
    <row r="23" spans="1:17" x14ac:dyDescent="0.3">
      <c r="A23" s="1">
        <v>1.3</v>
      </c>
      <c r="B23" s="1">
        <v>0.41299999999999998</v>
      </c>
      <c r="D23" t="s">
        <v>36</v>
      </c>
      <c r="E23" s="4" t="s">
        <v>14</v>
      </c>
      <c r="F23" s="7">
        <v>0.35899999999999999</v>
      </c>
      <c r="G23" s="7">
        <v>0.34599999999999997</v>
      </c>
      <c r="H23" s="7">
        <v>0.316</v>
      </c>
      <c r="I23" s="7">
        <f t="shared" si="2"/>
        <v>0.98647633358377163</v>
      </c>
      <c r="J23" s="7">
        <f t="shared" si="3"/>
        <v>0.93764087152516906</v>
      </c>
      <c r="K23" s="7">
        <f t="shared" si="4"/>
        <v>0.82494365138993242</v>
      </c>
      <c r="L23" s="7">
        <v>5</v>
      </c>
      <c r="M23" s="7">
        <f t="shared" si="1"/>
        <v>4.9323816679188583</v>
      </c>
      <c r="N23" s="7">
        <f t="shared" si="5"/>
        <v>4.6882043576258452</v>
      </c>
      <c r="O23" s="7">
        <f t="shared" si="6"/>
        <v>4.1247182569496621</v>
      </c>
      <c r="P23" s="8">
        <f t="shared" si="7"/>
        <v>4.5817680941647891</v>
      </c>
      <c r="Q23">
        <f t="shared" si="8"/>
        <v>91.635361883295772</v>
      </c>
    </row>
    <row r="24" spans="1:17" x14ac:dyDescent="0.3">
      <c r="A24" s="1">
        <v>1.5</v>
      </c>
      <c r="B24" s="1">
        <v>0.496</v>
      </c>
      <c r="D24" t="s">
        <v>37</v>
      </c>
      <c r="E24" s="4" t="s">
        <v>14</v>
      </c>
      <c r="F24" s="7">
        <v>0.38400000000000001</v>
      </c>
      <c r="G24" s="7">
        <v>0.34300000000000003</v>
      </c>
      <c r="H24" s="7">
        <v>0.36499999999999999</v>
      </c>
      <c r="I24" s="7">
        <f t="shared" si="2"/>
        <v>1.080390683696469</v>
      </c>
      <c r="J24" s="7">
        <f t="shared" si="3"/>
        <v>0.92637114951164556</v>
      </c>
      <c r="K24" s="7">
        <f t="shared" si="4"/>
        <v>1.0090157776108191</v>
      </c>
      <c r="L24" s="7">
        <v>5</v>
      </c>
      <c r="M24" s="7">
        <f t="shared" si="1"/>
        <v>5.4019534184823446</v>
      </c>
      <c r="N24" s="7">
        <f t="shared" si="5"/>
        <v>4.6318557475582276</v>
      </c>
      <c r="O24" s="7">
        <f t="shared" si="6"/>
        <v>5.0450788880540953</v>
      </c>
      <c r="P24" s="8">
        <f t="shared" si="7"/>
        <v>5.0262960180315561</v>
      </c>
      <c r="Q24">
        <f t="shared" si="8"/>
        <v>100.52592036063112</v>
      </c>
    </row>
    <row r="25" spans="1:17" x14ac:dyDescent="0.3">
      <c r="A25" s="1">
        <v>1.5</v>
      </c>
      <c r="B25" s="1">
        <v>0.48599999999999999</v>
      </c>
      <c r="D25" t="s">
        <v>38</v>
      </c>
      <c r="E25" s="4" t="s">
        <v>14</v>
      </c>
      <c r="F25" s="7">
        <v>0.371</v>
      </c>
      <c r="G25" s="7">
        <v>0.33900000000000002</v>
      </c>
      <c r="H25" s="7">
        <v>0.32</v>
      </c>
      <c r="I25" s="7">
        <f t="shared" si="2"/>
        <v>1.0315552216378663</v>
      </c>
      <c r="J25" s="7">
        <f t="shared" si="3"/>
        <v>0.91134485349361394</v>
      </c>
      <c r="K25" s="7">
        <f t="shared" si="4"/>
        <v>0.83996994740796405</v>
      </c>
      <c r="L25" s="7">
        <v>5</v>
      </c>
      <c r="M25" s="7">
        <f t="shared" si="1"/>
        <v>5.1577761081893314</v>
      </c>
      <c r="N25" s="7">
        <f t="shared" si="5"/>
        <v>4.5567242674680699</v>
      </c>
      <c r="O25" s="7">
        <f t="shared" si="6"/>
        <v>4.1998497370398198</v>
      </c>
      <c r="P25" s="8">
        <f t="shared" si="7"/>
        <v>4.6381167042324067</v>
      </c>
      <c r="Q25">
        <f t="shared" si="8"/>
        <v>92.762334084648131</v>
      </c>
    </row>
    <row r="26" spans="1:17" x14ac:dyDescent="0.3">
      <c r="A26" s="1">
        <v>1.5</v>
      </c>
      <c r="B26" s="1">
        <v>0.48899999999999999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552C-0E02-4692-81EB-9B8E10E12A0E}">
  <dimension ref="A1:Q26"/>
  <sheetViews>
    <sheetView zoomScale="70" zoomScaleNormal="70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0.39</v>
      </c>
      <c r="G2" s="7">
        <v>0.42499999999999999</v>
      </c>
      <c r="H2" s="7">
        <v>0.439</v>
      </c>
      <c r="I2" s="7">
        <f>(F2-0.0789)/0.2662</f>
        <v>1.1686701728024045</v>
      </c>
      <c r="J2" s="7">
        <f t="shared" ref="J2:K2" si="0">(G2-0.0789)/0.2662</f>
        <v>1.3001502629601802</v>
      </c>
      <c r="K2" s="7">
        <f t="shared" si="0"/>
        <v>1.3527422990232907</v>
      </c>
      <c r="L2" s="7">
        <v>5</v>
      </c>
      <c r="M2" s="7">
        <f t="shared" ref="M2:M25" si="1">L2*I2</f>
        <v>5.843350864012022</v>
      </c>
      <c r="N2" s="7">
        <f>L2*J2</f>
        <v>6.5007513148009011</v>
      </c>
      <c r="O2" s="7">
        <f>L2*K2</f>
        <v>6.7637114951164534</v>
      </c>
      <c r="P2" s="8">
        <f>AVERAGE(M2:O2)</f>
        <v>6.3692712246431258</v>
      </c>
      <c r="Q2">
        <f>P2/0.05</f>
        <v>127.38542449286251</v>
      </c>
    </row>
    <row r="3" spans="1:17" x14ac:dyDescent="0.3">
      <c r="A3" s="1">
        <v>0</v>
      </c>
      <c r="B3" s="1">
        <v>5.8999999999999997E-2</v>
      </c>
      <c r="D3" t="s">
        <v>16</v>
      </c>
      <c r="E3" s="4" t="s">
        <v>14</v>
      </c>
      <c r="F3" s="7">
        <v>0.22500000000000001</v>
      </c>
      <c r="G3" s="7">
        <v>0.35599999999999998</v>
      </c>
      <c r="H3" s="7">
        <v>0.36399999999999999</v>
      </c>
      <c r="I3" s="7">
        <f t="shared" ref="I3:I25" si="2">(F3-0.0789)/0.2662</f>
        <v>0.54883546205860256</v>
      </c>
      <c r="J3" s="7">
        <f t="shared" ref="J3:J25" si="3">(G3-0.0789)/0.2662</f>
        <v>1.0409466566491361</v>
      </c>
      <c r="K3" s="7">
        <f t="shared" ref="K3:K25" si="4">(H3-0.0789)/0.2662</f>
        <v>1.0709992486851991</v>
      </c>
      <c r="L3" s="7">
        <v>5</v>
      </c>
      <c r="M3" s="7">
        <f t="shared" si="1"/>
        <v>2.7441773102930127</v>
      </c>
      <c r="N3" s="7">
        <f t="shared" ref="N3:N25" si="5">L3*J3</f>
        <v>5.2047332832456803</v>
      </c>
      <c r="O3" s="7">
        <f t="shared" ref="O3:O25" si="6">L3*K3</f>
        <v>5.3549962434259957</v>
      </c>
      <c r="P3" s="8">
        <f t="shared" ref="P3:P25" si="7">AVERAGE(M3:O3)</f>
        <v>4.4346356123215633</v>
      </c>
      <c r="Q3">
        <f t="shared" ref="Q3:Q25" si="8">P3/0.05</f>
        <v>88.692712246431256</v>
      </c>
    </row>
    <row r="4" spans="1:17" x14ac:dyDescent="0.3">
      <c r="A4" s="1">
        <v>0</v>
      </c>
      <c r="B4" s="1">
        <v>5.8999999999999997E-2</v>
      </c>
      <c r="D4" t="s">
        <v>17</v>
      </c>
      <c r="E4" s="4" t="s">
        <v>14</v>
      </c>
      <c r="F4" s="7">
        <v>0.22500000000000001</v>
      </c>
      <c r="G4" s="7">
        <v>0.35599999999999998</v>
      </c>
      <c r="H4" s="7">
        <v>0.36399999999999999</v>
      </c>
      <c r="I4" s="7">
        <f t="shared" si="2"/>
        <v>0.54883546205860256</v>
      </c>
      <c r="J4" s="7">
        <f t="shared" si="3"/>
        <v>1.0409466566491361</v>
      </c>
      <c r="K4" s="7">
        <f t="shared" si="4"/>
        <v>1.0709992486851991</v>
      </c>
      <c r="L4" s="7">
        <v>5</v>
      </c>
      <c r="M4" s="7">
        <f t="shared" si="1"/>
        <v>2.7441773102930127</v>
      </c>
      <c r="N4" s="7">
        <f t="shared" si="5"/>
        <v>5.2047332832456803</v>
      </c>
      <c r="O4" s="7">
        <f t="shared" si="6"/>
        <v>5.3549962434259957</v>
      </c>
      <c r="P4" s="8">
        <f t="shared" si="7"/>
        <v>4.4346356123215633</v>
      </c>
      <c r="Q4">
        <f t="shared" si="8"/>
        <v>88.692712246431256</v>
      </c>
    </row>
    <row r="5" spans="1:17" x14ac:dyDescent="0.3">
      <c r="A5" s="1">
        <v>0</v>
      </c>
      <c r="B5" s="1">
        <v>6.6000000000000003E-2</v>
      </c>
      <c r="D5" t="s">
        <v>18</v>
      </c>
      <c r="E5" s="4" t="s">
        <v>14</v>
      </c>
      <c r="F5" s="7">
        <v>0.48499999999999999</v>
      </c>
      <c r="G5" s="7">
        <v>0.42599999999999999</v>
      </c>
      <c r="H5" s="7">
        <v>0.435</v>
      </c>
      <c r="I5" s="7">
        <f t="shared" si="2"/>
        <v>1.5255447032306537</v>
      </c>
      <c r="J5" s="7">
        <f t="shared" si="3"/>
        <v>1.303906836964688</v>
      </c>
      <c r="K5" s="7">
        <f t="shared" si="4"/>
        <v>1.3377160030052591</v>
      </c>
      <c r="L5" s="7">
        <v>5</v>
      </c>
      <c r="M5" s="7">
        <f t="shared" si="1"/>
        <v>7.627723516153269</v>
      </c>
      <c r="N5" s="7">
        <f t="shared" si="5"/>
        <v>6.5195341848234403</v>
      </c>
      <c r="O5" s="7">
        <f t="shared" si="6"/>
        <v>6.6885800150262948</v>
      </c>
      <c r="P5" s="8">
        <f t="shared" si="7"/>
        <v>6.9452792386676689</v>
      </c>
      <c r="Q5">
        <f t="shared" si="8"/>
        <v>138.90558477335338</v>
      </c>
    </row>
    <row r="6" spans="1:17" x14ac:dyDescent="0.3">
      <c r="A6" s="1">
        <v>0.2</v>
      </c>
      <c r="B6" s="1">
        <v>0.11899999999999999</v>
      </c>
      <c r="D6" t="s">
        <v>19</v>
      </c>
      <c r="E6" s="4" t="s">
        <v>14</v>
      </c>
      <c r="F6" s="7">
        <v>0.42599999999999999</v>
      </c>
      <c r="G6" s="7">
        <v>0.47699999999999998</v>
      </c>
      <c r="H6" s="7">
        <v>0.45200000000000001</v>
      </c>
      <c r="I6" s="7">
        <f t="shared" si="2"/>
        <v>1.303906836964688</v>
      </c>
      <c r="J6" s="7">
        <f t="shared" si="3"/>
        <v>1.4954921111945907</v>
      </c>
      <c r="K6" s="7">
        <f t="shared" si="4"/>
        <v>1.4015777610818934</v>
      </c>
      <c r="L6" s="7">
        <v>5</v>
      </c>
      <c r="M6" s="7">
        <f t="shared" si="1"/>
        <v>6.5195341848234403</v>
      </c>
      <c r="N6" s="7">
        <f t="shared" si="5"/>
        <v>7.4774605559729537</v>
      </c>
      <c r="O6" s="7">
        <f t="shared" si="6"/>
        <v>7.0078888054094666</v>
      </c>
      <c r="P6" s="8">
        <f t="shared" si="7"/>
        <v>7.0016278487352865</v>
      </c>
      <c r="Q6">
        <f t="shared" si="8"/>
        <v>140.03255697470573</v>
      </c>
    </row>
    <row r="7" spans="1:17" x14ac:dyDescent="0.3">
      <c r="A7" s="1">
        <v>0.2</v>
      </c>
      <c r="B7" s="1">
        <v>0.14299999999999999</v>
      </c>
      <c r="D7" t="s">
        <v>20</v>
      </c>
      <c r="E7" s="4" t="s">
        <v>14</v>
      </c>
      <c r="F7" s="7">
        <v>0.46899999999999997</v>
      </c>
      <c r="G7" s="7">
        <v>0.497</v>
      </c>
      <c r="H7" s="7">
        <v>0.46</v>
      </c>
      <c r="I7" s="7">
        <f t="shared" si="2"/>
        <v>1.4654395191585274</v>
      </c>
      <c r="J7" s="7">
        <f t="shared" si="3"/>
        <v>1.5706235912847484</v>
      </c>
      <c r="K7" s="7">
        <f t="shared" si="4"/>
        <v>1.4316303531179564</v>
      </c>
      <c r="L7" s="7">
        <v>5</v>
      </c>
      <c r="M7" s="7">
        <f t="shared" si="1"/>
        <v>7.3271975957926374</v>
      </c>
      <c r="N7" s="7">
        <f t="shared" si="5"/>
        <v>7.8531179564237421</v>
      </c>
      <c r="O7" s="7">
        <f t="shared" si="6"/>
        <v>7.1581517655897819</v>
      </c>
      <c r="P7" s="8">
        <f t="shared" si="7"/>
        <v>7.4461557726020544</v>
      </c>
      <c r="Q7">
        <f t="shared" si="8"/>
        <v>148.92311545204109</v>
      </c>
    </row>
    <row r="8" spans="1:17" x14ac:dyDescent="0.3">
      <c r="A8" s="1">
        <v>0.2</v>
      </c>
      <c r="B8" s="1">
        <v>0.14499999999999999</v>
      </c>
      <c r="D8" t="s">
        <v>21</v>
      </c>
      <c r="E8" s="4" t="s">
        <v>14</v>
      </c>
      <c r="F8" s="7">
        <v>0.41799999999999998</v>
      </c>
      <c r="G8" s="7">
        <v>0.38200000000000001</v>
      </c>
      <c r="H8" s="7">
        <v>0.379</v>
      </c>
      <c r="I8" s="7">
        <f t="shared" si="2"/>
        <v>1.273854244928625</v>
      </c>
      <c r="J8" s="7">
        <f t="shared" si="3"/>
        <v>1.1386175807663412</v>
      </c>
      <c r="K8" s="7">
        <f t="shared" si="4"/>
        <v>1.1273478587528176</v>
      </c>
      <c r="L8" s="7">
        <v>5</v>
      </c>
      <c r="M8" s="7">
        <f t="shared" si="1"/>
        <v>6.3692712246431249</v>
      </c>
      <c r="N8" s="7">
        <f t="shared" si="5"/>
        <v>5.6930879038317066</v>
      </c>
      <c r="O8" s="7">
        <f t="shared" si="6"/>
        <v>5.6367392937640881</v>
      </c>
      <c r="P8" s="8">
        <f t="shared" si="7"/>
        <v>5.8996994740796396</v>
      </c>
      <c r="Q8">
        <f t="shared" si="8"/>
        <v>117.99398948159279</v>
      </c>
    </row>
    <row r="9" spans="1:17" x14ac:dyDescent="0.3">
      <c r="A9" s="1">
        <v>0.4</v>
      </c>
      <c r="B9" s="1">
        <v>0.192</v>
      </c>
      <c r="D9" t="s">
        <v>22</v>
      </c>
      <c r="E9" s="4" t="s">
        <v>14</v>
      </c>
      <c r="F9" s="7">
        <v>0.437</v>
      </c>
      <c r="G9" s="7">
        <v>0.45900000000000002</v>
      </c>
      <c r="H9" s="7">
        <v>0.46300000000000002</v>
      </c>
      <c r="I9" s="7">
        <f t="shared" si="2"/>
        <v>1.3452291510142749</v>
      </c>
      <c r="J9" s="7">
        <f t="shared" si="3"/>
        <v>1.4278737791134486</v>
      </c>
      <c r="K9" s="7">
        <f t="shared" si="4"/>
        <v>1.4429000751314802</v>
      </c>
      <c r="L9" s="7">
        <v>5</v>
      </c>
      <c r="M9" s="7">
        <f t="shared" si="1"/>
        <v>6.7261457550713741</v>
      </c>
      <c r="N9" s="7">
        <f t="shared" si="5"/>
        <v>7.1393688955672427</v>
      </c>
      <c r="O9" s="7">
        <f t="shared" si="6"/>
        <v>7.2145003756574013</v>
      </c>
      <c r="P9" s="8">
        <f t="shared" si="7"/>
        <v>7.0266716754320058</v>
      </c>
      <c r="Q9">
        <f t="shared" si="8"/>
        <v>140.53343350864012</v>
      </c>
    </row>
    <row r="10" spans="1:17" x14ac:dyDescent="0.3">
      <c r="A10" s="1">
        <v>0.4</v>
      </c>
      <c r="B10" s="1">
        <v>0.17399999999999999</v>
      </c>
      <c r="D10" t="s">
        <v>23</v>
      </c>
      <c r="E10" s="4" t="s">
        <v>14</v>
      </c>
      <c r="F10" s="7">
        <v>0.47499999999999998</v>
      </c>
      <c r="G10" s="7">
        <v>0.42</v>
      </c>
      <c r="H10" s="7">
        <v>0.44400000000000001</v>
      </c>
      <c r="I10" s="7">
        <f t="shared" si="2"/>
        <v>1.4879789631855749</v>
      </c>
      <c r="J10" s="7">
        <f t="shared" si="3"/>
        <v>1.2813673929376408</v>
      </c>
      <c r="K10" s="7">
        <f t="shared" si="4"/>
        <v>1.3715251690458301</v>
      </c>
      <c r="L10" s="7">
        <v>5</v>
      </c>
      <c r="M10" s="7">
        <f t="shared" si="1"/>
        <v>7.4398948159278744</v>
      </c>
      <c r="N10" s="7">
        <f t="shared" si="5"/>
        <v>6.4068369646882042</v>
      </c>
      <c r="O10" s="7">
        <f t="shared" si="6"/>
        <v>6.8576258452291503</v>
      </c>
      <c r="P10" s="8">
        <f t="shared" si="7"/>
        <v>6.9014525419484096</v>
      </c>
      <c r="Q10">
        <f t="shared" si="8"/>
        <v>138.02905083896817</v>
      </c>
    </row>
    <row r="11" spans="1:17" x14ac:dyDescent="0.3">
      <c r="A11" s="1">
        <v>0.4</v>
      </c>
      <c r="B11" s="1">
        <v>0.192</v>
      </c>
      <c r="D11" t="s">
        <v>24</v>
      </c>
      <c r="E11" s="4" t="s">
        <v>14</v>
      </c>
      <c r="F11" s="7">
        <v>0.45400000000000001</v>
      </c>
      <c r="G11" s="7">
        <v>0.40799999999999997</v>
      </c>
      <c r="H11" s="7">
        <v>0.41299999999999998</v>
      </c>
      <c r="I11" s="7">
        <f t="shared" si="2"/>
        <v>1.4090909090909092</v>
      </c>
      <c r="J11" s="7">
        <f t="shared" si="3"/>
        <v>1.2362885048835461</v>
      </c>
      <c r="K11" s="7">
        <f t="shared" si="4"/>
        <v>1.2550713749060856</v>
      </c>
      <c r="L11" s="7">
        <v>5</v>
      </c>
      <c r="M11" s="7">
        <f t="shared" si="1"/>
        <v>7.0454545454545459</v>
      </c>
      <c r="N11" s="7">
        <f t="shared" si="5"/>
        <v>6.1814425244177311</v>
      </c>
      <c r="O11" s="7">
        <f t="shared" si="6"/>
        <v>6.275356874530428</v>
      </c>
      <c r="P11" s="8">
        <f t="shared" si="7"/>
        <v>6.5007513148009011</v>
      </c>
      <c r="Q11">
        <f t="shared" si="8"/>
        <v>130.01502629601802</v>
      </c>
    </row>
    <row r="12" spans="1:17" x14ac:dyDescent="0.3">
      <c r="A12" s="1">
        <v>0.6</v>
      </c>
      <c r="B12" s="1">
        <v>0.22700000000000001</v>
      </c>
      <c r="D12" t="s">
        <v>25</v>
      </c>
      <c r="E12" s="4" t="s">
        <v>14</v>
      </c>
      <c r="F12" s="7">
        <v>0.48799999999999999</v>
      </c>
      <c r="G12" s="7">
        <v>0.57099999999999995</v>
      </c>
      <c r="H12" s="7">
        <v>0.46</v>
      </c>
      <c r="I12" s="7">
        <f t="shared" si="2"/>
        <v>1.5368144252441773</v>
      </c>
      <c r="J12" s="7">
        <f t="shared" si="3"/>
        <v>1.8486100676183321</v>
      </c>
      <c r="K12" s="7">
        <f t="shared" si="4"/>
        <v>1.4316303531179564</v>
      </c>
      <c r="L12" s="7">
        <v>5</v>
      </c>
      <c r="M12" s="7">
        <f t="shared" si="1"/>
        <v>7.6840721262208866</v>
      </c>
      <c r="N12" s="7">
        <f t="shared" si="5"/>
        <v>9.2430503380916598</v>
      </c>
      <c r="O12" s="7">
        <f t="shared" si="6"/>
        <v>7.1581517655897819</v>
      </c>
      <c r="P12" s="8">
        <f t="shared" si="7"/>
        <v>8.0284247433007767</v>
      </c>
      <c r="Q12">
        <f t="shared" si="8"/>
        <v>160.56849486601553</v>
      </c>
    </row>
    <row r="13" spans="1:17" x14ac:dyDescent="0.3">
      <c r="A13" s="1">
        <v>0.6</v>
      </c>
      <c r="B13" s="1">
        <v>0.25900000000000001</v>
      </c>
      <c r="D13" t="s">
        <v>26</v>
      </c>
      <c r="E13" s="4" t="s">
        <v>14</v>
      </c>
      <c r="F13" s="7">
        <v>0.438</v>
      </c>
      <c r="G13" s="7">
        <v>0.42699999999999999</v>
      </c>
      <c r="H13" s="7">
        <v>0.45700000000000002</v>
      </c>
      <c r="I13" s="7">
        <f t="shared" si="2"/>
        <v>1.3489857250187829</v>
      </c>
      <c r="J13" s="7">
        <f t="shared" si="3"/>
        <v>1.307663410969196</v>
      </c>
      <c r="K13" s="7">
        <f t="shared" si="4"/>
        <v>1.4203606311044328</v>
      </c>
      <c r="L13" s="7">
        <v>5</v>
      </c>
      <c r="M13" s="7">
        <f t="shared" si="1"/>
        <v>6.7449286250939142</v>
      </c>
      <c r="N13" s="7">
        <f t="shared" si="5"/>
        <v>6.5383170548459804</v>
      </c>
      <c r="O13" s="7">
        <f t="shared" si="6"/>
        <v>7.1018031555221643</v>
      </c>
      <c r="P13" s="8">
        <f t="shared" si="7"/>
        <v>6.7950162784873527</v>
      </c>
      <c r="Q13">
        <f t="shared" si="8"/>
        <v>135.90032556974705</v>
      </c>
    </row>
    <row r="14" spans="1:17" x14ac:dyDescent="0.3">
      <c r="A14" s="1">
        <v>0.6</v>
      </c>
      <c r="B14" s="1">
        <v>0.26900000000000002</v>
      </c>
      <c r="D14" t="s">
        <v>27</v>
      </c>
      <c r="E14" s="4" t="s">
        <v>14</v>
      </c>
      <c r="F14" s="7">
        <v>0.47599999999999998</v>
      </c>
      <c r="G14" s="7">
        <v>0.497</v>
      </c>
      <c r="H14" s="7">
        <v>0.41499999999999998</v>
      </c>
      <c r="I14" s="7">
        <f t="shared" si="2"/>
        <v>1.4917355371900827</v>
      </c>
      <c r="J14" s="7">
        <f t="shared" si="3"/>
        <v>1.5706235912847484</v>
      </c>
      <c r="K14" s="7">
        <f t="shared" si="4"/>
        <v>1.2625845229151014</v>
      </c>
      <c r="L14" s="7">
        <v>5</v>
      </c>
      <c r="M14" s="7">
        <f t="shared" si="1"/>
        <v>7.4586776859504136</v>
      </c>
      <c r="N14" s="7">
        <f t="shared" si="5"/>
        <v>7.8531179564237421</v>
      </c>
      <c r="O14" s="7">
        <f t="shared" si="6"/>
        <v>6.3129226145755073</v>
      </c>
      <c r="P14" s="8">
        <f t="shared" si="7"/>
        <v>7.2082394189832213</v>
      </c>
      <c r="Q14">
        <f t="shared" si="8"/>
        <v>144.16478837966443</v>
      </c>
    </row>
    <row r="15" spans="1:17" x14ac:dyDescent="0.3">
      <c r="A15" s="1">
        <v>0.8</v>
      </c>
      <c r="B15" s="1">
        <v>0.28199999999999997</v>
      </c>
      <c r="D15" t="s">
        <v>28</v>
      </c>
      <c r="E15" s="4" t="s">
        <v>14</v>
      </c>
      <c r="F15" s="7">
        <v>0.41499999999999998</v>
      </c>
      <c r="G15" s="7">
        <v>0.40699999999999997</v>
      </c>
      <c r="H15" s="7">
        <v>0.42299999999999999</v>
      </c>
      <c r="I15" s="7">
        <f t="shared" si="2"/>
        <v>1.2625845229151014</v>
      </c>
      <c r="J15" s="7">
        <f t="shared" si="3"/>
        <v>1.2325319308790381</v>
      </c>
      <c r="K15" s="7">
        <f t="shared" si="4"/>
        <v>1.2926371149511644</v>
      </c>
      <c r="L15" s="7">
        <v>5</v>
      </c>
      <c r="M15" s="7">
        <f t="shared" si="1"/>
        <v>6.3129226145755073</v>
      </c>
      <c r="N15" s="7">
        <f t="shared" si="5"/>
        <v>6.1626596543951901</v>
      </c>
      <c r="O15" s="7">
        <f t="shared" si="6"/>
        <v>6.4631855747558218</v>
      </c>
      <c r="P15" s="8">
        <f t="shared" si="7"/>
        <v>6.3129226145755064</v>
      </c>
      <c r="Q15">
        <f t="shared" si="8"/>
        <v>126.25845229151012</v>
      </c>
    </row>
    <row r="16" spans="1:17" x14ac:dyDescent="0.3">
      <c r="A16" s="1">
        <v>0.8</v>
      </c>
      <c r="B16" s="1">
        <v>0.32200000000000001</v>
      </c>
      <c r="D16" t="s">
        <v>29</v>
      </c>
      <c r="E16" s="4" t="s">
        <v>14</v>
      </c>
      <c r="F16" s="7">
        <v>0.40300000000000002</v>
      </c>
      <c r="G16" s="7">
        <v>0.43</v>
      </c>
      <c r="H16" s="7">
        <v>0.41799999999999998</v>
      </c>
      <c r="I16" s="7">
        <f t="shared" si="2"/>
        <v>1.2175056348610069</v>
      </c>
      <c r="J16" s="7">
        <f t="shared" si="3"/>
        <v>1.3189331329827196</v>
      </c>
      <c r="K16" s="7">
        <f t="shared" si="4"/>
        <v>1.273854244928625</v>
      </c>
      <c r="L16" s="7">
        <v>5</v>
      </c>
      <c r="M16" s="7">
        <f t="shared" si="1"/>
        <v>6.0875281743050351</v>
      </c>
      <c r="N16" s="7">
        <f t="shared" si="5"/>
        <v>6.594665664913598</v>
      </c>
      <c r="O16" s="7">
        <f t="shared" si="6"/>
        <v>6.3692712246431249</v>
      </c>
      <c r="P16" s="8">
        <f t="shared" si="7"/>
        <v>6.3504883546205866</v>
      </c>
      <c r="Q16">
        <f t="shared" si="8"/>
        <v>127.00976709241172</v>
      </c>
    </row>
    <row r="17" spans="1:17" x14ac:dyDescent="0.3">
      <c r="A17" s="1">
        <v>0.8</v>
      </c>
      <c r="B17" s="1">
        <v>0.312</v>
      </c>
      <c r="D17" t="s">
        <v>30</v>
      </c>
      <c r="E17" s="4" t="s">
        <v>14</v>
      </c>
      <c r="F17" s="7">
        <v>0.40899999999999997</v>
      </c>
      <c r="G17" s="7">
        <v>0.41899999999999998</v>
      </c>
      <c r="H17" s="7">
        <v>0.42099999999999999</v>
      </c>
      <c r="I17" s="7">
        <f t="shared" si="2"/>
        <v>1.2400450788880539</v>
      </c>
      <c r="J17" s="7">
        <f t="shared" si="3"/>
        <v>1.2776108189331328</v>
      </c>
      <c r="K17" s="7">
        <f t="shared" si="4"/>
        <v>1.2851239669421486</v>
      </c>
      <c r="L17" s="7">
        <v>5</v>
      </c>
      <c r="M17" s="7">
        <f t="shared" si="1"/>
        <v>6.2002253944402694</v>
      </c>
      <c r="N17" s="7">
        <f t="shared" si="5"/>
        <v>6.3880540946656641</v>
      </c>
      <c r="O17" s="7">
        <f t="shared" si="6"/>
        <v>6.4256198347107425</v>
      </c>
      <c r="P17" s="8">
        <f t="shared" si="7"/>
        <v>6.3379664412722247</v>
      </c>
      <c r="Q17">
        <f t="shared" si="8"/>
        <v>126.75932882544448</v>
      </c>
    </row>
    <row r="18" spans="1:17" x14ac:dyDescent="0.3">
      <c r="A18" s="1">
        <v>1</v>
      </c>
      <c r="B18" s="1">
        <v>0.33800000000000002</v>
      </c>
      <c r="D18" t="s">
        <v>31</v>
      </c>
      <c r="E18" s="4" t="s">
        <v>14</v>
      </c>
      <c r="F18" s="7">
        <v>0.40200000000000002</v>
      </c>
      <c r="G18" s="7">
        <v>0.42</v>
      </c>
      <c r="H18" s="7">
        <v>0.42299999999999999</v>
      </c>
      <c r="I18" s="7">
        <f t="shared" si="2"/>
        <v>1.2137490608564991</v>
      </c>
      <c r="J18" s="7">
        <f t="shared" si="3"/>
        <v>1.2813673929376408</v>
      </c>
      <c r="K18" s="7">
        <f t="shared" si="4"/>
        <v>1.2926371149511644</v>
      </c>
      <c r="L18" s="7">
        <v>5</v>
      </c>
      <c r="M18" s="7">
        <f t="shared" si="1"/>
        <v>6.0687453042824959</v>
      </c>
      <c r="N18" s="7">
        <f t="shared" si="5"/>
        <v>6.4068369646882042</v>
      </c>
      <c r="O18" s="7">
        <f t="shared" si="6"/>
        <v>6.4631855747558218</v>
      </c>
      <c r="P18" s="8">
        <f t="shared" si="7"/>
        <v>6.3129226145755082</v>
      </c>
      <c r="Q18">
        <f t="shared" si="8"/>
        <v>126.25845229151015</v>
      </c>
    </row>
    <row r="19" spans="1:17" x14ac:dyDescent="0.3">
      <c r="A19" s="1">
        <v>1</v>
      </c>
      <c r="B19" s="1">
        <v>0.33300000000000002</v>
      </c>
      <c r="D19" t="s">
        <v>32</v>
      </c>
      <c r="E19" s="4" t="s">
        <v>14</v>
      </c>
      <c r="F19" s="7">
        <v>0.46800000000000003</v>
      </c>
      <c r="G19" s="7">
        <v>0.497</v>
      </c>
      <c r="H19" s="7">
        <v>0.45400000000000001</v>
      </c>
      <c r="I19" s="7">
        <f t="shared" si="2"/>
        <v>1.4616829451540196</v>
      </c>
      <c r="J19" s="7">
        <f t="shared" si="3"/>
        <v>1.5706235912847484</v>
      </c>
      <c r="K19" s="7">
        <f t="shared" si="4"/>
        <v>1.4090909090909092</v>
      </c>
      <c r="L19" s="7">
        <v>5</v>
      </c>
      <c r="M19" s="7">
        <f t="shared" si="1"/>
        <v>7.3084147257700982</v>
      </c>
      <c r="N19" s="7">
        <f t="shared" si="5"/>
        <v>7.8531179564237421</v>
      </c>
      <c r="O19" s="7">
        <f t="shared" si="6"/>
        <v>7.0454545454545459</v>
      </c>
      <c r="P19" s="8">
        <f t="shared" si="7"/>
        <v>7.402329075882796</v>
      </c>
      <c r="Q19">
        <f t="shared" si="8"/>
        <v>148.04658151765591</v>
      </c>
    </row>
    <row r="20" spans="1:17" x14ac:dyDescent="0.3">
      <c r="A20" s="1">
        <v>1</v>
      </c>
      <c r="B20" s="1">
        <v>0.35799999999999998</v>
      </c>
      <c r="D20" t="s">
        <v>33</v>
      </c>
      <c r="E20" s="4" t="s">
        <v>14</v>
      </c>
      <c r="F20" s="7">
        <v>0.47399999999999998</v>
      </c>
      <c r="G20" s="7">
        <v>0.51900000000000002</v>
      </c>
      <c r="H20" s="7">
        <v>0.44400000000000001</v>
      </c>
      <c r="I20" s="7">
        <f t="shared" si="2"/>
        <v>1.4842223891810669</v>
      </c>
      <c r="J20" s="7">
        <f t="shared" si="3"/>
        <v>1.6532682193839221</v>
      </c>
      <c r="K20" s="7">
        <f t="shared" si="4"/>
        <v>1.3715251690458301</v>
      </c>
      <c r="L20" s="7">
        <v>5</v>
      </c>
      <c r="M20" s="7">
        <f t="shared" si="1"/>
        <v>7.4211119459053343</v>
      </c>
      <c r="N20" s="7">
        <f t="shared" si="5"/>
        <v>8.2663410969196107</v>
      </c>
      <c r="O20" s="7">
        <f t="shared" si="6"/>
        <v>6.8576258452291503</v>
      </c>
      <c r="P20" s="8">
        <f t="shared" si="7"/>
        <v>7.5150262960180321</v>
      </c>
      <c r="Q20">
        <f t="shared" si="8"/>
        <v>150.30052592036063</v>
      </c>
    </row>
    <row r="21" spans="1:17" x14ac:dyDescent="0.3">
      <c r="A21" s="1">
        <v>1.3</v>
      </c>
      <c r="B21" s="1">
        <v>0.435</v>
      </c>
      <c r="D21" t="s">
        <v>34</v>
      </c>
      <c r="E21" s="4" t="s">
        <v>14</v>
      </c>
      <c r="F21" s="7">
        <v>0.44900000000000001</v>
      </c>
      <c r="G21" s="7">
        <v>0.44</v>
      </c>
      <c r="H21" s="7">
        <v>0.44500000000000001</v>
      </c>
      <c r="I21" s="7">
        <f t="shared" si="2"/>
        <v>1.3903080390683695</v>
      </c>
      <c r="J21" s="7">
        <f t="shared" si="3"/>
        <v>1.3564988730277987</v>
      </c>
      <c r="K21" s="7">
        <f t="shared" si="4"/>
        <v>1.3752817430503381</v>
      </c>
      <c r="L21" s="7">
        <v>5</v>
      </c>
      <c r="M21" s="7">
        <f t="shared" si="1"/>
        <v>6.9515401953418472</v>
      </c>
      <c r="N21" s="7">
        <f t="shared" si="5"/>
        <v>6.7824943651389935</v>
      </c>
      <c r="O21" s="7">
        <f t="shared" si="6"/>
        <v>6.8764087152516904</v>
      </c>
      <c r="P21" s="8">
        <f t="shared" si="7"/>
        <v>6.8701477585775095</v>
      </c>
      <c r="Q21">
        <f t="shared" si="8"/>
        <v>137.40295517155019</v>
      </c>
    </row>
    <row r="22" spans="1:17" x14ac:dyDescent="0.3">
      <c r="A22" s="1">
        <v>1.3</v>
      </c>
      <c r="B22" s="1">
        <v>0.40899999999999997</v>
      </c>
      <c r="D22" t="s">
        <v>35</v>
      </c>
      <c r="E22" s="4" t="s">
        <v>14</v>
      </c>
      <c r="F22" s="7">
        <v>0.49099999999999999</v>
      </c>
      <c r="G22" s="7">
        <v>0.47099999999999997</v>
      </c>
      <c r="H22" s="7">
        <v>0.441</v>
      </c>
      <c r="I22" s="7">
        <f t="shared" si="2"/>
        <v>1.5480841472577012</v>
      </c>
      <c r="J22" s="7">
        <f t="shared" si="3"/>
        <v>1.4729526671675433</v>
      </c>
      <c r="K22" s="7">
        <f t="shared" si="4"/>
        <v>1.3602554470323065</v>
      </c>
      <c r="L22" s="7">
        <v>5</v>
      </c>
      <c r="M22" s="7">
        <f t="shared" si="1"/>
        <v>7.740420736288506</v>
      </c>
      <c r="N22" s="7">
        <f t="shared" si="5"/>
        <v>7.3647633358377167</v>
      </c>
      <c r="O22" s="7">
        <f t="shared" si="6"/>
        <v>6.8012772351615327</v>
      </c>
      <c r="P22" s="8">
        <f t="shared" si="7"/>
        <v>7.3021537690959191</v>
      </c>
      <c r="Q22">
        <f t="shared" si="8"/>
        <v>146.04307538191838</v>
      </c>
    </row>
    <row r="23" spans="1:17" x14ac:dyDescent="0.3">
      <c r="A23" s="1">
        <v>1.3</v>
      </c>
      <c r="B23" s="1">
        <v>0.44700000000000001</v>
      </c>
      <c r="D23" t="s">
        <v>36</v>
      </c>
      <c r="E23" s="4" t="s">
        <v>14</v>
      </c>
      <c r="F23" s="7">
        <v>0.5</v>
      </c>
      <c r="G23" s="7">
        <v>0.47199999999999998</v>
      </c>
      <c r="H23" s="7">
        <v>0.47299999999999998</v>
      </c>
      <c r="I23" s="7">
        <f t="shared" si="2"/>
        <v>1.5818933132982722</v>
      </c>
      <c r="J23" s="7">
        <f t="shared" si="3"/>
        <v>1.476709241172051</v>
      </c>
      <c r="K23" s="7">
        <f t="shared" si="4"/>
        <v>1.4804658151765591</v>
      </c>
      <c r="L23" s="7">
        <v>5</v>
      </c>
      <c r="M23" s="7">
        <f t="shared" si="1"/>
        <v>7.9094665664913606</v>
      </c>
      <c r="N23" s="7">
        <f t="shared" si="5"/>
        <v>7.383546205860255</v>
      </c>
      <c r="O23" s="7">
        <f t="shared" si="6"/>
        <v>7.4023290758827951</v>
      </c>
      <c r="P23" s="8">
        <f t="shared" si="7"/>
        <v>7.5651139494114714</v>
      </c>
      <c r="Q23">
        <f t="shared" si="8"/>
        <v>151.30227898822943</v>
      </c>
    </row>
    <row r="24" spans="1:17" x14ac:dyDescent="0.3">
      <c r="A24" s="1">
        <v>1.5</v>
      </c>
      <c r="B24" s="1">
        <v>0.46500000000000002</v>
      </c>
      <c r="D24" t="s">
        <v>37</v>
      </c>
      <c r="E24" s="4" t="s">
        <v>14</v>
      </c>
      <c r="F24" s="7">
        <v>0.41299999999999998</v>
      </c>
      <c r="G24" s="7">
        <v>0.439</v>
      </c>
      <c r="H24" s="7">
        <v>0.42399999999999999</v>
      </c>
      <c r="I24" s="7">
        <f t="shared" si="2"/>
        <v>1.2550713749060856</v>
      </c>
      <c r="J24" s="7">
        <f t="shared" si="3"/>
        <v>1.3527422990232907</v>
      </c>
      <c r="K24" s="7">
        <f t="shared" si="4"/>
        <v>1.2963936889556724</v>
      </c>
      <c r="L24" s="7">
        <v>5</v>
      </c>
      <c r="M24" s="7">
        <f t="shared" si="1"/>
        <v>6.275356874530428</v>
      </c>
      <c r="N24" s="7">
        <f t="shared" si="5"/>
        <v>6.7637114951164534</v>
      </c>
      <c r="O24" s="7">
        <f t="shared" si="6"/>
        <v>6.4819684447783619</v>
      </c>
      <c r="P24" s="8">
        <f t="shared" si="7"/>
        <v>6.5070122714750811</v>
      </c>
      <c r="Q24">
        <f t="shared" si="8"/>
        <v>130.14024542950162</v>
      </c>
    </row>
    <row r="25" spans="1:17" x14ac:dyDescent="0.3">
      <c r="A25" s="1">
        <v>1.5</v>
      </c>
      <c r="B25" s="1">
        <v>0.45800000000000002</v>
      </c>
      <c r="D25" t="s">
        <v>38</v>
      </c>
      <c r="E25" s="4" t="s">
        <v>14</v>
      </c>
      <c r="F25" s="7">
        <v>0.42</v>
      </c>
      <c r="G25" s="7">
        <v>0.438</v>
      </c>
      <c r="H25" s="7">
        <v>0.42899999999999999</v>
      </c>
      <c r="I25" s="7">
        <f t="shared" si="2"/>
        <v>1.2813673929376408</v>
      </c>
      <c r="J25" s="7">
        <f t="shared" si="3"/>
        <v>1.3489857250187829</v>
      </c>
      <c r="K25" s="7">
        <f t="shared" si="4"/>
        <v>1.3151765589782118</v>
      </c>
      <c r="L25" s="7">
        <v>5</v>
      </c>
      <c r="M25" s="7">
        <f t="shared" si="1"/>
        <v>6.4068369646882042</v>
      </c>
      <c r="N25" s="7">
        <f t="shared" si="5"/>
        <v>6.7449286250939142</v>
      </c>
      <c r="O25" s="7">
        <f t="shared" si="6"/>
        <v>6.5758827948910596</v>
      </c>
      <c r="P25" s="8">
        <f t="shared" si="7"/>
        <v>6.5758827948910605</v>
      </c>
      <c r="Q25">
        <f t="shared" si="8"/>
        <v>131.51765589782121</v>
      </c>
    </row>
    <row r="26" spans="1:17" x14ac:dyDescent="0.3">
      <c r="A26" s="1">
        <v>1.5</v>
      </c>
      <c r="B26" s="1">
        <v>0.46300000000000002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3621-EE43-4880-8820-731E5803D65F}">
  <dimension ref="A1:Q26"/>
  <sheetViews>
    <sheetView topLeftCell="D1" zoomScaleNormal="100" workbookViewId="0">
      <selection activeCell="Q2" sqref="Q2:Q25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0.32900000000000001</v>
      </c>
      <c r="G2" s="7">
        <v>0.35399999999999998</v>
      </c>
      <c r="H2" s="7">
        <v>0.36499999999999999</v>
      </c>
      <c r="I2" s="7">
        <f>(F2-0.0933)/0.2643</f>
        <v>0.89178963299281133</v>
      </c>
      <c r="J2" s="7">
        <f t="shared" ref="J2:K2" si="0">(G2-0.0933)/0.2643</f>
        <v>0.98637911464245176</v>
      </c>
      <c r="K2" s="7">
        <f t="shared" si="0"/>
        <v>1.0279984865682936</v>
      </c>
      <c r="L2" s="7">
        <v>5</v>
      </c>
      <c r="M2" s="7">
        <f t="shared" ref="M2:M25" si="1">L2*I2</f>
        <v>4.458948164964057</v>
      </c>
      <c r="N2" s="7">
        <f>L2*J2</f>
        <v>4.9318955732122589</v>
      </c>
      <c r="O2" s="7">
        <f>L2*K2</f>
        <v>5.1399924328414679</v>
      </c>
      <c r="P2" s="8">
        <f>AVERAGE(M2:O2)</f>
        <v>4.8436120570059273</v>
      </c>
      <c r="Q2">
        <f>P2/0.05</f>
        <v>96.872241140118547</v>
      </c>
    </row>
    <row r="3" spans="1:17" x14ac:dyDescent="0.3">
      <c r="A3" s="1">
        <v>0</v>
      </c>
      <c r="B3" s="1">
        <v>7.5999999999999998E-2</v>
      </c>
      <c r="D3" t="s">
        <v>16</v>
      </c>
      <c r="E3" s="4" t="s">
        <v>14</v>
      </c>
      <c r="F3" s="7">
        <v>0.41799999999999998</v>
      </c>
      <c r="G3" s="7">
        <v>0.38800000000000001</v>
      </c>
      <c r="H3" s="7">
        <v>0.39</v>
      </c>
      <c r="I3" s="7">
        <f t="shared" ref="I3:I25" si="2">(F3-0.0933)/0.2643</f>
        <v>1.2285281876655316</v>
      </c>
      <c r="J3" s="7">
        <f t="shared" ref="J3:J25" si="3">(G3-0.0933)/0.2643</f>
        <v>1.1150208096859631</v>
      </c>
      <c r="K3" s="7">
        <f t="shared" ref="K3:K25" si="4">(H3-0.0933)/0.2643</f>
        <v>1.1225879682179343</v>
      </c>
      <c r="L3" s="7">
        <v>5</v>
      </c>
      <c r="M3" s="7">
        <f t="shared" si="1"/>
        <v>6.1426409383276583</v>
      </c>
      <c r="N3" s="7">
        <f t="shared" ref="N3:N25" si="5">L3*J3</f>
        <v>5.5751040484298153</v>
      </c>
      <c r="O3" s="7">
        <f t="shared" ref="O3:O25" si="6">L3*K3</f>
        <v>5.6129398410896716</v>
      </c>
      <c r="P3" s="8">
        <f t="shared" ref="P3:P25" si="7">AVERAGE(M3:O3)</f>
        <v>5.7768949426157148</v>
      </c>
      <c r="Q3">
        <f t="shared" ref="Q3:Q25" si="8">P3/0.05</f>
        <v>115.53789885231429</v>
      </c>
    </row>
    <row r="4" spans="1:17" x14ac:dyDescent="0.3">
      <c r="A4" s="1">
        <v>0</v>
      </c>
      <c r="B4" s="1">
        <v>7.1999999999999995E-2</v>
      </c>
      <c r="D4" t="s">
        <v>17</v>
      </c>
      <c r="E4" s="4" t="s">
        <v>14</v>
      </c>
      <c r="F4" s="7">
        <v>0.40100000000000002</v>
      </c>
      <c r="G4" s="7">
        <v>0.40100000000000002</v>
      </c>
      <c r="H4" s="7">
        <v>0.41</v>
      </c>
      <c r="I4" s="7">
        <f t="shared" si="2"/>
        <v>1.1642073401437762</v>
      </c>
      <c r="J4" s="7">
        <f t="shared" si="3"/>
        <v>1.1642073401437762</v>
      </c>
      <c r="K4" s="7">
        <f t="shared" si="4"/>
        <v>1.1982595535376466</v>
      </c>
      <c r="L4" s="7">
        <v>5</v>
      </c>
      <c r="M4" s="7">
        <f t="shared" si="1"/>
        <v>5.8210367007188815</v>
      </c>
      <c r="N4" s="7">
        <f t="shared" si="5"/>
        <v>5.8210367007188815</v>
      </c>
      <c r="O4" s="7">
        <f t="shared" si="6"/>
        <v>5.9912977676882324</v>
      </c>
      <c r="P4" s="8">
        <f t="shared" si="7"/>
        <v>5.8777903897086645</v>
      </c>
      <c r="Q4">
        <f t="shared" si="8"/>
        <v>117.55580779417329</v>
      </c>
    </row>
    <row r="5" spans="1:17" x14ac:dyDescent="0.3">
      <c r="A5" s="1">
        <v>0</v>
      </c>
      <c r="B5" s="1">
        <v>7.2999999999999995E-2</v>
      </c>
      <c r="D5" t="s">
        <v>18</v>
      </c>
      <c r="E5" s="4" t="s">
        <v>14</v>
      </c>
      <c r="F5" s="7">
        <v>0.28299999999999997</v>
      </c>
      <c r="G5" s="7">
        <v>0.25</v>
      </c>
      <c r="H5" s="7">
        <v>0.25900000000000001</v>
      </c>
      <c r="I5" s="7">
        <f t="shared" si="2"/>
        <v>0.71774498675747256</v>
      </c>
      <c r="J5" s="7">
        <f t="shared" si="3"/>
        <v>0.59288687097994708</v>
      </c>
      <c r="K5" s="7">
        <f t="shared" si="4"/>
        <v>0.62693908437381773</v>
      </c>
      <c r="L5" s="7">
        <v>5</v>
      </c>
      <c r="M5" s="7">
        <f t="shared" si="1"/>
        <v>3.588724933787363</v>
      </c>
      <c r="N5" s="7">
        <f t="shared" si="5"/>
        <v>2.9644343548997352</v>
      </c>
      <c r="O5" s="7">
        <f t="shared" si="6"/>
        <v>3.1346954218690888</v>
      </c>
      <c r="P5" s="8">
        <f t="shared" si="7"/>
        <v>3.2292849035187294</v>
      </c>
      <c r="Q5">
        <f t="shared" si="8"/>
        <v>64.58569807037459</v>
      </c>
    </row>
    <row r="6" spans="1:17" x14ac:dyDescent="0.3">
      <c r="A6" s="1">
        <v>0.2</v>
      </c>
      <c r="B6" s="1">
        <v>0.14499999999999999</v>
      </c>
      <c r="D6" t="s">
        <v>19</v>
      </c>
      <c r="E6" s="4" t="s">
        <v>14</v>
      </c>
      <c r="F6" s="7">
        <v>0.38</v>
      </c>
      <c r="G6" s="7">
        <v>0.33300000000000002</v>
      </c>
      <c r="H6" s="7">
        <v>0.32100000000000001</v>
      </c>
      <c r="I6" s="7">
        <f t="shared" si="2"/>
        <v>1.084752175558078</v>
      </c>
      <c r="J6" s="7">
        <f t="shared" si="3"/>
        <v>0.90692395005675386</v>
      </c>
      <c r="K6" s="7">
        <f t="shared" si="4"/>
        <v>0.86152099886492639</v>
      </c>
      <c r="L6" s="7">
        <v>5</v>
      </c>
      <c r="M6" s="7">
        <f t="shared" si="1"/>
        <v>5.4237608777903903</v>
      </c>
      <c r="N6" s="7">
        <f t="shared" si="5"/>
        <v>4.5346197502837695</v>
      </c>
      <c r="O6" s="7">
        <f t="shared" si="6"/>
        <v>4.307604994324632</v>
      </c>
      <c r="P6" s="8">
        <f t="shared" si="7"/>
        <v>4.7553285407995967</v>
      </c>
      <c r="Q6">
        <f t="shared" si="8"/>
        <v>95.10657081599193</v>
      </c>
    </row>
    <row r="7" spans="1:17" x14ac:dyDescent="0.3">
      <c r="A7" s="1">
        <v>0.2</v>
      </c>
      <c r="B7" s="1">
        <v>0.14199999999999999</v>
      </c>
      <c r="D7" t="s">
        <v>20</v>
      </c>
      <c r="E7" s="4" t="s">
        <v>14</v>
      </c>
      <c r="F7" s="7">
        <v>0.376</v>
      </c>
      <c r="G7" s="7">
        <v>0.35099999999999998</v>
      </c>
      <c r="H7" s="7">
        <v>0.35899999999999999</v>
      </c>
      <c r="I7" s="7">
        <f t="shared" si="2"/>
        <v>1.0696178584941356</v>
      </c>
      <c r="J7" s="7">
        <f t="shared" si="3"/>
        <v>0.97502837684449495</v>
      </c>
      <c r="K7" s="7">
        <f t="shared" si="4"/>
        <v>1.00529701097238</v>
      </c>
      <c r="L7" s="7">
        <v>5</v>
      </c>
      <c r="M7" s="7">
        <f t="shared" si="1"/>
        <v>5.3480892924706778</v>
      </c>
      <c r="N7" s="7">
        <f t="shared" si="5"/>
        <v>4.875141884222475</v>
      </c>
      <c r="O7" s="7">
        <f t="shared" si="6"/>
        <v>5.0264850548619</v>
      </c>
      <c r="P7" s="8">
        <f t="shared" si="7"/>
        <v>5.0832387438516839</v>
      </c>
      <c r="Q7">
        <f t="shared" si="8"/>
        <v>101.66477487703368</v>
      </c>
    </row>
    <row r="8" spans="1:17" x14ac:dyDescent="0.3">
      <c r="A8" s="1">
        <v>0.2</v>
      </c>
      <c r="B8" s="1">
        <v>0.14499999999999999</v>
      </c>
      <c r="D8" t="s">
        <v>21</v>
      </c>
      <c r="E8" s="4" t="s">
        <v>14</v>
      </c>
      <c r="F8" s="7">
        <v>0.36099999999999999</v>
      </c>
      <c r="G8" s="7">
        <v>0.35099999999999998</v>
      </c>
      <c r="H8" s="7">
        <v>0.39100000000000001</v>
      </c>
      <c r="I8" s="7">
        <f t="shared" si="2"/>
        <v>1.0128641695043512</v>
      </c>
      <c r="J8" s="7">
        <f t="shared" si="3"/>
        <v>0.97502837684449495</v>
      </c>
      <c r="K8" s="7">
        <f t="shared" si="4"/>
        <v>1.12637154748392</v>
      </c>
      <c r="L8" s="7">
        <v>5</v>
      </c>
      <c r="M8" s="7">
        <f t="shared" si="1"/>
        <v>5.0643208475217563</v>
      </c>
      <c r="N8" s="7">
        <f t="shared" si="5"/>
        <v>4.875141884222475</v>
      </c>
      <c r="O8" s="7">
        <f t="shared" si="6"/>
        <v>5.6318577374196002</v>
      </c>
      <c r="P8" s="8">
        <f t="shared" si="7"/>
        <v>5.1904401563879441</v>
      </c>
      <c r="Q8">
        <f t="shared" si="8"/>
        <v>103.80880312775888</v>
      </c>
    </row>
    <row r="9" spans="1:17" x14ac:dyDescent="0.3">
      <c r="A9" s="1">
        <v>0.4</v>
      </c>
      <c r="B9" s="1">
        <v>0.20699999999999999</v>
      </c>
      <c r="D9" t="s">
        <v>22</v>
      </c>
      <c r="E9" s="4" t="s">
        <v>14</v>
      </c>
      <c r="F9" s="7">
        <v>0.376</v>
      </c>
      <c r="G9" s="7">
        <v>0.35299999999999998</v>
      </c>
      <c r="H9" s="7">
        <v>0.374</v>
      </c>
      <c r="I9" s="7">
        <f t="shared" si="2"/>
        <v>1.0696178584941356</v>
      </c>
      <c r="J9" s="7">
        <f t="shared" si="3"/>
        <v>0.98259553537646616</v>
      </c>
      <c r="K9" s="7">
        <f t="shared" si="4"/>
        <v>1.0620506999621644</v>
      </c>
      <c r="L9" s="7">
        <v>5</v>
      </c>
      <c r="M9" s="7">
        <f t="shared" si="1"/>
        <v>5.3480892924706778</v>
      </c>
      <c r="N9" s="7">
        <f t="shared" si="5"/>
        <v>4.9129776768823312</v>
      </c>
      <c r="O9" s="7">
        <f t="shared" si="6"/>
        <v>5.3102534998108215</v>
      </c>
      <c r="P9" s="8">
        <f t="shared" si="7"/>
        <v>5.1904401563879441</v>
      </c>
      <c r="Q9">
        <f t="shared" si="8"/>
        <v>103.80880312775888</v>
      </c>
    </row>
    <row r="10" spans="1:17" x14ac:dyDescent="0.3">
      <c r="A10" s="1">
        <v>0.4</v>
      </c>
      <c r="B10" s="1">
        <v>0.20899999999999999</v>
      </c>
      <c r="D10" t="s">
        <v>23</v>
      </c>
      <c r="E10" s="4" t="s">
        <v>14</v>
      </c>
      <c r="F10" s="7">
        <v>0.35099999999999998</v>
      </c>
      <c r="G10" s="7">
        <v>0.35699999999999998</v>
      </c>
      <c r="H10" s="7">
        <v>0.312</v>
      </c>
      <c r="I10" s="7">
        <f t="shared" si="2"/>
        <v>0.97502837684449495</v>
      </c>
      <c r="J10" s="7">
        <f t="shared" si="3"/>
        <v>0.99772985244040868</v>
      </c>
      <c r="K10" s="7">
        <f t="shared" si="4"/>
        <v>0.82746878547105573</v>
      </c>
      <c r="L10" s="7">
        <v>5</v>
      </c>
      <c r="M10" s="7">
        <f t="shared" si="1"/>
        <v>4.875141884222475</v>
      </c>
      <c r="N10" s="7">
        <f t="shared" si="5"/>
        <v>4.9886492622020437</v>
      </c>
      <c r="O10" s="7">
        <f t="shared" si="6"/>
        <v>4.1373439273552783</v>
      </c>
      <c r="P10" s="8">
        <f t="shared" si="7"/>
        <v>4.6670450245932651</v>
      </c>
      <c r="Q10">
        <f t="shared" si="8"/>
        <v>93.340900491865298</v>
      </c>
    </row>
    <row r="11" spans="1:17" x14ac:dyDescent="0.3">
      <c r="A11" s="1">
        <v>0.4</v>
      </c>
      <c r="B11" s="1">
        <v>0.20799999999999999</v>
      </c>
      <c r="D11" t="s">
        <v>24</v>
      </c>
      <c r="E11" s="4" t="s">
        <v>14</v>
      </c>
      <c r="F11" s="7">
        <v>0.40699999999999997</v>
      </c>
      <c r="G11" s="7">
        <v>0.38800000000000001</v>
      </c>
      <c r="H11" s="7">
        <v>0.378</v>
      </c>
      <c r="I11" s="7">
        <f t="shared" si="2"/>
        <v>1.1869088157396896</v>
      </c>
      <c r="J11" s="7">
        <f t="shared" si="3"/>
        <v>1.1150208096859631</v>
      </c>
      <c r="K11" s="7">
        <f t="shared" si="4"/>
        <v>1.0771850170261068</v>
      </c>
      <c r="L11" s="7">
        <v>5</v>
      </c>
      <c r="M11" s="7">
        <f t="shared" si="1"/>
        <v>5.9345440786984485</v>
      </c>
      <c r="N11" s="7">
        <f t="shared" si="5"/>
        <v>5.5751040484298153</v>
      </c>
      <c r="O11" s="7">
        <f t="shared" si="6"/>
        <v>5.385925085130534</v>
      </c>
      <c r="P11" s="8">
        <f t="shared" si="7"/>
        <v>5.6318577374195984</v>
      </c>
      <c r="Q11">
        <f t="shared" si="8"/>
        <v>112.63715474839196</v>
      </c>
    </row>
    <row r="12" spans="1:17" x14ac:dyDescent="0.3">
      <c r="A12" s="1">
        <v>0.6</v>
      </c>
      <c r="B12" s="1">
        <v>0.26400000000000001</v>
      </c>
      <c r="D12" t="s">
        <v>25</v>
      </c>
      <c r="E12" s="4" t="s">
        <v>14</v>
      </c>
      <c r="F12" s="7">
        <v>0.315</v>
      </c>
      <c r="G12" s="7">
        <v>0.33200000000000002</v>
      </c>
      <c r="H12" s="7">
        <v>0.33600000000000002</v>
      </c>
      <c r="I12" s="7">
        <f t="shared" si="2"/>
        <v>0.83881952326901255</v>
      </c>
      <c r="J12" s="7">
        <f t="shared" si="3"/>
        <v>0.90314037079076825</v>
      </c>
      <c r="K12" s="7">
        <f t="shared" si="4"/>
        <v>0.91827468785471078</v>
      </c>
      <c r="L12" s="7">
        <v>5</v>
      </c>
      <c r="M12" s="7">
        <f t="shared" si="1"/>
        <v>4.1940976163450632</v>
      </c>
      <c r="N12" s="7">
        <f t="shared" si="5"/>
        <v>4.5157018539538409</v>
      </c>
      <c r="O12" s="7">
        <f t="shared" si="6"/>
        <v>4.5913734392735535</v>
      </c>
      <c r="P12" s="8">
        <f t="shared" si="7"/>
        <v>4.4337243031908189</v>
      </c>
      <c r="Q12">
        <f t="shared" si="8"/>
        <v>88.674486063816374</v>
      </c>
    </row>
    <row r="13" spans="1:17" x14ac:dyDescent="0.3">
      <c r="A13" s="1">
        <v>0.6</v>
      </c>
      <c r="B13" s="1">
        <v>0.27100000000000002</v>
      </c>
      <c r="D13" t="s">
        <v>26</v>
      </c>
      <c r="E13" s="4" t="s">
        <v>14</v>
      </c>
      <c r="F13" s="7">
        <v>0.33400000000000002</v>
      </c>
      <c r="G13" s="7">
        <v>0.33600000000000002</v>
      </c>
      <c r="H13" s="7">
        <v>0.32300000000000001</v>
      </c>
      <c r="I13" s="7">
        <f t="shared" si="2"/>
        <v>0.91070752932273946</v>
      </c>
      <c r="J13" s="7">
        <f t="shared" si="3"/>
        <v>0.91827468785471078</v>
      </c>
      <c r="K13" s="7">
        <f t="shared" si="4"/>
        <v>0.8690881573968976</v>
      </c>
      <c r="L13" s="7">
        <v>5</v>
      </c>
      <c r="M13" s="7">
        <f t="shared" si="1"/>
        <v>4.5535376466136972</v>
      </c>
      <c r="N13" s="7">
        <f t="shared" si="5"/>
        <v>4.5913734392735535</v>
      </c>
      <c r="O13" s="7">
        <f t="shared" si="6"/>
        <v>4.3454407869844882</v>
      </c>
      <c r="P13" s="8">
        <f t="shared" si="7"/>
        <v>4.4967839576239133</v>
      </c>
      <c r="Q13">
        <f t="shared" si="8"/>
        <v>89.935679152478258</v>
      </c>
    </row>
    <row r="14" spans="1:17" x14ac:dyDescent="0.3">
      <c r="A14" s="1">
        <v>0.6</v>
      </c>
      <c r="B14" s="1">
        <v>0.27</v>
      </c>
      <c r="D14" t="s">
        <v>27</v>
      </c>
      <c r="E14" s="4" t="s">
        <v>14</v>
      </c>
      <c r="F14" s="7">
        <v>0.184</v>
      </c>
      <c r="G14" s="7">
        <v>0.20399999999999999</v>
      </c>
      <c r="H14" s="7">
        <v>0.214</v>
      </c>
      <c r="I14" s="7">
        <f t="shared" si="2"/>
        <v>0.34317063942489601</v>
      </c>
      <c r="J14" s="7">
        <f t="shared" si="3"/>
        <v>0.41884222474460842</v>
      </c>
      <c r="K14" s="7">
        <f t="shared" si="4"/>
        <v>0.45667801740446468</v>
      </c>
      <c r="L14" s="7">
        <v>5</v>
      </c>
      <c r="M14" s="7">
        <f t="shared" si="1"/>
        <v>1.7158531971244799</v>
      </c>
      <c r="N14" s="7">
        <f t="shared" si="5"/>
        <v>2.0942111237230421</v>
      </c>
      <c r="O14" s="7">
        <f t="shared" si="6"/>
        <v>2.2833900870223234</v>
      </c>
      <c r="P14" s="8">
        <f t="shared" si="7"/>
        <v>2.0311514692899486</v>
      </c>
      <c r="Q14">
        <f t="shared" si="8"/>
        <v>40.623029385798972</v>
      </c>
    </row>
    <row r="15" spans="1:17" x14ac:dyDescent="0.3">
      <c r="A15" s="1">
        <v>0.8</v>
      </c>
      <c r="B15" s="1">
        <v>0.317</v>
      </c>
      <c r="D15" t="s">
        <v>28</v>
      </c>
      <c r="E15" s="4" t="s">
        <v>14</v>
      </c>
      <c r="F15" s="7">
        <v>0.373</v>
      </c>
      <c r="G15" s="7">
        <v>0.38400000000000001</v>
      </c>
      <c r="H15" s="7">
        <v>0.35199999999999998</v>
      </c>
      <c r="I15" s="7">
        <f t="shared" si="2"/>
        <v>1.0582671206961787</v>
      </c>
      <c r="J15" s="7">
        <f t="shared" si="3"/>
        <v>1.0998864926220207</v>
      </c>
      <c r="K15" s="7">
        <f t="shared" si="4"/>
        <v>0.97881195611048055</v>
      </c>
      <c r="L15" s="7">
        <v>5</v>
      </c>
      <c r="M15" s="7">
        <f t="shared" si="1"/>
        <v>5.2913356034808938</v>
      </c>
      <c r="N15" s="7">
        <f t="shared" si="5"/>
        <v>5.4994324631101037</v>
      </c>
      <c r="O15" s="7">
        <f t="shared" si="6"/>
        <v>4.8940597805524026</v>
      </c>
      <c r="P15" s="8">
        <f t="shared" si="7"/>
        <v>5.2282759490477995</v>
      </c>
      <c r="Q15">
        <f t="shared" si="8"/>
        <v>104.56551898095599</v>
      </c>
    </row>
    <row r="16" spans="1:17" x14ac:dyDescent="0.3">
      <c r="A16" s="1">
        <v>0.8</v>
      </c>
      <c r="B16" s="1">
        <v>0.313</v>
      </c>
      <c r="D16" t="s">
        <v>29</v>
      </c>
      <c r="E16" s="4" t="s">
        <v>14</v>
      </c>
      <c r="F16" s="7">
        <v>0.374</v>
      </c>
      <c r="G16" s="7">
        <v>0.40400000000000003</v>
      </c>
      <c r="H16" s="7">
        <v>0.38200000000000001</v>
      </c>
      <c r="I16" s="7">
        <f t="shared" si="2"/>
        <v>1.0620506999621644</v>
      </c>
      <c r="J16" s="7">
        <f t="shared" si="3"/>
        <v>1.1755580779417332</v>
      </c>
      <c r="K16" s="7">
        <f t="shared" si="4"/>
        <v>1.0923193340900492</v>
      </c>
      <c r="L16" s="7">
        <v>5</v>
      </c>
      <c r="M16" s="7">
        <f t="shared" si="1"/>
        <v>5.3102534998108215</v>
      </c>
      <c r="N16" s="7">
        <f t="shared" si="5"/>
        <v>5.8777903897086663</v>
      </c>
      <c r="O16" s="7">
        <f t="shared" si="6"/>
        <v>5.4615966704502465</v>
      </c>
      <c r="P16" s="8">
        <f t="shared" si="7"/>
        <v>5.5498801866565772</v>
      </c>
      <c r="Q16">
        <f t="shared" si="8"/>
        <v>110.99760373313154</v>
      </c>
    </row>
    <row r="17" spans="1:17" x14ac:dyDescent="0.3">
      <c r="A17" s="1">
        <v>0.8</v>
      </c>
      <c r="B17" s="1">
        <v>0.314</v>
      </c>
      <c r="D17" t="s">
        <v>30</v>
      </c>
      <c r="E17" s="4" t="s">
        <v>14</v>
      </c>
      <c r="F17" s="7">
        <v>0.375</v>
      </c>
      <c r="G17" s="7">
        <v>0.41299999999999998</v>
      </c>
      <c r="H17" s="7">
        <v>0.38</v>
      </c>
      <c r="I17" s="7">
        <f t="shared" si="2"/>
        <v>1.0658342792281499</v>
      </c>
      <c r="J17" s="7">
        <f t="shared" si="3"/>
        <v>1.2096102913356035</v>
      </c>
      <c r="K17" s="7">
        <f t="shared" si="4"/>
        <v>1.084752175558078</v>
      </c>
      <c r="L17" s="7">
        <v>5</v>
      </c>
      <c r="M17" s="7">
        <f t="shared" si="1"/>
        <v>5.3291713961407492</v>
      </c>
      <c r="N17" s="7">
        <f t="shared" si="5"/>
        <v>6.0480514566780172</v>
      </c>
      <c r="O17" s="7">
        <f t="shared" si="6"/>
        <v>5.4237608777903903</v>
      </c>
      <c r="P17" s="8">
        <f t="shared" si="7"/>
        <v>5.6003279102030525</v>
      </c>
      <c r="Q17">
        <f t="shared" si="8"/>
        <v>112.00655820406105</v>
      </c>
    </row>
    <row r="18" spans="1:17" x14ac:dyDescent="0.3">
      <c r="A18" s="1">
        <v>1</v>
      </c>
      <c r="B18" s="1">
        <v>0.35599999999999998</v>
      </c>
      <c r="D18" t="s">
        <v>31</v>
      </c>
      <c r="E18" s="4" t="s">
        <v>14</v>
      </c>
      <c r="F18" s="7">
        <v>0.34200000000000003</v>
      </c>
      <c r="G18" s="7">
        <v>0.38500000000000001</v>
      </c>
      <c r="H18" s="7">
        <v>0.36899999999999999</v>
      </c>
      <c r="I18" s="7">
        <f t="shared" si="2"/>
        <v>0.94097616345062451</v>
      </c>
      <c r="J18" s="7">
        <f t="shared" si="3"/>
        <v>1.1036700718880061</v>
      </c>
      <c r="K18" s="7">
        <f t="shared" si="4"/>
        <v>1.0431328036322363</v>
      </c>
      <c r="L18" s="7">
        <v>5</v>
      </c>
      <c r="M18" s="7">
        <f t="shared" si="1"/>
        <v>4.7048808172531222</v>
      </c>
      <c r="N18" s="7">
        <f t="shared" si="5"/>
        <v>5.5183503594400305</v>
      </c>
      <c r="O18" s="7">
        <f t="shared" si="6"/>
        <v>5.2156640181611813</v>
      </c>
      <c r="P18" s="8">
        <f t="shared" si="7"/>
        <v>5.1462983982847783</v>
      </c>
      <c r="Q18">
        <f t="shared" si="8"/>
        <v>102.92596796569556</v>
      </c>
    </row>
    <row r="19" spans="1:17" x14ac:dyDescent="0.3">
      <c r="A19" s="1">
        <v>1</v>
      </c>
      <c r="B19" s="1">
        <v>0.36099999999999999</v>
      </c>
      <c r="D19" t="s">
        <v>32</v>
      </c>
      <c r="E19" s="4" t="s">
        <v>14</v>
      </c>
      <c r="F19" s="7">
        <v>0.32300000000000001</v>
      </c>
      <c r="G19" s="7">
        <v>0.34599999999999997</v>
      </c>
      <c r="H19" s="7">
        <v>0.35699999999999998</v>
      </c>
      <c r="I19" s="7">
        <f t="shared" si="2"/>
        <v>0.8690881573968976</v>
      </c>
      <c r="J19" s="7">
        <f t="shared" si="3"/>
        <v>0.95611048051456682</v>
      </c>
      <c r="K19" s="7">
        <f t="shared" si="4"/>
        <v>0.99772985244040868</v>
      </c>
      <c r="L19" s="7">
        <v>5</v>
      </c>
      <c r="M19" s="7">
        <f t="shared" si="1"/>
        <v>4.3454407869844882</v>
      </c>
      <c r="N19" s="7">
        <f t="shared" si="5"/>
        <v>4.7805524025728339</v>
      </c>
      <c r="O19" s="7">
        <f t="shared" si="6"/>
        <v>4.9886492622020437</v>
      </c>
      <c r="P19" s="8">
        <f t="shared" si="7"/>
        <v>4.7048808172531222</v>
      </c>
      <c r="Q19">
        <f t="shared" si="8"/>
        <v>94.097616345062434</v>
      </c>
    </row>
    <row r="20" spans="1:17" x14ac:dyDescent="0.3">
      <c r="A20" s="1">
        <v>1</v>
      </c>
      <c r="B20" s="1">
        <v>0.36499999999999999</v>
      </c>
      <c r="D20" t="s">
        <v>33</v>
      </c>
      <c r="E20" s="4" t="s">
        <v>14</v>
      </c>
      <c r="F20" s="7">
        <v>0.34799999999999998</v>
      </c>
      <c r="G20" s="7">
        <v>0.33100000000000002</v>
      </c>
      <c r="H20" s="7">
        <v>0.35799999999999998</v>
      </c>
      <c r="I20" s="7">
        <f t="shared" si="2"/>
        <v>0.96367763904653803</v>
      </c>
      <c r="J20" s="7">
        <f t="shared" si="3"/>
        <v>0.89935679152478265</v>
      </c>
      <c r="K20" s="7">
        <f t="shared" si="4"/>
        <v>1.0015134317063943</v>
      </c>
      <c r="L20" s="7">
        <v>5</v>
      </c>
      <c r="M20" s="7">
        <f t="shared" si="1"/>
        <v>4.8183881952326901</v>
      </c>
      <c r="N20" s="7">
        <f t="shared" si="5"/>
        <v>4.4967839576239133</v>
      </c>
      <c r="O20" s="7">
        <f t="shared" si="6"/>
        <v>5.0075671585319714</v>
      </c>
      <c r="P20" s="8">
        <f t="shared" si="7"/>
        <v>4.7742464371295252</v>
      </c>
      <c r="Q20">
        <f t="shared" si="8"/>
        <v>95.484928742590498</v>
      </c>
    </row>
    <row r="21" spans="1:17" x14ac:dyDescent="0.3">
      <c r="A21" s="1">
        <v>1.3</v>
      </c>
      <c r="B21" s="1">
        <v>0.42199999999999999</v>
      </c>
      <c r="D21" t="s">
        <v>34</v>
      </c>
      <c r="E21" s="4" t="s">
        <v>14</v>
      </c>
      <c r="F21" s="7">
        <v>0.38300000000000001</v>
      </c>
      <c r="G21" s="7">
        <v>0.40899999999999997</v>
      </c>
      <c r="H21" s="7">
        <v>0.42299999999999999</v>
      </c>
      <c r="I21" s="7">
        <f t="shared" si="2"/>
        <v>1.0961029133560349</v>
      </c>
      <c r="J21" s="7">
        <f t="shared" si="3"/>
        <v>1.1944759742716611</v>
      </c>
      <c r="K21" s="7">
        <f t="shared" si="4"/>
        <v>1.2474460839954598</v>
      </c>
      <c r="L21" s="7">
        <v>5</v>
      </c>
      <c r="M21" s="7">
        <f t="shared" si="1"/>
        <v>5.4805145667801742</v>
      </c>
      <c r="N21" s="7">
        <f t="shared" si="5"/>
        <v>5.9723798713583056</v>
      </c>
      <c r="O21" s="7">
        <f t="shared" si="6"/>
        <v>6.2372304199772985</v>
      </c>
      <c r="P21" s="8">
        <f t="shared" si="7"/>
        <v>5.8967082860385922</v>
      </c>
      <c r="Q21">
        <f t="shared" si="8"/>
        <v>117.93416572077184</v>
      </c>
    </row>
    <row r="22" spans="1:17" x14ac:dyDescent="0.3">
      <c r="A22" s="1">
        <v>1.3</v>
      </c>
      <c r="B22" s="1">
        <v>0.434</v>
      </c>
      <c r="D22" t="s">
        <v>35</v>
      </c>
      <c r="E22" s="4" t="s">
        <v>14</v>
      </c>
      <c r="F22" s="7">
        <v>0.35599999999999998</v>
      </c>
      <c r="G22" s="7">
        <v>0.32500000000000001</v>
      </c>
      <c r="H22" s="7">
        <v>0.35899999999999999</v>
      </c>
      <c r="I22" s="7">
        <f t="shared" si="2"/>
        <v>0.99394627317442308</v>
      </c>
      <c r="J22" s="7">
        <f t="shared" si="3"/>
        <v>0.87665531592886881</v>
      </c>
      <c r="K22" s="7">
        <f t="shared" si="4"/>
        <v>1.00529701097238</v>
      </c>
      <c r="L22" s="7">
        <v>5</v>
      </c>
      <c r="M22" s="7">
        <f t="shared" si="1"/>
        <v>4.9697313658721152</v>
      </c>
      <c r="N22" s="7">
        <f t="shared" si="5"/>
        <v>4.3832765796443436</v>
      </c>
      <c r="O22" s="7">
        <f t="shared" si="6"/>
        <v>5.0264850548619</v>
      </c>
      <c r="P22" s="8">
        <f t="shared" si="7"/>
        <v>4.7931643334594538</v>
      </c>
      <c r="Q22">
        <f t="shared" si="8"/>
        <v>95.863286669189065</v>
      </c>
    </row>
    <row r="23" spans="1:17" x14ac:dyDescent="0.3">
      <c r="A23" s="1">
        <v>1.3</v>
      </c>
      <c r="B23" s="1">
        <v>0.442</v>
      </c>
      <c r="D23" t="s">
        <v>36</v>
      </c>
      <c r="E23" s="4" t="s">
        <v>14</v>
      </c>
      <c r="F23" s="7">
        <v>0.314</v>
      </c>
      <c r="G23" s="7">
        <v>0.39700000000000002</v>
      </c>
      <c r="H23" s="7">
        <v>0.39200000000000002</v>
      </c>
      <c r="I23" s="7">
        <f t="shared" si="2"/>
        <v>0.83503594400302694</v>
      </c>
      <c r="J23" s="7">
        <f t="shared" si="3"/>
        <v>1.1490730230798336</v>
      </c>
      <c r="K23" s="7">
        <f t="shared" si="4"/>
        <v>1.1301551267499055</v>
      </c>
      <c r="L23" s="7">
        <v>5</v>
      </c>
      <c r="M23" s="7">
        <f t="shared" si="1"/>
        <v>4.1751797200151346</v>
      </c>
      <c r="N23" s="7">
        <f t="shared" si="5"/>
        <v>5.7453651153991681</v>
      </c>
      <c r="O23" s="7">
        <f t="shared" si="6"/>
        <v>5.650775633749527</v>
      </c>
      <c r="P23" s="8">
        <f t="shared" si="7"/>
        <v>5.1904401563879432</v>
      </c>
      <c r="Q23">
        <f t="shared" si="8"/>
        <v>103.80880312775886</v>
      </c>
    </row>
    <row r="24" spans="1:17" x14ac:dyDescent="0.3">
      <c r="A24" s="1">
        <v>1.5</v>
      </c>
      <c r="B24" s="1">
        <v>0.48399999999999999</v>
      </c>
      <c r="D24" t="s">
        <v>37</v>
      </c>
      <c r="E24" s="4" t="s">
        <v>14</v>
      </c>
      <c r="F24" s="7">
        <v>0.41199999999999998</v>
      </c>
      <c r="G24" s="7">
        <v>0.40799999999999997</v>
      </c>
      <c r="H24" s="7">
        <v>0.436</v>
      </c>
      <c r="I24" s="7">
        <f t="shared" si="2"/>
        <v>1.2058267120696178</v>
      </c>
      <c r="J24" s="7">
        <f t="shared" si="3"/>
        <v>1.1906923950056754</v>
      </c>
      <c r="K24" s="7">
        <f t="shared" si="4"/>
        <v>1.2966326144532729</v>
      </c>
      <c r="L24" s="7">
        <v>5</v>
      </c>
      <c r="M24" s="7">
        <f t="shared" si="1"/>
        <v>6.0291335603480887</v>
      </c>
      <c r="N24" s="7">
        <f t="shared" si="5"/>
        <v>5.953461975028377</v>
      </c>
      <c r="O24" s="7">
        <f t="shared" si="6"/>
        <v>6.4831630722663647</v>
      </c>
      <c r="P24" s="8">
        <f t="shared" si="7"/>
        <v>6.1552528692142765</v>
      </c>
      <c r="Q24">
        <f t="shared" si="8"/>
        <v>123.10505738428553</v>
      </c>
    </row>
    <row r="25" spans="1:17" x14ac:dyDescent="0.3">
      <c r="A25" s="1">
        <v>1.5</v>
      </c>
      <c r="B25" s="1">
        <v>0.46899999999999997</v>
      </c>
      <c r="D25" t="s">
        <v>38</v>
      </c>
      <c r="E25" s="4" t="s">
        <v>14</v>
      </c>
      <c r="F25" s="7">
        <v>0.36299999999999999</v>
      </c>
      <c r="G25" s="7">
        <v>0.36799999999999999</v>
      </c>
      <c r="H25" s="7">
        <v>0.35599999999999998</v>
      </c>
      <c r="I25" s="7">
        <f t="shared" si="2"/>
        <v>1.0204313280363224</v>
      </c>
      <c r="J25" s="7">
        <f t="shared" si="3"/>
        <v>1.0393492243662505</v>
      </c>
      <c r="K25" s="7">
        <f t="shared" si="4"/>
        <v>0.99394627317442308</v>
      </c>
      <c r="L25" s="7">
        <v>5</v>
      </c>
      <c r="M25" s="7">
        <f t="shared" si="1"/>
        <v>5.1021566401816116</v>
      </c>
      <c r="N25" s="7">
        <f t="shared" si="5"/>
        <v>5.1967461218312527</v>
      </c>
      <c r="O25" s="7">
        <f t="shared" si="6"/>
        <v>4.9697313658721152</v>
      </c>
      <c r="P25" s="8">
        <f t="shared" si="7"/>
        <v>5.0895447092949935</v>
      </c>
      <c r="Q25">
        <f t="shared" si="8"/>
        <v>101.79089418589986</v>
      </c>
    </row>
    <row r="26" spans="1:17" x14ac:dyDescent="0.3">
      <c r="A26" s="1">
        <v>1.5</v>
      </c>
      <c r="B26" s="1">
        <v>0.47899999999999998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9576-AA29-40FB-B020-A9EB17405E03}">
  <dimension ref="A1:Q26"/>
  <sheetViews>
    <sheetView zoomScale="85" zoomScaleNormal="85" workbookViewId="0">
      <selection activeCell="M27" sqref="M27"/>
    </sheetView>
  </sheetViews>
  <sheetFormatPr defaultRowHeight="14.4" x14ac:dyDescent="0.3"/>
  <cols>
    <col min="4" max="4" width="13.88671875" bestFit="1" customWidth="1"/>
  </cols>
  <sheetData>
    <row r="1" spans="1:17" x14ac:dyDescent="0.3">
      <c r="A1" s="16" t="s">
        <v>0</v>
      </c>
      <c r="B1" s="16"/>
      <c r="D1" s="11" t="s">
        <v>39</v>
      </c>
      <c r="E1" s="11" t="s">
        <v>40</v>
      </c>
      <c r="F1" s="17" t="s">
        <v>6</v>
      </c>
      <c r="G1" s="17"/>
      <c r="H1" s="17"/>
      <c r="I1" s="17" t="s">
        <v>1</v>
      </c>
      <c r="J1" s="17"/>
      <c r="K1" s="17"/>
      <c r="L1" s="12" t="s">
        <v>43</v>
      </c>
      <c r="M1" s="18" t="s">
        <v>44</v>
      </c>
      <c r="N1" s="18"/>
      <c r="O1" s="18"/>
      <c r="P1" s="12" t="s">
        <v>13</v>
      </c>
      <c r="Q1" t="s">
        <v>48</v>
      </c>
    </row>
    <row r="2" spans="1:17" x14ac:dyDescent="0.3">
      <c r="A2" s="10" t="s">
        <v>1</v>
      </c>
      <c r="B2" s="10" t="s">
        <v>2</v>
      </c>
      <c r="D2" t="s">
        <v>15</v>
      </c>
      <c r="E2" s="4" t="s">
        <v>14</v>
      </c>
      <c r="F2" s="7">
        <v>0.159</v>
      </c>
      <c r="G2" s="7">
        <v>0.114</v>
      </c>
      <c r="H2" s="7"/>
      <c r="I2" s="7">
        <f>(F2-0.0832)/0.2765</f>
        <v>0.27414104882459311</v>
      </c>
      <c r="J2" s="7">
        <f t="shared" ref="J2" si="0">(G2-0.0832)/0.2765</f>
        <v>0.11139240506329116</v>
      </c>
      <c r="K2" s="7"/>
      <c r="L2" s="7">
        <v>5</v>
      </c>
      <c r="M2" s="7">
        <f t="shared" ref="M2:M25" si="1">L2*I2</f>
        <v>1.3707052441229655</v>
      </c>
      <c r="N2" s="7">
        <f>L2*J2</f>
        <v>0.55696202531645578</v>
      </c>
      <c r="O2" s="7">
        <f>L2*K2</f>
        <v>0</v>
      </c>
      <c r="P2" s="8">
        <f>AVERAGE(M2:O2)</f>
        <v>0.64255575647980712</v>
      </c>
      <c r="Q2">
        <f>P2/0.05</f>
        <v>12.851115129596142</v>
      </c>
    </row>
    <row r="3" spans="1:17" x14ac:dyDescent="0.3">
      <c r="A3" s="1">
        <v>0</v>
      </c>
      <c r="B3" s="1">
        <v>6.9000000000000006E-2</v>
      </c>
      <c r="D3" t="s">
        <v>16</v>
      </c>
      <c r="E3" s="4" t="s">
        <v>14</v>
      </c>
      <c r="F3" s="7">
        <v>0.27200000000000002</v>
      </c>
      <c r="G3" s="7">
        <v>0.27100000000000002</v>
      </c>
      <c r="H3" s="7">
        <v>0.26800000000000002</v>
      </c>
      <c r="I3" s="7">
        <f t="shared" ref="I3:I6" si="2">(F3-0.0832)/0.2765</f>
        <v>0.68282097649186257</v>
      </c>
      <c r="J3" s="7">
        <f t="shared" ref="J3:J6" si="3">(G3-0.0832)/0.2765</f>
        <v>0.67920433996383367</v>
      </c>
      <c r="K3" s="7">
        <f t="shared" ref="K3:K6" si="4">(H3-0.0832)/0.2765</f>
        <v>0.66835443037974684</v>
      </c>
      <c r="L3" s="7">
        <v>5</v>
      </c>
      <c r="M3" s="7">
        <f t="shared" si="1"/>
        <v>3.4141048824593128</v>
      </c>
      <c r="N3" s="7">
        <f t="shared" ref="N3:N25" si="5">L3*J3</f>
        <v>3.3960216998191681</v>
      </c>
      <c r="O3" s="7">
        <f t="shared" ref="O3:O25" si="6">L3*K3</f>
        <v>3.3417721518987342</v>
      </c>
      <c r="P3" s="8">
        <f t="shared" ref="P3:P25" si="7">AVERAGE(M3:O3)</f>
        <v>3.3839662447257388</v>
      </c>
      <c r="Q3">
        <f t="shared" ref="Q3:Q25" si="8">P3/0.05</f>
        <v>67.679324894514778</v>
      </c>
    </row>
    <row r="4" spans="1:17" x14ac:dyDescent="0.3">
      <c r="A4" s="1">
        <v>0</v>
      </c>
      <c r="B4" s="1">
        <v>6.8000000000000005E-2</v>
      </c>
      <c r="D4" t="s">
        <v>17</v>
      </c>
      <c r="E4" s="4" t="s">
        <v>14</v>
      </c>
      <c r="F4" s="7">
        <v>0.26500000000000001</v>
      </c>
      <c r="G4" s="7">
        <v>0.28399999999999997</v>
      </c>
      <c r="H4" s="7">
        <v>0.26300000000000001</v>
      </c>
      <c r="I4" s="7">
        <f t="shared" si="2"/>
        <v>0.65750452079566002</v>
      </c>
      <c r="J4" s="7">
        <f t="shared" si="3"/>
        <v>0.72622061482820965</v>
      </c>
      <c r="K4" s="7">
        <f t="shared" si="4"/>
        <v>0.65027124773960221</v>
      </c>
      <c r="L4" s="7">
        <v>5</v>
      </c>
      <c r="M4" s="7">
        <f t="shared" si="1"/>
        <v>3.2875226039783003</v>
      </c>
      <c r="N4" s="7">
        <f t="shared" si="5"/>
        <v>3.6311030741410484</v>
      </c>
      <c r="O4" s="7">
        <f t="shared" si="6"/>
        <v>3.251356238698011</v>
      </c>
      <c r="P4" s="8">
        <f t="shared" si="7"/>
        <v>3.3899939722724532</v>
      </c>
      <c r="Q4">
        <f t="shared" si="8"/>
        <v>67.799879445449065</v>
      </c>
    </row>
    <row r="5" spans="1:17" x14ac:dyDescent="0.3">
      <c r="A5" s="1">
        <v>0</v>
      </c>
      <c r="B5" s="1">
        <v>6.8000000000000005E-2</v>
      </c>
      <c r="D5" t="s">
        <v>18</v>
      </c>
      <c r="E5" s="4" t="s">
        <v>14</v>
      </c>
      <c r="F5" s="7">
        <v>0.219</v>
      </c>
      <c r="G5" s="7">
        <v>0.23200000000000001</v>
      </c>
      <c r="H5" s="7">
        <v>0.22800000000000001</v>
      </c>
      <c r="I5" s="7">
        <f t="shared" si="2"/>
        <v>0.49113924050632907</v>
      </c>
      <c r="J5" s="7">
        <f t="shared" si="3"/>
        <v>0.53815551537070527</v>
      </c>
      <c r="K5" s="7">
        <f t="shared" si="4"/>
        <v>0.52368896925858954</v>
      </c>
      <c r="L5" s="7">
        <v>5</v>
      </c>
      <c r="M5" s="7">
        <f t="shared" si="1"/>
        <v>2.4556962025316453</v>
      </c>
      <c r="N5" s="7">
        <f t="shared" si="5"/>
        <v>2.6907775768535265</v>
      </c>
      <c r="O5" s="7">
        <f t="shared" si="6"/>
        <v>2.6184448462929479</v>
      </c>
      <c r="P5" s="8">
        <f t="shared" si="7"/>
        <v>2.5883062085593731</v>
      </c>
      <c r="Q5">
        <f t="shared" si="8"/>
        <v>51.766124171187457</v>
      </c>
    </row>
    <row r="6" spans="1:17" x14ac:dyDescent="0.3">
      <c r="A6" s="1">
        <v>0.2</v>
      </c>
      <c r="B6" s="1">
        <v>0.14199999999999999</v>
      </c>
      <c r="D6" t="s">
        <v>19</v>
      </c>
      <c r="E6" s="4" t="s">
        <v>14</v>
      </c>
      <c r="F6" s="7">
        <v>0.33800000000000002</v>
      </c>
      <c r="G6" s="7">
        <v>0.35299999999999998</v>
      </c>
      <c r="H6" s="7">
        <v>0.32300000000000001</v>
      </c>
      <c r="I6" s="7">
        <f t="shared" si="2"/>
        <v>0.92151898734177218</v>
      </c>
      <c r="J6" s="7">
        <f t="shared" si="3"/>
        <v>0.97576853526220597</v>
      </c>
      <c r="K6" s="7">
        <f t="shared" si="4"/>
        <v>0.86726943942133816</v>
      </c>
      <c r="L6" s="7">
        <v>5</v>
      </c>
      <c r="M6" s="7">
        <f t="shared" si="1"/>
        <v>4.6075949367088604</v>
      </c>
      <c r="N6" s="7">
        <f t="shared" si="5"/>
        <v>4.87884267631103</v>
      </c>
      <c r="O6" s="7">
        <f t="shared" si="6"/>
        <v>4.3363471971066909</v>
      </c>
      <c r="P6" s="8">
        <f t="shared" si="7"/>
        <v>4.6075949367088604</v>
      </c>
      <c r="Q6">
        <f t="shared" si="8"/>
        <v>92.151898734177209</v>
      </c>
    </row>
    <row r="7" spans="1:17" x14ac:dyDescent="0.3">
      <c r="A7" s="1">
        <v>0.2</v>
      </c>
      <c r="B7" s="1">
        <v>0.14000000000000001</v>
      </c>
      <c r="D7" t="s">
        <v>20</v>
      </c>
      <c r="E7" s="4" t="s">
        <v>14</v>
      </c>
      <c r="I7" s="7"/>
      <c r="J7" s="7"/>
      <c r="K7" s="7"/>
      <c r="L7" s="7">
        <v>5</v>
      </c>
      <c r="M7" s="7"/>
      <c r="N7" s="7"/>
      <c r="O7" s="7"/>
      <c r="P7" s="8"/>
    </row>
    <row r="8" spans="1:17" x14ac:dyDescent="0.3">
      <c r="A8" s="1">
        <v>0.2</v>
      </c>
      <c r="B8" s="1">
        <v>0.14000000000000001</v>
      </c>
      <c r="D8" t="s">
        <v>21</v>
      </c>
      <c r="E8" s="4" t="s">
        <v>14</v>
      </c>
      <c r="I8" s="7"/>
      <c r="J8" s="7"/>
      <c r="K8" s="7"/>
      <c r="L8" s="7">
        <v>5</v>
      </c>
      <c r="M8" s="7"/>
      <c r="N8" s="7"/>
      <c r="O8" s="7"/>
      <c r="P8" s="8"/>
    </row>
    <row r="9" spans="1:17" x14ac:dyDescent="0.3">
      <c r="A9" s="1">
        <v>0.4</v>
      </c>
      <c r="B9" s="1">
        <v>0.20899999999999999</v>
      </c>
      <c r="D9" t="s">
        <v>22</v>
      </c>
      <c r="E9" s="4" t="s">
        <v>14</v>
      </c>
      <c r="F9" s="7">
        <v>0.316</v>
      </c>
      <c r="G9" s="7">
        <v>0.32200000000000001</v>
      </c>
      <c r="H9" s="7">
        <v>0.312</v>
      </c>
      <c r="I9" s="7">
        <f t="shared" ref="I9:I25" si="9">(F9-0.0832)/0.2765</f>
        <v>0.84195298372513561</v>
      </c>
      <c r="J9" s="7">
        <f t="shared" ref="J9:J25" si="10">(G9-0.0832)/0.2765</f>
        <v>0.86365280289330915</v>
      </c>
      <c r="K9" s="7">
        <f t="shared" ref="K9:K25" si="11">(H9-0.0832)/0.2765</f>
        <v>0.82748643761301988</v>
      </c>
      <c r="L9" s="7">
        <v>5</v>
      </c>
      <c r="M9" s="7">
        <f t="shared" si="1"/>
        <v>4.2097649186256785</v>
      </c>
      <c r="N9" s="7">
        <f t="shared" si="5"/>
        <v>4.3182640144665454</v>
      </c>
      <c r="O9" s="7">
        <f t="shared" si="6"/>
        <v>4.137432188065099</v>
      </c>
      <c r="P9" s="8">
        <f t="shared" si="7"/>
        <v>4.2218203737191073</v>
      </c>
      <c r="Q9">
        <f t="shared" si="8"/>
        <v>84.436407474382136</v>
      </c>
    </row>
    <row r="10" spans="1:17" x14ac:dyDescent="0.3">
      <c r="A10" s="1">
        <v>0.4</v>
      </c>
      <c r="B10" s="1">
        <v>0.188</v>
      </c>
      <c r="D10" t="s">
        <v>23</v>
      </c>
      <c r="E10" s="4" t="s">
        <v>14</v>
      </c>
      <c r="F10" s="7">
        <v>0.35799999999999998</v>
      </c>
      <c r="G10" s="7">
        <v>0.373</v>
      </c>
      <c r="H10" s="7">
        <v>0.376</v>
      </c>
      <c r="I10" s="7">
        <f t="shared" si="9"/>
        <v>0.99385171790235072</v>
      </c>
      <c r="J10" s="7">
        <f t="shared" si="10"/>
        <v>1.0481012658227846</v>
      </c>
      <c r="K10" s="7">
        <f t="shared" si="11"/>
        <v>1.0589511754068714</v>
      </c>
      <c r="L10" s="7">
        <v>5</v>
      </c>
      <c r="M10" s="7">
        <f t="shared" si="1"/>
        <v>4.9692585895117531</v>
      </c>
      <c r="N10" s="7">
        <f t="shared" si="5"/>
        <v>5.2405063291139236</v>
      </c>
      <c r="O10" s="7">
        <f t="shared" si="6"/>
        <v>5.2947558770343575</v>
      </c>
      <c r="P10" s="8">
        <f t="shared" si="7"/>
        <v>5.168173598553345</v>
      </c>
      <c r="Q10">
        <f t="shared" si="8"/>
        <v>103.3634719710669</v>
      </c>
    </row>
    <row r="11" spans="1:17" x14ac:dyDescent="0.3">
      <c r="A11" s="1">
        <v>0.4</v>
      </c>
      <c r="B11" s="1">
        <v>0.20100000000000001</v>
      </c>
      <c r="D11" t="s">
        <v>24</v>
      </c>
      <c r="E11" s="4" t="s">
        <v>14</v>
      </c>
      <c r="F11" s="7">
        <v>0.36599999999999999</v>
      </c>
      <c r="G11" s="7">
        <v>0.30499999999999999</v>
      </c>
      <c r="H11" s="7">
        <v>0.27300000000000002</v>
      </c>
      <c r="I11" s="7">
        <f t="shared" si="9"/>
        <v>1.0227848101265822</v>
      </c>
      <c r="J11" s="7">
        <f t="shared" si="10"/>
        <v>0.80216998191681732</v>
      </c>
      <c r="K11" s="7">
        <f t="shared" si="11"/>
        <v>0.68643761301989148</v>
      </c>
      <c r="L11" s="7">
        <v>5</v>
      </c>
      <c r="M11" s="7">
        <f t="shared" si="1"/>
        <v>5.1139240506329111</v>
      </c>
      <c r="N11" s="7">
        <f t="shared" si="5"/>
        <v>4.0108499095840866</v>
      </c>
      <c r="O11" s="7">
        <f t="shared" si="6"/>
        <v>3.4321880650994574</v>
      </c>
      <c r="P11" s="8">
        <f t="shared" si="7"/>
        <v>4.1856540084388181</v>
      </c>
      <c r="Q11">
        <f t="shared" si="8"/>
        <v>83.713080168776358</v>
      </c>
    </row>
    <row r="12" spans="1:17" x14ac:dyDescent="0.3">
      <c r="A12" s="1">
        <v>0.6</v>
      </c>
      <c r="B12" s="1">
        <v>0.25800000000000001</v>
      </c>
      <c r="D12" t="s">
        <v>25</v>
      </c>
      <c r="E12" s="4" t="s">
        <v>14</v>
      </c>
      <c r="F12" s="7">
        <v>0.378</v>
      </c>
      <c r="G12" s="7">
        <v>0.372</v>
      </c>
      <c r="H12" s="7">
        <v>0.34899999999999998</v>
      </c>
      <c r="I12" s="7">
        <f t="shared" si="9"/>
        <v>1.0661844484629295</v>
      </c>
      <c r="J12" s="7">
        <f t="shared" si="10"/>
        <v>1.0444846292947558</v>
      </c>
      <c r="K12" s="7">
        <f t="shared" si="11"/>
        <v>0.96130198915009024</v>
      </c>
      <c r="L12" s="7">
        <v>5</v>
      </c>
      <c r="M12" s="7">
        <f t="shared" si="1"/>
        <v>5.3309222423146476</v>
      </c>
      <c r="N12" s="7">
        <f t="shared" si="5"/>
        <v>5.2224231464737789</v>
      </c>
      <c r="O12" s="7">
        <f t="shared" si="6"/>
        <v>4.8065099457504514</v>
      </c>
      <c r="P12" s="8">
        <f t="shared" si="7"/>
        <v>5.119951778179626</v>
      </c>
      <c r="Q12">
        <f t="shared" si="8"/>
        <v>102.39903556359252</v>
      </c>
    </row>
    <row r="13" spans="1:17" x14ac:dyDescent="0.3">
      <c r="A13" s="1">
        <v>0.6</v>
      </c>
      <c r="B13" s="1">
        <v>0.248</v>
      </c>
      <c r="D13" t="s">
        <v>26</v>
      </c>
      <c r="E13" s="4" t="s">
        <v>14</v>
      </c>
      <c r="F13" s="7">
        <v>0.38400000000000001</v>
      </c>
      <c r="G13" s="7">
        <v>0.39</v>
      </c>
      <c r="H13" s="7">
        <v>0.34699999999999998</v>
      </c>
      <c r="I13" s="7">
        <f t="shared" si="9"/>
        <v>1.0878842676311031</v>
      </c>
      <c r="J13" s="7">
        <f t="shared" si="10"/>
        <v>1.1095840867992766</v>
      </c>
      <c r="K13" s="7">
        <f t="shared" si="11"/>
        <v>0.95406871609403243</v>
      </c>
      <c r="L13" s="7">
        <v>5</v>
      </c>
      <c r="M13" s="7">
        <f t="shared" si="1"/>
        <v>5.4394213381555154</v>
      </c>
      <c r="N13" s="7">
        <f t="shared" si="5"/>
        <v>5.5479204339963832</v>
      </c>
      <c r="O13" s="7">
        <f t="shared" si="6"/>
        <v>4.7703435804701622</v>
      </c>
      <c r="P13" s="8">
        <f t="shared" si="7"/>
        <v>5.2525617842073542</v>
      </c>
      <c r="Q13">
        <f t="shared" si="8"/>
        <v>105.05123568414707</v>
      </c>
    </row>
    <row r="14" spans="1:17" x14ac:dyDescent="0.3">
      <c r="A14" s="1">
        <v>0.6</v>
      </c>
      <c r="B14" s="1">
        <v>0.25</v>
      </c>
      <c r="D14" t="s">
        <v>27</v>
      </c>
      <c r="E14" s="4" t="s">
        <v>14</v>
      </c>
      <c r="F14" s="7">
        <v>0.34699999999999998</v>
      </c>
      <c r="G14" s="7">
        <v>0.35499999999999998</v>
      </c>
      <c r="H14" s="7">
        <v>0.316</v>
      </c>
      <c r="I14" s="7">
        <f t="shared" si="9"/>
        <v>0.95406871609403243</v>
      </c>
      <c r="J14" s="7">
        <f t="shared" si="10"/>
        <v>0.98300180831826389</v>
      </c>
      <c r="K14" s="7">
        <f t="shared" si="11"/>
        <v>0.84195298372513561</v>
      </c>
      <c r="L14" s="7">
        <v>5</v>
      </c>
      <c r="M14" s="7">
        <f t="shared" si="1"/>
        <v>4.7703435804701622</v>
      </c>
      <c r="N14" s="7">
        <f t="shared" si="5"/>
        <v>4.9150090415913192</v>
      </c>
      <c r="O14" s="7">
        <f t="shared" si="6"/>
        <v>4.2097649186256785</v>
      </c>
      <c r="P14" s="8">
        <f t="shared" si="7"/>
        <v>4.63170584689572</v>
      </c>
      <c r="Q14">
        <f t="shared" si="8"/>
        <v>92.634116937914399</v>
      </c>
    </row>
    <row r="15" spans="1:17" x14ac:dyDescent="0.3">
      <c r="A15" s="1">
        <v>0.8</v>
      </c>
      <c r="B15" s="1">
        <v>0.34499999999999997</v>
      </c>
      <c r="D15" t="s">
        <v>28</v>
      </c>
      <c r="E15" s="4" t="s">
        <v>14</v>
      </c>
      <c r="F15" s="7">
        <v>0.39</v>
      </c>
      <c r="G15" s="7">
        <v>0.38800000000000001</v>
      </c>
      <c r="H15" s="7">
        <v>0.376</v>
      </c>
      <c r="I15" s="7">
        <f t="shared" si="9"/>
        <v>1.1095840867992766</v>
      </c>
      <c r="J15" s="7">
        <f t="shared" si="10"/>
        <v>1.1023508137432187</v>
      </c>
      <c r="K15" s="7">
        <f t="shared" si="11"/>
        <v>1.0589511754068714</v>
      </c>
      <c r="L15" s="7">
        <v>5</v>
      </c>
      <c r="M15" s="7">
        <f t="shared" si="1"/>
        <v>5.5479204339963832</v>
      </c>
      <c r="N15" s="7">
        <f t="shared" si="5"/>
        <v>5.511754068716094</v>
      </c>
      <c r="O15" s="7">
        <f t="shared" si="6"/>
        <v>5.2947558770343575</v>
      </c>
      <c r="P15" s="8">
        <f t="shared" si="7"/>
        <v>5.4514767932489443</v>
      </c>
      <c r="Q15">
        <f t="shared" si="8"/>
        <v>109.02953586497888</v>
      </c>
    </row>
    <row r="16" spans="1:17" x14ac:dyDescent="0.3">
      <c r="A16" s="1">
        <v>0.8</v>
      </c>
      <c r="B16" s="1">
        <v>0.32600000000000001</v>
      </c>
      <c r="D16" t="s">
        <v>29</v>
      </c>
      <c r="E16" s="4" t="s">
        <v>14</v>
      </c>
      <c r="F16" s="7">
        <v>0.245</v>
      </c>
      <c r="G16" s="7">
        <v>0.26800000000000002</v>
      </c>
      <c r="H16" s="7">
        <v>0.26100000000000001</v>
      </c>
      <c r="I16" s="7">
        <f t="shared" si="9"/>
        <v>0.58517179023508137</v>
      </c>
      <c r="J16" s="7">
        <f t="shared" si="10"/>
        <v>0.66835443037974684</v>
      </c>
      <c r="K16" s="7">
        <f t="shared" si="11"/>
        <v>0.64303797468354429</v>
      </c>
      <c r="L16" s="7">
        <v>5</v>
      </c>
      <c r="M16" s="7">
        <f t="shared" si="1"/>
        <v>2.9258589511754067</v>
      </c>
      <c r="N16" s="7">
        <f t="shared" si="5"/>
        <v>3.3417721518987342</v>
      </c>
      <c r="O16" s="7">
        <f t="shared" si="6"/>
        <v>3.2151898734177213</v>
      </c>
      <c r="P16" s="8">
        <f t="shared" si="7"/>
        <v>3.1609403254972874</v>
      </c>
      <c r="Q16">
        <f t="shared" si="8"/>
        <v>63.218806509945743</v>
      </c>
    </row>
    <row r="17" spans="1:17" x14ac:dyDescent="0.3">
      <c r="A17" s="1">
        <v>0.8</v>
      </c>
      <c r="B17" s="1">
        <v>0.316</v>
      </c>
      <c r="D17" t="s">
        <v>30</v>
      </c>
      <c r="E17" s="4" t="s">
        <v>14</v>
      </c>
      <c r="F17" s="7">
        <v>0.313</v>
      </c>
      <c r="G17" s="7">
        <v>0.32900000000000001</v>
      </c>
      <c r="H17" s="7">
        <v>0.30099999999999999</v>
      </c>
      <c r="I17" s="7">
        <f t="shared" si="9"/>
        <v>0.83110307414104878</v>
      </c>
      <c r="J17" s="7">
        <f t="shared" si="10"/>
        <v>0.8889692585895117</v>
      </c>
      <c r="K17" s="7">
        <f t="shared" si="11"/>
        <v>0.78770343580470159</v>
      </c>
      <c r="L17" s="7">
        <v>5</v>
      </c>
      <c r="M17" s="7">
        <f t="shared" si="1"/>
        <v>4.1555153707052437</v>
      </c>
      <c r="N17" s="7">
        <f t="shared" si="5"/>
        <v>4.4448462929475587</v>
      </c>
      <c r="O17" s="7">
        <f t="shared" si="6"/>
        <v>3.9385171790235081</v>
      </c>
      <c r="P17" s="8">
        <f t="shared" si="7"/>
        <v>4.1796262808921032</v>
      </c>
      <c r="Q17">
        <f t="shared" si="8"/>
        <v>83.592525617842057</v>
      </c>
    </row>
    <row r="18" spans="1:17" x14ac:dyDescent="0.3">
      <c r="A18" s="1">
        <v>1</v>
      </c>
      <c r="B18" s="1">
        <v>0.35499999999999998</v>
      </c>
      <c r="D18" t="s">
        <v>31</v>
      </c>
      <c r="E18" s="4" t="s">
        <v>14</v>
      </c>
      <c r="F18" s="7">
        <v>0.38700000000000001</v>
      </c>
      <c r="G18" s="7">
        <v>0.372</v>
      </c>
      <c r="H18" s="7"/>
      <c r="I18" s="7">
        <f t="shared" si="9"/>
        <v>1.0987341772151897</v>
      </c>
      <c r="J18" s="7">
        <f t="shared" si="10"/>
        <v>1.0444846292947558</v>
      </c>
      <c r="K18" s="7"/>
      <c r="L18" s="7">
        <v>5</v>
      </c>
      <c r="M18" s="7">
        <f t="shared" si="1"/>
        <v>5.4936708860759484</v>
      </c>
      <c r="N18" s="7">
        <f t="shared" si="5"/>
        <v>5.2224231464737789</v>
      </c>
      <c r="O18" s="7"/>
      <c r="P18" s="8">
        <f t="shared" si="7"/>
        <v>5.3580470162748632</v>
      </c>
      <c r="Q18">
        <f t="shared" si="8"/>
        <v>107.16094032549726</v>
      </c>
    </row>
    <row r="19" spans="1:17" x14ac:dyDescent="0.3">
      <c r="A19" s="1">
        <v>1</v>
      </c>
      <c r="B19" s="1">
        <v>0.35199999999999998</v>
      </c>
      <c r="D19" t="s">
        <v>32</v>
      </c>
      <c r="E19" s="4" t="s">
        <v>14</v>
      </c>
      <c r="F19" s="7">
        <v>0.14499999999999999</v>
      </c>
      <c r="G19" s="7">
        <v>0.152</v>
      </c>
      <c r="H19" s="7"/>
      <c r="I19" s="7">
        <f t="shared" si="9"/>
        <v>0.22350813743218803</v>
      </c>
      <c r="J19" s="7">
        <f t="shared" si="10"/>
        <v>0.24882459312839059</v>
      </c>
      <c r="K19" s="7"/>
      <c r="L19" s="7">
        <v>5</v>
      </c>
      <c r="M19" s="7">
        <f t="shared" si="1"/>
        <v>1.1175406871609401</v>
      </c>
      <c r="N19" s="7">
        <f t="shared" si="5"/>
        <v>1.244122965641953</v>
      </c>
      <c r="O19" s="7"/>
      <c r="P19" s="8">
        <f t="shared" si="7"/>
        <v>1.1808318264014466</v>
      </c>
      <c r="Q19">
        <f t="shared" si="8"/>
        <v>23.616636528028931</v>
      </c>
    </row>
    <row r="20" spans="1:17" x14ac:dyDescent="0.3">
      <c r="A20" s="1">
        <v>1</v>
      </c>
      <c r="B20" s="1">
        <v>0.35</v>
      </c>
      <c r="D20" t="s">
        <v>33</v>
      </c>
      <c r="E20" s="4" t="s">
        <v>14</v>
      </c>
      <c r="F20" s="7">
        <v>0.32</v>
      </c>
      <c r="G20" s="7">
        <v>0.28999999999999998</v>
      </c>
      <c r="H20" s="7">
        <v>0.27900000000000003</v>
      </c>
      <c r="I20" s="7">
        <f t="shared" si="9"/>
        <v>0.85641952983725134</v>
      </c>
      <c r="J20" s="7">
        <f t="shared" si="10"/>
        <v>0.74792043399638319</v>
      </c>
      <c r="K20" s="7">
        <f t="shared" si="11"/>
        <v>0.70813743218806513</v>
      </c>
      <c r="L20" s="7">
        <v>5</v>
      </c>
      <c r="M20" s="7">
        <f t="shared" si="1"/>
        <v>4.282097649186257</v>
      </c>
      <c r="N20" s="7">
        <f t="shared" si="5"/>
        <v>3.7396021699819162</v>
      </c>
      <c r="O20" s="7">
        <f t="shared" si="6"/>
        <v>3.5406871609403257</v>
      </c>
      <c r="P20" s="8">
        <f t="shared" si="7"/>
        <v>3.8541289933694998</v>
      </c>
      <c r="Q20">
        <f t="shared" si="8"/>
        <v>77.082579867389995</v>
      </c>
    </row>
    <row r="21" spans="1:17" x14ac:dyDescent="0.3">
      <c r="A21" s="1">
        <v>1.3</v>
      </c>
      <c r="B21" s="1">
        <v>0.42099999999999999</v>
      </c>
      <c r="D21" t="s">
        <v>34</v>
      </c>
      <c r="E21" s="4" t="s">
        <v>14</v>
      </c>
      <c r="F21" s="7">
        <v>0.27500000000000002</v>
      </c>
      <c r="G21" s="7">
        <v>0.29499999999999998</v>
      </c>
      <c r="H21" s="7">
        <v>0.29499999999999998</v>
      </c>
      <c r="I21" s="7">
        <f t="shared" si="9"/>
        <v>0.6936708860759494</v>
      </c>
      <c r="J21" s="7">
        <f t="shared" si="10"/>
        <v>0.76600361663652794</v>
      </c>
      <c r="K21" s="7">
        <f t="shared" si="11"/>
        <v>0.76600361663652794</v>
      </c>
      <c r="L21" s="7">
        <v>5</v>
      </c>
      <c r="M21" s="7">
        <f t="shared" si="1"/>
        <v>3.4683544303797471</v>
      </c>
      <c r="N21" s="7">
        <f t="shared" si="5"/>
        <v>3.8300180831826398</v>
      </c>
      <c r="O21" s="7">
        <f t="shared" si="6"/>
        <v>3.8300180831826398</v>
      </c>
      <c r="P21" s="8">
        <f t="shared" si="7"/>
        <v>3.7094635322483422</v>
      </c>
      <c r="Q21">
        <f t="shared" si="8"/>
        <v>74.18927064496684</v>
      </c>
    </row>
    <row r="22" spans="1:17" x14ac:dyDescent="0.3">
      <c r="A22" s="1">
        <v>1.3</v>
      </c>
      <c r="B22" s="1">
        <v>0.438</v>
      </c>
      <c r="D22" t="s">
        <v>35</v>
      </c>
      <c r="E22" s="4" t="s">
        <v>14</v>
      </c>
      <c r="F22" s="7">
        <v>0.11700000000000001</v>
      </c>
      <c r="G22" s="7">
        <v>0.121</v>
      </c>
      <c r="H22" s="7">
        <v>0.12</v>
      </c>
      <c r="I22" s="7">
        <f t="shared" si="9"/>
        <v>0.12224231464737796</v>
      </c>
      <c r="J22" s="7">
        <f t="shared" si="10"/>
        <v>0.13670886075949365</v>
      </c>
      <c r="K22" s="7">
        <f t="shared" si="11"/>
        <v>0.13309222423146472</v>
      </c>
      <c r="L22" s="7">
        <v>5</v>
      </c>
      <c r="M22" s="7">
        <f t="shared" si="1"/>
        <v>0.61121157323688979</v>
      </c>
      <c r="N22" s="7">
        <f t="shared" si="5"/>
        <v>0.68354430379746822</v>
      </c>
      <c r="O22" s="7">
        <f t="shared" si="6"/>
        <v>0.66546112115732359</v>
      </c>
      <c r="P22" s="8">
        <f t="shared" si="7"/>
        <v>0.65340566606389383</v>
      </c>
      <c r="Q22">
        <f t="shared" si="8"/>
        <v>13.068113321277876</v>
      </c>
    </row>
    <row r="23" spans="1:17" x14ac:dyDescent="0.3">
      <c r="A23" s="1">
        <v>1.3</v>
      </c>
      <c r="B23" s="1">
        <v>0.43099999999999999</v>
      </c>
      <c r="D23" t="s">
        <v>36</v>
      </c>
      <c r="E23" s="4" t="s">
        <v>14</v>
      </c>
      <c r="F23" s="7">
        <v>0.311</v>
      </c>
      <c r="G23" s="7">
        <v>0.32500000000000001</v>
      </c>
      <c r="H23" s="7">
        <v>0.315</v>
      </c>
      <c r="I23" s="7">
        <f t="shared" si="9"/>
        <v>0.82386980108499086</v>
      </c>
      <c r="J23" s="7">
        <f t="shared" si="10"/>
        <v>0.87450271247739597</v>
      </c>
      <c r="K23" s="7">
        <f t="shared" si="11"/>
        <v>0.83833634719710659</v>
      </c>
      <c r="L23" s="7">
        <v>5</v>
      </c>
      <c r="M23" s="7">
        <f t="shared" si="1"/>
        <v>4.1193490054249544</v>
      </c>
      <c r="N23" s="7">
        <f t="shared" si="5"/>
        <v>4.3725135623869802</v>
      </c>
      <c r="O23" s="7">
        <f t="shared" si="6"/>
        <v>4.191681735985533</v>
      </c>
      <c r="P23" s="8">
        <f t="shared" si="7"/>
        <v>4.2278481012658231</v>
      </c>
      <c r="Q23">
        <f t="shared" si="8"/>
        <v>84.556962025316452</v>
      </c>
    </row>
    <row r="24" spans="1:17" x14ac:dyDescent="0.3">
      <c r="A24" s="1">
        <v>1.5</v>
      </c>
      <c r="B24" s="1">
        <v>0.50800000000000001</v>
      </c>
      <c r="D24" t="s">
        <v>37</v>
      </c>
      <c r="E24" s="4" t="s">
        <v>14</v>
      </c>
      <c r="F24" s="7">
        <v>0.25</v>
      </c>
      <c r="G24" s="7">
        <v>0.25700000000000001</v>
      </c>
      <c r="H24" s="7">
        <v>0.27100000000000002</v>
      </c>
      <c r="I24" s="7">
        <f t="shared" si="9"/>
        <v>0.603254972875226</v>
      </c>
      <c r="J24" s="7">
        <f t="shared" si="10"/>
        <v>0.62857142857142856</v>
      </c>
      <c r="K24" s="7">
        <f t="shared" si="11"/>
        <v>0.67920433996383367</v>
      </c>
      <c r="L24" s="7">
        <v>5</v>
      </c>
      <c r="M24" s="7">
        <f t="shared" si="1"/>
        <v>3.0162748643761299</v>
      </c>
      <c r="N24" s="7">
        <f t="shared" si="5"/>
        <v>3.1428571428571428</v>
      </c>
      <c r="O24" s="7">
        <f t="shared" si="6"/>
        <v>3.3960216998191681</v>
      </c>
      <c r="P24" s="8">
        <f t="shared" si="7"/>
        <v>3.1850512356841469</v>
      </c>
      <c r="Q24">
        <f t="shared" si="8"/>
        <v>63.701024713682934</v>
      </c>
    </row>
    <row r="25" spans="1:17" x14ac:dyDescent="0.3">
      <c r="A25" s="1">
        <v>1.5</v>
      </c>
      <c r="B25" s="1">
        <v>0.504</v>
      </c>
      <c r="D25" t="s">
        <v>38</v>
      </c>
      <c r="E25" s="4" t="s">
        <v>14</v>
      </c>
      <c r="F25" s="7">
        <v>0.28599999999999998</v>
      </c>
      <c r="G25" s="7">
        <v>0.28299999999999997</v>
      </c>
      <c r="H25" s="7">
        <v>0.28999999999999998</v>
      </c>
      <c r="I25" s="7">
        <f t="shared" si="9"/>
        <v>0.73345388788426746</v>
      </c>
      <c r="J25" s="7">
        <f t="shared" si="10"/>
        <v>0.72260397830018064</v>
      </c>
      <c r="K25" s="7">
        <f t="shared" si="11"/>
        <v>0.74792043399638319</v>
      </c>
      <c r="L25" s="7">
        <v>5</v>
      </c>
      <c r="M25" s="7">
        <f t="shared" si="1"/>
        <v>3.6672694394213372</v>
      </c>
      <c r="N25" s="7">
        <f t="shared" si="5"/>
        <v>3.6130198915009033</v>
      </c>
      <c r="O25" s="7">
        <f t="shared" si="6"/>
        <v>3.7396021699819162</v>
      </c>
      <c r="P25" s="8">
        <f t="shared" si="7"/>
        <v>3.6732971669680521</v>
      </c>
      <c r="Q25">
        <f t="shared" si="8"/>
        <v>73.465943339361033</v>
      </c>
    </row>
    <row r="26" spans="1:17" x14ac:dyDescent="0.3">
      <c r="A26" s="1">
        <v>1.5</v>
      </c>
      <c r="B26" s="1">
        <v>0.48199999999999998</v>
      </c>
    </row>
  </sheetData>
  <mergeCells count="4">
    <mergeCell ref="A1:B1"/>
    <mergeCell ref="F1:H1"/>
    <mergeCell ref="I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Troubleshooting</vt:lpstr>
      <vt:lpstr>Tibialis anterior</vt:lpstr>
      <vt:lpstr>Erector spinae</vt:lpstr>
      <vt:lpstr>Triceps </vt:lpstr>
      <vt:lpstr>EDL</vt:lpstr>
      <vt:lpstr>Gastroc</vt:lpstr>
      <vt:lpstr>Biceps femoris</vt:lpstr>
      <vt:lpstr>Biceps brachii</vt:lpstr>
      <vt:lpstr>Plantaris</vt:lpstr>
      <vt:lpstr>Medial trapezius</vt:lpstr>
      <vt:lpstr>Lower trapezius</vt:lpstr>
      <vt:lpstr>Soleus</vt:lpstr>
      <vt:lpstr>Vastus medialis</vt:lpstr>
      <vt:lpstr>Intercostals</vt:lpstr>
      <vt:lpstr>Rectus femoris</vt:lpstr>
      <vt:lpstr>Pectoralis major</vt:lpstr>
      <vt:lpstr>Glut. max</vt:lpstr>
      <vt:lpstr>Semitendinosus</vt:lpstr>
      <vt:lpstr>Masseter</vt:lpstr>
      <vt:lpstr>Diaphragm</vt:lpstr>
      <vt:lpstr>Vastus lateralis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Garrett</dc:creator>
  <cp:lastModifiedBy>Emily Garrett</cp:lastModifiedBy>
  <dcterms:created xsi:type="dcterms:W3CDTF">2021-12-03T20:44:13Z</dcterms:created>
  <dcterms:modified xsi:type="dcterms:W3CDTF">2022-01-25T01:37:15Z</dcterms:modified>
</cp:coreProperties>
</file>