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avenus/Box/Research/CIHR.FishFoodSystemAdaptation/CentralCoast.SalmonAmounts/RestorativeDiets/"/>
    </mc:Choice>
  </mc:AlternateContent>
  <xr:revisionPtr revIDLastSave="0" documentId="13_ncr:1_{73888D39-35A2-6C41-857A-CD6881666288}" xr6:coauthVersionLast="47" xr6:coauthVersionMax="47" xr10:uidLastSave="{00000000-0000-0000-0000-000000000000}"/>
  <bookViews>
    <workbookView xWindow="0" yWindow="460" windowWidth="25600" windowHeight="14600" firstSheet="3" activeTab="6" xr2:uid="{7F6491F4-80AF-4B47-A1F9-8217EC9596E6}"/>
  </bookViews>
  <sheets>
    <sheet name="Butler&amp;Campbell" sheetId="1" r:id="rId1"/>
    <sheet name="CannonEtAl2011" sheetId="3" r:id="rId2"/>
    <sheet name="McKechnie2007" sheetId="5" r:id="rId3"/>
    <sheet name="McKechnie&amp;Moss2016" sheetId="6" r:id="rId4"/>
    <sheet name="Kcal.species" sheetId="7" r:id="rId5"/>
    <sheet name="kcal.specimens" sheetId="4" r:id="rId6"/>
    <sheet name="distribution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2" i="2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2" i="7"/>
  <c r="G30" i="4"/>
  <c r="G29" i="4"/>
  <c r="G28" i="4"/>
  <c r="G27" i="4"/>
  <c r="G26" i="4"/>
  <c r="G25" i="4"/>
  <c r="G24" i="4"/>
  <c r="G23" i="4"/>
  <c r="G22" i="4"/>
  <c r="G21" i="4"/>
  <c r="G20" i="4"/>
  <c r="G19" i="4"/>
  <c r="G31" i="4" s="1"/>
  <c r="G18" i="4"/>
  <c r="G17" i="4"/>
  <c r="G16" i="4"/>
  <c r="E31" i="4"/>
  <c r="C31" i="4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J10" i="4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2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2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1" i="7"/>
  <c r="G10" i="7"/>
  <c r="G3" i="7"/>
  <c r="G4" i="7"/>
  <c r="G5" i="7"/>
  <c r="G6" i="7"/>
  <c r="G7" i="7"/>
  <c r="G8" i="7"/>
  <c r="G9" i="7"/>
  <c r="G2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2" i="7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B11" i="4"/>
  <c r="Q10" i="4"/>
  <c r="Q11" i="4" s="1"/>
  <c r="P10" i="4"/>
  <c r="O10" i="4"/>
  <c r="N10" i="4"/>
  <c r="M10" i="4"/>
  <c r="L10" i="4"/>
  <c r="K10" i="4"/>
  <c r="I10" i="4"/>
  <c r="H10" i="4"/>
  <c r="G10" i="4"/>
  <c r="F10" i="4"/>
  <c r="E10" i="4"/>
  <c r="D10" i="4"/>
  <c r="C10" i="4"/>
  <c r="B10" i="4"/>
  <c r="Q5" i="4"/>
  <c r="P5" i="4"/>
  <c r="P6" i="4" s="1"/>
  <c r="O5" i="4"/>
  <c r="M5" i="4"/>
  <c r="M6" i="4" s="1"/>
  <c r="L5" i="4"/>
  <c r="L6" i="4" s="1"/>
  <c r="K5" i="4"/>
  <c r="J5" i="4"/>
  <c r="I5" i="4"/>
  <c r="I6" i="4" s="1"/>
  <c r="H5" i="4"/>
  <c r="G5" i="4"/>
  <c r="G6" i="4"/>
  <c r="F5" i="4"/>
  <c r="F6" i="4" s="1"/>
  <c r="E9" i="4"/>
  <c r="E5" i="4" s="1"/>
  <c r="E6" i="4" s="1"/>
  <c r="B6" i="4"/>
  <c r="B5" i="4"/>
  <c r="N5" i="4"/>
  <c r="N6" i="4"/>
  <c r="C6" i="4"/>
  <c r="D6" i="4"/>
  <c r="H6" i="4"/>
  <c r="J6" i="4"/>
  <c r="K6" i="4"/>
  <c r="O6" i="4"/>
  <c r="Q6" i="4"/>
  <c r="Q3" i="4"/>
  <c r="Q4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2" i="2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2" i="6"/>
  <c r="H3" i="5"/>
  <c r="H4" i="5"/>
  <c r="H5" i="5"/>
  <c r="H6" i="5"/>
  <c r="H7" i="5"/>
  <c r="H8" i="5"/>
  <c r="H9" i="5"/>
  <c r="H10" i="5"/>
  <c r="H2" i="5"/>
  <c r="G3" i="5"/>
  <c r="G4" i="5"/>
  <c r="G5" i="5"/>
  <c r="G6" i="5"/>
  <c r="G7" i="5"/>
  <c r="G8" i="5"/>
  <c r="G9" i="5"/>
  <c r="G10" i="5"/>
  <c r="G2" i="5"/>
  <c r="F3" i="5"/>
  <c r="F4" i="5"/>
  <c r="F5" i="5"/>
  <c r="F6" i="5"/>
  <c r="F7" i="5"/>
  <c r="F8" i="5"/>
  <c r="F9" i="5"/>
  <c r="F10" i="5"/>
  <c r="F2" i="5"/>
  <c r="D3" i="5"/>
  <c r="D4" i="5"/>
  <c r="D5" i="5"/>
  <c r="D6" i="5"/>
  <c r="D7" i="5"/>
  <c r="D8" i="5"/>
  <c r="D9" i="5"/>
  <c r="D10" i="5"/>
  <c r="D2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2" i="3"/>
  <c r="F31" i="1"/>
  <c r="F32" i="1"/>
  <c r="F33" i="1"/>
  <c r="F34" i="1"/>
  <c r="F35" i="1"/>
  <c r="F36" i="1"/>
  <c r="I36" i="1" s="1"/>
  <c r="F37" i="1"/>
  <c r="I37" i="1" s="1"/>
  <c r="F38" i="1"/>
  <c r="I38" i="1" s="1"/>
  <c r="F39" i="1"/>
  <c r="I39" i="1" s="1"/>
  <c r="F40" i="1"/>
  <c r="F41" i="1"/>
  <c r="F42" i="1"/>
  <c r="F43" i="1"/>
  <c r="F44" i="1"/>
  <c r="F45" i="1"/>
  <c r="F46" i="1"/>
  <c r="F47" i="1"/>
  <c r="F48" i="1"/>
  <c r="F49" i="1"/>
  <c r="F50" i="1"/>
  <c r="F8" i="1"/>
  <c r="F9" i="1"/>
  <c r="F10" i="1"/>
  <c r="F11" i="1"/>
  <c r="F12" i="1"/>
  <c r="F13" i="1"/>
  <c r="F14" i="1"/>
  <c r="F15" i="1"/>
  <c r="F16" i="1"/>
  <c r="F17" i="1"/>
  <c r="I17" i="1" s="1"/>
  <c r="F18" i="1"/>
  <c r="I18" i="1" s="1"/>
  <c r="F19" i="1"/>
  <c r="I19" i="1" s="1"/>
  <c r="F20" i="1"/>
  <c r="I20" i="1" s="1"/>
  <c r="F21" i="1"/>
  <c r="F22" i="1"/>
  <c r="F23" i="1"/>
  <c r="F24" i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7" i="1"/>
  <c r="H3" i="1"/>
  <c r="H4" i="1"/>
  <c r="H5" i="1"/>
  <c r="H6" i="1"/>
  <c r="H2" i="1"/>
  <c r="G7" i="1"/>
  <c r="G52" i="1" s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T10" i="7" l="1"/>
  <c r="T14" i="7"/>
  <c r="T18" i="7"/>
  <c r="T22" i="7"/>
  <c r="T26" i="7"/>
  <c r="T30" i="7"/>
  <c r="T34" i="7"/>
  <c r="T38" i="7"/>
  <c r="T42" i="7"/>
  <c r="T46" i="7"/>
  <c r="T50" i="7"/>
  <c r="T54" i="7"/>
  <c r="T58" i="7"/>
  <c r="T62" i="7"/>
  <c r="T66" i="7"/>
  <c r="T70" i="7"/>
  <c r="T74" i="7"/>
  <c r="T78" i="7"/>
  <c r="T82" i="7"/>
  <c r="T86" i="7"/>
  <c r="T90" i="7"/>
  <c r="T94" i="7"/>
  <c r="T98" i="7"/>
  <c r="T102" i="7"/>
  <c r="T106" i="7"/>
  <c r="T110" i="7"/>
  <c r="T114" i="7"/>
  <c r="T118" i="7"/>
  <c r="T122" i="7"/>
  <c r="T126" i="7"/>
  <c r="T130" i="7"/>
  <c r="T134" i="7"/>
  <c r="T138" i="7"/>
  <c r="T142" i="7"/>
  <c r="T146" i="7"/>
  <c r="T150" i="7"/>
  <c r="T154" i="7"/>
  <c r="T158" i="7"/>
  <c r="T162" i="7"/>
  <c r="T166" i="7"/>
  <c r="T170" i="7"/>
  <c r="T174" i="7"/>
  <c r="T178" i="7"/>
  <c r="T182" i="7"/>
  <c r="T186" i="7"/>
  <c r="T4" i="7"/>
  <c r="T7" i="7"/>
  <c r="T11" i="7"/>
  <c r="T15" i="7"/>
  <c r="T19" i="7"/>
  <c r="T23" i="7"/>
  <c r="T27" i="7"/>
  <c r="T31" i="7"/>
  <c r="T35" i="7"/>
  <c r="T39" i="7"/>
  <c r="T43" i="7"/>
  <c r="T47" i="7"/>
  <c r="T51" i="7"/>
  <c r="T55" i="7"/>
  <c r="T59" i="7"/>
  <c r="T63" i="7"/>
  <c r="T67" i="7"/>
  <c r="T71" i="7"/>
  <c r="T75" i="7"/>
  <c r="T79" i="7"/>
  <c r="T83" i="7"/>
  <c r="T87" i="7"/>
  <c r="T91" i="7"/>
  <c r="T95" i="7"/>
  <c r="T99" i="7"/>
  <c r="T103" i="7"/>
  <c r="T107" i="7"/>
  <c r="T111" i="7"/>
  <c r="T115" i="7"/>
  <c r="T119" i="7"/>
  <c r="T123" i="7"/>
  <c r="T127" i="7"/>
  <c r="T131" i="7"/>
  <c r="T135" i="7"/>
  <c r="T139" i="7"/>
  <c r="T143" i="7"/>
  <c r="T147" i="7"/>
  <c r="T151" i="7"/>
  <c r="T155" i="7"/>
  <c r="T159" i="7"/>
  <c r="T163" i="7"/>
  <c r="T167" i="7"/>
  <c r="T171" i="7"/>
  <c r="T175" i="7"/>
  <c r="T179" i="7"/>
  <c r="T183" i="7"/>
  <c r="T187" i="7"/>
  <c r="T5" i="7"/>
  <c r="T8" i="7"/>
  <c r="T12" i="7"/>
  <c r="T16" i="7"/>
  <c r="T20" i="7"/>
  <c r="T24" i="7"/>
  <c r="T28" i="7"/>
  <c r="T32" i="7"/>
  <c r="T36" i="7"/>
  <c r="T40" i="7"/>
  <c r="T44" i="7"/>
  <c r="T48" i="7"/>
  <c r="T52" i="7"/>
  <c r="T56" i="7"/>
  <c r="T60" i="7"/>
  <c r="T64" i="7"/>
  <c r="T68" i="7"/>
  <c r="T72" i="7"/>
  <c r="T76" i="7"/>
  <c r="T80" i="7"/>
  <c r="T84" i="7"/>
  <c r="T88" i="7"/>
  <c r="T92" i="7"/>
  <c r="T96" i="7"/>
  <c r="T100" i="7"/>
  <c r="T104" i="7"/>
  <c r="T108" i="7"/>
  <c r="T112" i="7"/>
  <c r="T116" i="7"/>
  <c r="T120" i="7"/>
  <c r="T124" i="7"/>
  <c r="T128" i="7"/>
  <c r="T132" i="7"/>
  <c r="T136" i="7"/>
  <c r="T140" i="7"/>
  <c r="T144" i="7"/>
  <c r="T148" i="7"/>
  <c r="T152" i="7"/>
  <c r="T156" i="7"/>
  <c r="T160" i="7"/>
  <c r="T164" i="7"/>
  <c r="T168" i="7"/>
  <c r="T172" i="7"/>
  <c r="T176" i="7"/>
  <c r="T180" i="7"/>
  <c r="T184" i="7"/>
  <c r="T188" i="7"/>
  <c r="T6" i="7"/>
  <c r="T9" i="7"/>
  <c r="T13" i="7"/>
  <c r="T17" i="7"/>
  <c r="T21" i="7"/>
  <c r="T25" i="7"/>
  <c r="T29" i="7"/>
  <c r="T33" i="7"/>
  <c r="T37" i="7"/>
  <c r="T41" i="7"/>
  <c r="T45" i="7"/>
  <c r="T49" i="7"/>
  <c r="T53" i="7"/>
  <c r="T57" i="7"/>
  <c r="T61" i="7"/>
  <c r="T65" i="7"/>
  <c r="T69" i="7"/>
  <c r="T73" i="7"/>
  <c r="T77" i="7"/>
  <c r="T81" i="7"/>
  <c r="T85" i="7"/>
  <c r="T89" i="7"/>
  <c r="T93" i="7"/>
  <c r="T97" i="7"/>
  <c r="T101" i="7"/>
  <c r="T105" i="7"/>
  <c r="T109" i="7"/>
  <c r="T113" i="7"/>
  <c r="T117" i="7"/>
  <c r="T121" i="7"/>
  <c r="T125" i="7"/>
  <c r="T129" i="7"/>
  <c r="T133" i="7"/>
  <c r="T137" i="7"/>
  <c r="T141" i="7"/>
  <c r="T145" i="7"/>
  <c r="T149" i="7"/>
  <c r="T153" i="7"/>
  <c r="T157" i="7"/>
  <c r="T161" i="7"/>
  <c r="T165" i="7"/>
  <c r="T169" i="7"/>
  <c r="T173" i="7"/>
  <c r="T177" i="7"/>
  <c r="T181" i="7"/>
  <c r="T185" i="7"/>
  <c r="T3" i="7"/>
  <c r="T2" i="7"/>
  <c r="U12" i="7"/>
  <c r="V12" i="7" s="1"/>
  <c r="F12" i="2" s="1"/>
  <c r="U28" i="7"/>
  <c r="V28" i="7" s="1"/>
  <c r="F28" i="2" s="1"/>
  <c r="U44" i="7"/>
  <c r="V44" i="7" s="1"/>
  <c r="F44" i="2" s="1"/>
  <c r="U60" i="7"/>
  <c r="V60" i="7" s="1"/>
  <c r="F60" i="2" s="1"/>
  <c r="U76" i="7"/>
  <c r="V76" i="7" s="1"/>
  <c r="F76" i="2" s="1"/>
  <c r="U92" i="7"/>
  <c r="V92" i="7" s="1"/>
  <c r="F92" i="2" s="1"/>
  <c r="U108" i="7"/>
  <c r="V108" i="7" s="1"/>
  <c r="F108" i="2" s="1"/>
  <c r="U124" i="7"/>
  <c r="V124" i="7" s="1"/>
  <c r="F124" i="2" s="1"/>
  <c r="U140" i="7"/>
  <c r="V140" i="7" s="1"/>
  <c r="F140" i="2" s="1"/>
  <c r="M2" i="7"/>
  <c r="U188" i="7"/>
  <c r="V188" i="7" s="1"/>
  <c r="F188" i="2" s="1"/>
  <c r="U184" i="7"/>
  <c r="V184" i="7" s="1"/>
  <c r="F184" i="2" s="1"/>
  <c r="U180" i="7"/>
  <c r="V180" i="7" s="1"/>
  <c r="F180" i="2" s="1"/>
  <c r="U176" i="7"/>
  <c r="V176" i="7" s="1"/>
  <c r="F176" i="2" s="1"/>
  <c r="U172" i="7"/>
  <c r="V172" i="7" s="1"/>
  <c r="F172" i="2" s="1"/>
  <c r="U168" i="7"/>
  <c r="V168" i="7" s="1"/>
  <c r="F168" i="2" s="1"/>
  <c r="U164" i="7"/>
  <c r="V164" i="7" s="1"/>
  <c r="F164" i="2" s="1"/>
  <c r="U160" i="7"/>
  <c r="V160" i="7" s="1"/>
  <c r="F160" i="2" s="1"/>
  <c r="U156" i="7"/>
  <c r="V156" i="7" s="1"/>
  <c r="F156" i="2" s="1"/>
  <c r="U114" i="7"/>
  <c r="V114" i="7" s="1"/>
  <c r="F114" i="2" s="1"/>
  <c r="U50" i="7"/>
  <c r="V50" i="7" s="1"/>
  <c r="F50" i="2" s="1"/>
  <c r="U130" i="7"/>
  <c r="V130" i="7" s="1"/>
  <c r="F130" i="2" s="1"/>
  <c r="U66" i="7"/>
  <c r="V66" i="7" s="1"/>
  <c r="F66" i="2" s="1"/>
  <c r="U6" i="7"/>
  <c r="V6" i="7" s="1"/>
  <c r="F6" i="2" s="1"/>
  <c r="U146" i="7"/>
  <c r="V146" i="7" s="1"/>
  <c r="F146" i="2" s="1"/>
  <c r="U82" i="7"/>
  <c r="V82" i="7" s="1"/>
  <c r="F82" i="2" s="1"/>
  <c r="U98" i="7"/>
  <c r="V98" i="7" s="1"/>
  <c r="F98" i="2" s="1"/>
  <c r="U34" i="7"/>
  <c r="V34" i="7" s="1"/>
  <c r="F34" i="2" s="1"/>
  <c r="U7" i="7"/>
  <c r="V7" i="7" s="1"/>
  <c r="F7" i="2" s="1"/>
  <c r="U135" i="7"/>
  <c r="V135" i="7" s="1"/>
  <c r="F135" i="2" s="1"/>
  <c r="U71" i="7"/>
  <c r="V71" i="7" s="1"/>
  <c r="F71" i="2" s="1"/>
  <c r="U151" i="7"/>
  <c r="V151" i="7" s="1"/>
  <c r="F151" i="2" s="1"/>
  <c r="U87" i="7"/>
  <c r="V87" i="7" s="1"/>
  <c r="F87" i="2" s="1"/>
  <c r="U23" i="7"/>
  <c r="V23" i="7" s="1"/>
  <c r="F23" i="2" s="1"/>
  <c r="U103" i="7"/>
  <c r="V103" i="7" s="1"/>
  <c r="F103" i="2" s="1"/>
  <c r="U39" i="7"/>
  <c r="V39" i="7" s="1"/>
  <c r="F39" i="2" s="1"/>
  <c r="U119" i="7"/>
  <c r="V119" i="7" s="1"/>
  <c r="F119" i="2" s="1"/>
  <c r="U55" i="7"/>
  <c r="V55" i="7" s="1"/>
  <c r="F55" i="2" s="1"/>
  <c r="U18" i="7"/>
  <c r="V18" i="7" s="1"/>
  <c r="F18" i="2" s="1"/>
  <c r="U187" i="7"/>
  <c r="V187" i="7" s="1"/>
  <c r="F187" i="2" s="1"/>
  <c r="U183" i="7"/>
  <c r="V183" i="7" s="1"/>
  <c r="F183" i="2" s="1"/>
  <c r="U179" i="7"/>
  <c r="V179" i="7" s="1"/>
  <c r="F179" i="2" s="1"/>
  <c r="U175" i="7"/>
  <c r="V175" i="7" s="1"/>
  <c r="F175" i="2" s="1"/>
  <c r="U171" i="7"/>
  <c r="V171" i="7" s="1"/>
  <c r="F171" i="2" s="1"/>
  <c r="U167" i="7"/>
  <c r="V167" i="7" s="1"/>
  <c r="F167" i="2" s="1"/>
  <c r="U163" i="7"/>
  <c r="V163" i="7" s="1"/>
  <c r="F163" i="2" s="1"/>
  <c r="U159" i="7"/>
  <c r="V159" i="7" s="1"/>
  <c r="F159" i="2" s="1"/>
  <c r="U155" i="7"/>
  <c r="V155" i="7" s="1"/>
  <c r="F155" i="2" s="1"/>
  <c r="U150" i="7"/>
  <c r="V150" i="7" s="1"/>
  <c r="F150" i="2" s="1"/>
  <c r="U144" i="7"/>
  <c r="V144" i="7" s="1"/>
  <c r="F144" i="2" s="1"/>
  <c r="U139" i="7"/>
  <c r="V139" i="7" s="1"/>
  <c r="F139" i="2" s="1"/>
  <c r="U134" i="7"/>
  <c r="V134" i="7" s="1"/>
  <c r="F134" i="2" s="1"/>
  <c r="U128" i="7"/>
  <c r="V128" i="7" s="1"/>
  <c r="F128" i="2" s="1"/>
  <c r="U123" i="7"/>
  <c r="V123" i="7" s="1"/>
  <c r="F123" i="2" s="1"/>
  <c r="U118" i="7"/>
  <c r="V118" i="7" s="1"/>
  <c r="F118" i="2" s="1"/>
  <c r="U112" i="7"/>
  <c r="V112" i="7" s="1"/>
  <c r="F112" i="2" s="1"/>
  <c r="U107" i="7"/>
  <c r="V107" i="7" s="1"/>
  <c r="F107" i="2" s="1"/>
  <c r="U102" i="7"/>
  <c r="V102" i="7" s="1"/>
  <c r="F102" i="2" s="1"/>
  <c r="U96" i="7"/>
  <c r="V96" i="7" s="1"/>
  <c r="F96" i="2" s="1"/>
  <c r="U91" i="7"/>
  <c r="V91" i="7" s="1"/>
  <c r="F91" i="2" s="1"/>
  <c r="U86" i="7"/>
  <c r="V86" i="7" s="1"/>
  <c r="F86" i="2" s="1"/>
  <c r="U80" i="7"/>
  <c r="V80" i="7" s="1"/>
  <c r="F80" i="2" s="1"/>
  <c r="U75" i="7"/>
  <c r="V75" i="7" s="1"/>
  <c r="F75" i="2" s="1"/>
  <c r="U70" i="7"/>
  <c r="V70" i="7" s="1"/>
  <c r="F70" i="2" s="1"/>
  <c r="U64" i="7"/>
  <c r="V64" i="7" s="1"/>
  <c r="F64" i="2" s="1"/>
  <c r="U59" i="7"/>
  <c r="V59" i="7" s="1"/>
  <c r="F59" i="2" s="1"/>
  <c r="U54" i="7"/>
  <c r="V54" i="7" s="1"/>
  <c r="F54" i="2" s="1"/>
  <c r="U48" i="7"/>
  <c r="V48" i="7" s="1"/>
  <c r="F48" i="2" s="1"/>
  <c r="U43" i="7"/>
  <c r="V43" i="7" s="1"/>
  <c r="F43" i="2" s="1"/>
  <c r="U38" i="7"/>
  <c r="V38" i="7" s="1"/>
  <c r="F38" i="2" s="1"/>
  <c r="U32" i="7"/>
  <c r="V32" i="7" s="1"/>
  <c r="F32" i="2" s="1"/>
  <c r="U27" i="7"/>
  <c r="V27" i="7" s="1"/>
  <c r="F27" i="2" s="1"/>
  <c r="U22" i="7"/>
  <c r="V22" i="7" s="1"/>
  <c r="F22" i="2" s="1"/>
  <c r="U16" i="7"/>
  <c r="V16" i="7" s="1"/>
  <c r="F16" i="2" s="1"/>
  <c r="U11" i="7"/>
  <c r="V11" i="7" s="1"/>
  <c r="F11" i="2" s="1"/>
  <c r="U5" i="7"/>
  <c r="V5" i="7" s="1"/>
  <c r="F5" i="2" s="1"/>
  <c r="U9" i="7"/>
  <c r="V9" i="7" s="1"/>
  <c r="F9" i="2" s="1"/>
  <c r="U13" i="7"/>
  <c r="V13" i="7" s="1"/>
  <c r="F13" i="2" s="1"/>
  <c r="U17" i="7"/>
  <c r="V17" i="7" s="1"/>
  <c r="F17" i="2" s="1"/>
  <c r="U21" i="7"/>
  <c r="V21" i="7" s="1"/>
  <c r="F21" i="2" s="1"/>
  <c r="U25" i="7"/>
  <c r="V25" i="7" s="1"/>
  <c r="F25" i="2" s="1"/>
  <c r="U29" i="7"/>
  <c r="V29" i="7" s="1"/>
  <c r="F29" i="2" s="1"/>
  <c r="U33" i="7"/>
  <c r="V33" i="7" s="1"/>
  <c r="F33" i="2" s="1"/>
  <c r="U37" i="7"/>
  <c r="V37" i="7" s="1"/>
  <c r="F37" i="2" s="1"/>
  <c r="U41" i="7"/>
  <c r="V41" i="7" s="1"/>
  <c r="F41" i="2" s="1"/>
  <c r="U45" i="7"/>
  <c r="V45" i="7" s="1"/>
  <c r="F45" i="2" s="1"/>
  <c r="U49" i="7"/>
  <c r="V49" i="7" s="1"/>
  <c r="F49" i="2" s="1"/>
  <c r="U53" i="7"/>
  <c r="V53" i="7" s="1"/>
  <c r="F53" i="2" s="1"/>
  <c r="U57" i="7"/>
  <c r="V57" i="7" s="1"/>
  <c r="F57" i="2" s="1"/>
  <c r="U61" i="7"/>
  <c r="V61" i="7" s="1"/>
  <c r="F61" i="2" s="1"/>
  <c r="U65" i="7"/>
  <c r="V65" i="7" s="1"/>
  <c r="F65" i="2" s="1"/>
  <c r="U69" i="7"/>
  <c r="V69" i="7" s="1"/>
  <c r="F69" i="2" s="1"/>
  <c r="U73" i="7"/>
  <c r="V73" i="7" s="1"/>
  <c r="F73" i="2" s="1"/>
  <c r="U77" i="7"/>
  <c r="V77" i="7" s="1"/>
  <c r="F77" i="2" s="1"/>
  <c r="U81" i="7"/>
  <c r="V81" i="7" s="1"/>
  <c r="F81" i="2" s="1"/>
  <c r="U85" i="7"/>
  <c r="V85" i="7" s="1"/>
  <c r="F85" i="2" s="1"/>
  <c r="U89" i="7"/>
  <c r="V89" i="7" s="1"/>
  <c r="F89" i="2" s="1"/>
  <c r="U93" i="7"/>
  <c r="V93" i="7" s="1"/>
  <c r="F93" i="2" s="1"/>
  <c r="U97" i="7"/>
  <c r="V97" i="7" s="1"/>
  <c r="F97" i="2" s="1"/>
  <c r="U101" i="7"/>
  <c r="V101" i="7" s="1"/>
  <c r="F101" i="2" s="1"/>
  <c r="U105" i="7"/>
  <c r="V105" i="7" s="1"/>
  <c r="F105" i="2" s="1"/>
  <c r="U109" i="7"/>
  <c r="V109" i="7" s="1"/>
  <c r="F109" i="2" s="1"/>
  <c r="U113" i="7"/>
  <c r="V113" i="7" s="1"/>
  <c r="F113" i="2" s="1"/>
  <c r="U117" i="7"/>
  <c r="V117" i="7" s="1"/>
  <c r="F117" i="2" s="1"/>
  <c r="U121" i="7"/>
  <c r="V121" i="7" s="1"/>
  <c r="F121" i="2" s="1"/>
  <c r="U125" i="7"/>
  <c r="V125" i="7" s="1"/>
  <c r="F125" i="2" s="1"/>
  <c r="U129" i="7"/>
  <c r="V129" i="7" s="1"/>
  <c r="F129" i="2" s="1"/>
  <c r="U133" i="7"/>
  <c r="V133" i="7" s="1"/>
  <c r="F133" i="2" s="1"/>
  <c r="U137" i="7"/>
  <c r="V137" i="7" s="1"/>
  <c r="F137" i="2" s="1"/>
  <c r="U141" i="7"/>
  <c r="V141" i="7" s="1"/>
  <c r="F141" i="2" s="1"/>
  <c r="U145" i="7"/>
  <c r="V145" i="7" s="1"/>
  <c r="F145" i="2" s="1"/>
  <c r="U149" i="7"/>
  <c r="V149" i="7" s="1"/>
  <c r="F149" i="2" s="1"/>
  <c r="U153" i="7"/>
  <c r="V153" i="7" s="1"/>
  <c r="F153" i="2" s="1"/>
  <c r="U2" i="7"/>
  <c r="V2" i="7" s="1"/>
  <c r="F2" i="2" s="1"/>
  <c r="U186" i="7"/>
  <c r="V186" i="7" s="1"/>
  <c r="F186" i="2" s="1"/>
  <c r="U182" i="7"/>
  <c r="V182" i="7" s="1"/>
  <c r="F182" i="2" s="1"/>
  <c r="U178" i="7"/>
  <c r="V178" i="7" s="1"/>
  <c r="F178" i="2" s="1"/>
  <c r="U174" i="7"/>
  <c r="V174" i="7" s="1"/>
  <c r="F174" i="2" s="1"/>
  <c r="U170" i="7"/>
  <c r="V170" i="7" s="1"/>
  <c r="F170" i="2" s="1"/>
  <c r="U166" i="7"/>
  <c r="V166" i="7" s="1"/>
  <c r="F166" i="2" s="1"/>
  <c r="U162" i="7"/>
  <c r="V162" i="7" s="1"/>
  <c r="F162" i="2" s="1"/>
  <c r="U158" i="7"/>
  <c r="V158" i="7" s="1"/>
  <c r="F158" i="2" s="1"/>
  <c r="U154" i="7"/>
  <c r="V154" i="7" s="1"/>
  <c r="F154" i="2" s="1"/>
  <c r="U148" i="7"/>
  <c r="V148" i="7" s="1"/>
  <c r="F148" i="2" s="1"/>
  <c r="U143" i="7"/>
  <c r="V143" i="7" s="1"/>
  <c r="F143" i="2" s="1"/>
  <c r="U138" i="7"/>
  <c r="V138" i="7" s="1"/>
  <c r="F138" i="2" s="1"/>
  <c r="U132" i="7"/>
  <c r="V132" i="7" s="1"/>
  <c r="F132" i="2" s="1"/>
  <c r="U127" i="7"/>
  <c r="V127" i="7" s="1"/>
  <c r="F127" i="2" s="1"/>
  <c r="U122" i="7"/>
  <c r="V122" i="7" s="1"/>
  <c r="F122" i="2" s="1"/>
  <c r="U116" i="7"/>
  <c r="V116" i="7" s="1"/>
  <c r="F116" i="2" s="1"/>
  <c r="U111" i="7"/>
  <c r="V111" i="7" s="1"/>
  <c r="F111" i="2" s="1"/>
  <c r="U106" i="7"/>
  <c r="V106" i="7" s="1"/>
  <c r="F106" i="2" s="1"/>
  <c r="U100" i="7"/>
  <c r="V100" i="7" s="1"/>
  <c r="F100" i="2" s="1"/>
  <c r="U95" i="7"/>
  <c r="V95" i="7" s="1"/>
  <c r="F95" i="2" s="1"/>
  <c r="U90" i="7"/>
  <c r="V90" i="7" s="1"/>
  <c r="F90" i="2" s="1"/>
  <c r="U84" i="7"/>
  <c r="V84" i="7" s="1"/>
  <c r="F84" i="2" s="1"/>
  <c r="U79" i="7"/>
  <c r="V79" i="7" s="1"/>
  <c r="F79" i="2" s="1"/>
  <c r="U74" i="7"/>
  <c r="V74" i="7" s="1"/>
  <c r="F74" i="2" s="1"/>
  <c r="U68" i="7"/>
  <c r="V68" i="7" s="1"/>
  <c r="F68" i="2" s="1"/>
  <c r="U63" i="7"/>
  <c r="V63" i="7" s="1"/>
  <c r="F63" i="2" s="1"/>
  <c r="U58" i="7"/>
  <c r="V58" i="7" s="1"/>
  <c r="F58" i="2" s="1"/>
  <c r="U52" i="7"/>
  <c r="V52" i="7" s="1"/>
  <c r="F52" i="2" s="1"/>
  <c r="U47" i="7"/>
  <c r="V47" i="7" s="1"/>
  <c r="F47" i="2" s="1"/>
  <c r="U42" i="7"/>
  <c r="V42" i="7" s="1"/>
  <c r="F42" i="2" s="1"/>
  <c r="U36" i="7"/>
  <c r="V36" i="7" s="1"/>
  <c r="F36" i="2" s="1"/>
  <c r="U31" i="7"/>
  <c r="V31" i="7" s="1"/>
  <c r="F31" i="2" s="1"/>
  <c r="U26" i="7"/>
  <c r="V26" i="7" s="1"/>
  <c r="F26" i="2" s="1"/>
  <c r="U20" i="7"/>
  <c r="V20" i="7" s="1"/>
  <c r="F20" i="2" s="1"/>
  <c r="U15" i="7"/>
  <c r="V15" i="7" s="1"/>
  <c r="F15" i="2" s="1"/>
  <c r="U10" i="7"/>
  <c r="V10" i="7" s="1"/>
  <c r="F10" i="2" s="1"/>
  <c r="U4" i="7"/>
  <c r="V4" i="7" s="1"/>
  <c r="F4" i="2" s="1"/>
  <c r="U185" i="7"/>
  <c r="V185" i="7" s="1"/>
  <c r="F185" i="2" s="1"/>
  <c r="U181" i="7"/>
  <c r="V181" i="7" s="1"/>
  <c r="F181" i="2" s="1"/>
  <c r="U177" i="7"/>
  <c r="V177" i="7" s="1"/>
  <c r="F177" i="2" s="1"/>
  <c r="U173" i="7"/>
  <c r="V173" i="7" s="1"/>
  <c r="F173" i="2" s="1"/>
  <c r="U169" i="7"/>
  <c r="V169" i="7" s="1"/>
  <c r="F169" i="2" s="1"/>
  <c r="U165" i="7"/>
  <c r="V165" i="7" s="1"/>
  <c r="F165" i="2" s="1"/>
  <c r="U161" i="7"/>
  <c r="V161" i="7" s="1"/>
  <c r="F161" i="2" s="1"/>
  <c r="U157" i="7"/>
  <c r="V157" i="7" s="1"/>
  <c r="F157" i="2" s="1"/>
  <c r="U152" i="7"/>
  <c r="V152" i="7" s="1"/>
  <c r="F152" i="2" s="1"/>
  <c r="U147" i="7"/>
  <c r="V147" i="7" s="1"/>
  <c r="F147" i="2" s="1"/>
  <c r="U142" i="7"/>
  <c r="V142" i="7" s="1"/>
  <c r="F142" i="2" s="1"/>
  <c r="U136" i="7"/>
  <c r="V136" i="7" s="1"/>
  <c r="F136" i="2" s="1"/>
  <c r="U131" i="7"/>
  <c r="V131" i="7" s="1"/>
  <c r="F131" i="2" s="1"/>
  <c r="U126" i="7"/>
  <c r="V126" i="7" s="1"/>
  <c r="F126" i="2" s="1"/>
  <c r="U120" i="7"/>
  <c r="V120" i="7" s="1"/>
  <c r="F120" i="2" s="1"/>
  <c r="U115" i="7"/>
  <c r="V115" i="7" s="1"/>
  <c r="F115" i="2" s="1"/>
  <c r="U110" i="7"/>
  <c r="V110" i="7" s="1"/>
  <c r="F110" i="2" s="1"/>
  <c r="U104" i="7"/>
  <c r="V104" i="7" s="1"/>
  <c r="F104" i="2" s="1"/>
  <c r="U99" i="7"/>
  <c r="V99" i="7" s="1"/>
  <c r="F99" i="2" s="1"/>
  <c r="U94" i="7"/>
  <c r="V94" i="7" s="1"/>
  <c r="F94" i="2" s="1"/>
  <c r="U88" i="7"/>
  <c r="V88" i="7" s="1"/>
  <c r="F88" i="2" s="1"/>
  <c r="U83" i="7"/>
  <c r="V83" i="7" s="1"/>
  <c r="F83" i="2" s="1"/>
  <c r="U78" i="7"/>
  <c r="V78" i="7" s="1"/>
  <c r="F78" i="2" s="1"/>
  <c r="U72" i="7"/>
  <c r="V72" i="7" s="1"/>
  <c r="F72" i="2" s="1"/>
  <c r="U67" i="7"/>
  <c r="V67" i="7" s="1"/>
  <c r="F67" i="2" s="1"/>
  <c r="U62" i="7"/>
  <c r="V62" i="7" s="1"/>
  <c r="F62" i="2" s="1"/>
  <c r="U56" i="7"/>
  <c r="V56" i="7" s="1"/>
  <c r="F56" i="2" s="1"/>
  <c r="U51" i="7"/>
  <c r="V51" i="7" s="1"/>
  <c r="F51" i="2" s="1"/>
  <c r="U46" i="7"/>
  <c r="V46" i="7" s="1"/>
  <c r="F46" i="2" s="1"/>
  <c r="U40" i="7"/>
  <c r="V40" i="7" s="1"/>
  <c r="F40" i="2" s="1"/>
  <c r="U35" i="7"/>
  <c r="V35" i="7" s="1"/>
  <c r="F35" i="2" s="1"/>
  <c r="U30" i="7"/>
  <c r="V30" i="7" s="1"/>
  <c r="F30" i="2" s="1"/>
  <c r="U24" i="7"/>
  <c r="V24" i="7" s="1"/>
  <c r="F24" i="2" s="1"/>
  <c r="U19" i="7"/>
  <c r="V19" i="7" s="1"/>
  <c r="F19" i="2" s="1"/>
  <c r="U14" i="7"/>
  <c r="V14" i="7" s="1"/>
  <c r="F14" i="2" s="1"/>
  <c r="U8" i="7"/>
  <c r="V8" i="7" s="1"/>
  <c r="F8" i="2" s="1"/>
  <c r="U3" i="7"/>
  <c r="V3" i="7" s="1"/>
  <c r="F3" i="2" s="1"/>
  <c r="I52" i="1"/>
  <c r="I54" i="1"/>
  <c r="I51" i="1"/>
  <c r="I53" i="1"/>
  <c r="H39" i="1"/>
  <c r="H30" i="1"/>
  <c r="H26" i="1"/>
  <c r="H18" i="1"/>
  <c r="G53" i="1"/>
  <c r="H38" i="1"/>
  <c r="H29" i="1"/>
  <c r="H25" i="1"/>
  <c r="H17" i="1"/>
  <c r="H52" i="1" s="1"/>
  <c r="G54" i="1"/>
  <c r="H37" i="1"/>
  <c r="H28" i="1"/>
  <c r="H20" i="1"/>
  <c r="H51" i="1"/>
  <c r="H36" i="1"/>
  <c r="H27" i="1"/>
  <c r="H19" i="1"/>
  <c r="H53" i="1" s="1"/>
  <c r="G51" i="1"/>
  <c r="H54" i="1" l="1"/>
</calcChain>
</file>

<file path=xl/sharedStrings.xml><?xml version="1.0" encoding="utf-8"?>
<sst xmlns="http://schemas.openxmlformats.org/spreadsheetml/2006/main" count="1525" uniqueCount="475">
  <si>
    <t>Site</t>
  </si>
  <si>
    <t>salmon</t>
  </si>
  <si>
    <t>NISP fish</t>
  </si>
  <si>
    <t>NISP vertebrate</t>
  </si>
  <si>
    <t>Tahkch</t>
  </si>
  <si>
    <t>GlnCn</t>
  </si>
  <si>
    <t>BearCv</t>
  </si>
  <si>
    <t>KlgGw</t>
  </si>
  <si>
    <t>ChkLk</t>
  </si>
  <si>
    <t>Allntn</t>
  </si>
  <si>
    <t>BaySt.475</t>
  </si>
  <si>
    <t>BaySt.675</t>
  </si>
  <si>
    <t>BayAc</t>
  </si>
  <si>
    <t>CresBc.4000</t>
  </si>
  <si>
    <t>CresBc.3000</t>
  </si>
  <si>
    <t>Dec.165</t>
  </si>
  <si>
    <t>Dec.169.2330</t>
  </si>
  <si>
    <t>Dec.169.2280</t>
  </si>
  <si>
    <t>Dec.169.2510</t>
  </si>
  <si>
    <t>CresBc.2000</t>
  </si>
  <si>
    <t>BrtAc.600</t>
  </si>
  <si>
    <t>BrtAc.100</t>
  </si>
  <si>
    <t>Duwam.1180</t>
  </si>
  <si>
    <t>Duwam.950</t>
  </si>
  <si>
    <t>Duwam.500</t>
  </si>
  <si>
    <t>GlnCn.2000</t>
  </si>
  <si>
    <t>HokRk</t>
  </si>
  <si>
    <t>HokWt</t>
  </si>
  <si>
    <t>Ozet</t>
  </si>
  <si>
    <t>PenCn</t>
  </si>
  <si>
    <t>Snabd</t>
  </si>
  <si>
    <t>Tsaww.1950</t>
  </si>
  <si>
    <t>Tsaww.1300</t>
  </si>
  <si>
    <t>Tsaww.850</t>
  </si>
  <si>
    <t>TualAl</t>
  </si>
  <si>
    <t>Wst.428.3900</t>
  </si>
  <si>
    <t>Wst.428.3090</t>
  </si>
  <si>
    <t>Wst.428.2525</t>
  </si>
  <si>
    <t>Wst.428.1075</t>
  </si>
  <si>
    <t>Wst.428.450</t>
  </si>
  <si>
    <t>Wst.429.3900</t>
  </si>
  <si>
    <t>Wst.429.3090</t>
  </si>
  <si>
    <t>Wst.429.2525</t>
  </si>
  <si>
    <t>Wst.429.1075</t>
  </si>
  <si>
    <t>Wst.429.450</t>
  </si>
  <si>
    <t>WhtLk</t>
  </si>
  <si>
    <t>NISP mammal</t>
  </si>
  <si>
    <t>NISP bird</t>
  </si>
  <si>
    <t>BrtAc.525</t>
  </si>
  <si>
    <t>Duwam.725</t>
  </si>
  <si>
    <t>GlnCn.4000</t>
  </si>
  <si>
    <t>Seqm.2550</t>
  </si>
  <si>
    <t>Seqm.1950</t>
  </si>
  <si>
    <t>Seqm.500</t>
  </si>
  <si>
    <t>Sequ.450</t>
  </si>
  <si>
    <t>salmon%fish</t>
  </si>
  <si>
    <t>salmon%vertebrate</t>
  </si>
  <si>
    <t>fish%vertebrates</t>
  </si>
  <si>
    <t>site</t>
  </si>
  <si>
    <t>namu.2000.contact</t>
  </si>
  <si>
    <t>namu.4000.2000</t>
  </si>
  <si>
    <t>namu.5000.4000</t>
  </si>
  <si>
    <t>namu.6000.5000</t>
  </si>
  <si>
    <t>namu.7000.6000</t>
  </si>
  <si>
    <t>kvai</t>
  </si>
  <si>
    <t>kisameet</t>
  </si>
  <si>
    <t>EISx-4</t>
  </si>
  <si>
    <t>EISx-5</t>
  </si>
  <si>
    <t>EISx-6</t>
  </si>
  <si>
    <t>EISx-8</t>
  </si>
  <si>
    <t>EISx-10</t>
  </si>
  <si>
    <t>EISx-16</t>
  </si>
  <si>
    <t>EISx-17</t>
  </si>
  <si>
    <t>EISx-18</t>
  </si>
  <si>
    <t>EITa-3</t>
  </si>
  <si>
    <t>EITa-18</t>
  </si>
  <si>
    <t>EITa-21</t>
  </si>
  <si>
    <t>EITa-25</t>
  </si>
  <si>
    <t>EITb-1</t>
  </si>
  <si>
    <t>EITb-2</t>
  </si>
  <si>
    <t>Katit</t>
  </si>
  <si>
    <t>Cockmi</t>
  </si>
  <si>
    <t>EjSv-1</t>
  </si>
  <si>
    <t>EjSv-2</t>
  </si>
  <si>
    <t>EjSv-3</t>
  </si>
  <si>
    <t>EjSv-4</t>
  </si>
  <si>
    <t>EjSv.5</t>
  </si>
  <si>
    <t>EjSv-8</t>
  </si>
  <si>
    <t>EjSv-9</t>
  </si>
  <si>
    <t>EjSv-10</t>
  </si>
  <si>
    <t>EjSv-11</t>
  </si>
  <si>
    <t>herring</t>
  </si>
  <si>
    <t>other</t>
  </si>
  <si>
    <t>herring%fish</t>
  </si>
  <si>
    <t>other%fish</t>
  </si>
  <si>
    <t>kcal</t>
  </si>
  <si>
    <t>site, time</t>
  </si>
  <si>
    <t>A.1800-1500</t>
  </si>
  <si>
    <t>A.1500-1000</t>
  </si>
  <si>
    <t>A.1000-750</t>
  </si>
  <si>
    <t>A.750-250</t>
  </si>
  <si>
    <t>B.1500-1000</t>
  </si>
  <si>
    <t>B.1000-750</t>
  </si>
  <si>
    <t>B.750-250</t>
  </si>
  <si>
    <t>C.1000-750</t>
  </si>
  <si>
    <t>C.750-250</t>
  </si>
  <si>
    <t>Region</t>
  </si>
  <si>
    <t>Arch Site No</t>
  </si>
  <si>
    <t>NISP</t>
  </si>
  <si>
    <t>Herring</t>
  </si>
  <si>
    <t>Salmons</t>
  </si>
  <si>
    <t xml:space="preserve"> Flatfishes</t>
  </si>
  <si>
    <t>Sculpins</t>
  </si>
  <si>
    <t>Greenlings</t>
  </si>
  <si>
    <t>Dogfish</t>
  </si>
  <si>
    <t>Pcod</t>
  </si>
  <si>
    <t>Surfperch</t>
  </si>
  <si>
    <t>Anchovy</t>
  </si>
  <si>
    <t>Smelts</t>
  </si>
  <si>
    <t>Prickleback</t>
  </si>
  <si>
    <t>Ratfish</t>
  </si>
  <si>
    <t>Skates</t>
  </si>
  <si>
    <t>Reference</t>
  </si>
  <si>
    <t>SS</t>
  </si>
  <si>
    <t>DcRu-75</t>
  </si>
  <si>
    <t>N Taxa</t>
  </si>
  <si>
    <t>Lingcod</t>
  </si>
  <si>
    <t>Wilson et al 2003: 85, table 32</t>
  </si>
  <si>
    <t>DcRu-78</t>
  </si>
  <si>
    <t>Wigen 2009:3 tables 2 &amp; 3</t>
  </si>
  <si>
    <t>DcRu-4</t>
  </si>
  <si>
    <t>Stewart and Wigen 2003:29 table 1</t>
  </si>
  <si>
    <t>DcRt-16</t>
  </si>
  <si>
    <t>Wilson et al 2004: 114 table 45</t>
  </si>
  <si>
    <t>DcRt-10</t>
  </si>
  <si>
    <t>Willerton 2009: 150, table 12.4</t>
  </si>
  <si>
    <t>DcRu-71</t>
  </si>
  <si>
    <t>Wigen 2000:11, table 5 in Eldridge 2000</t>
  </si>
  <si>
    <t>DcRw-57</t>
  </si>
  <si>
    <t>Bowie and Wigen 2010a:42, table 2</t>
  </si>
  <si>
    <t>DcRv-21</t>
  </si>
  <si>
    <t>O'Neil 2007:40, table 3</t>
  </si>
  <si>
    <t>DdRu-81</t>
  </si>
  <si>
    <t>Bowie et al 2010:164, table 29</t>
  </si>
  <si>
    <t>DdRu-4</t>
  </si>
  <si>
    <t>Wilson 2005:154, table 67</t>
  </si>
  <si>
    <t>DeRu-1</t>
  </si>
  <si>
    <t>Hewer 1999:26, Table 4</t>
  </si>
  <si>
    <t>DdRu-5</t>
  </si>
  <si>
    <t>Kanipe et al 2007:Appendix E, table 11</t>
  </si>
  <si>
    <t>DdRu-18</t>
  </si>
  <si>
    <t>Weathers et al 2007: 31, table 8</t>
  </si>
  <si>
    <t>DeRu-36</t>
  </si>
  <si>
    <t>Willows et al 2012:64</t>
  </si>
  <si>
    <t>DeRu-113</t>
  </si>
  <si>
    <t>Wigen 2013:8, tAble 5</t>
  </si>
  <si>
    <t>DdRt-6</t>
  </si>
  <si>
    <t>O'Neil and Wilson 2005: 47, table 6</t>
  </si>
  <si>
    <t>DeRu-44</t>
  </si>
  <si>
    <t>Wilson 1988: Appendix 1</t>
  </si>
  <si>
    <t>DfRu-3</t>
  </si>
  <si>
    <t>Brolly et al 1993:71, table 7</t>
  </si>
  <si>
    <t>DeRt-1</t>
  </si>
  <si>
    <t>Hanson 1995: 36 &amp; 39</t>
  </si>
  <si>
    <t>DeRt-109</t>
  </si>
  <si>
    <t>Wgien 2007:103, table 12</t>
  </si>
  <si>
    <t>DgRu-3</t>
  </si>
  <si>
    <t>Ewonus, 2011:77-78, table 1</t>
  </si>
  <si>
    <t>DgRv-4</t>
  </si>
  <si>
    <t>McLay 1999:64, Appendix 5</t>
  </si>
  <si>
    <t>DgRv-1</t>
  </si>
  <si>
    <t>McLay 1999: Appendix 5</t>
  </si>
  <si>
    <t>Matson et al 1999:61-71</t>
  </si>
  <si>
    <t>DgRv-2</t>
  </si>
  <si>
    <t>DgRw-78</t>
  </si>
  <si>
    <t>DgRw-73</t>
  </si>
  <si>
    <t>DgRw-32</t>
  </si>
  <si>
    <t>DgRw-4</t>
  </si>
  <si>
    <t>Oliver and Park 1997: Appendic 3</t>
  </si>
  <si>
    <t>DgRw-204</t>
  </si>
  <si>
    <t>van Gaalen 1991: table 3</t>
  </si>
  <si>
    <t>DiSe-10</t>
  </si>
  <si>
    <t>Eldridge 1987: 5-63-75, table 5-13-15</t>
  </si>
  <si>
    <t>EbSh-4</t>
  </si>
  <si>
    <t>Caldwell et al 2010</t>
  </si>
  <si>
    <t>EbSh-12</t>
  </si>
  <si>
    <t>DjSf-13</t>
  </si>
  <si>
    <t>Mason and Hoffman 1998:AIV-9, table AIV-8</t>
  </si>
  <si>
    <t>DkSf-26</t>
  </si>
  <si>
    <t>Mitchell 1988: 17, table 6</t>
  </si>
  <si>
    <t>DkSf-40</t>
  </si>
  <si>
    <t>Wilson and Clark 2003:40, table 10</t>
  </si>
  <si>
    <t>DkSf-10</t>
  </si>
  <si>
    <t>Crockford 1998</t>
  </si>
  <si>
    <t>Simonsen 1991: Appendix tables (pg 53 of 59)</t>
  </si>
  <si>
    <t>DkSf-4</t>
  </si>
  <si>
    <t>DkSf-19</t>
  </si>
  <si>
    <t>Caldwell 2008:120, table 5.39</t>
  </si>
  <si>
    <t>DkSf-29</t>
  </si>
  <si>
    <t>Hall et al 2003: 83-93</t>
  </si>
  <si>
    <t>DiSc-26</t>
  </si>
  <si>
    <t>Wilson 2003:42 table 12</t>
  </si>
  <si>
    <t>DiSe-7</t>
  </si>
  <si>
    <t>Wilson et al 2006: 60, table 18</t>
  </si>
  <si>
    <t>Wilson et al 2004: 44, table 5</t>
  </si>
  <si>
    <t>DhSb-3</t>
  </si>
  <si>
    <t>DhSb-11</t>
  </si>
  <si>
    <t>Bowie and Wigen 2010b:41, table 3</t>
  </si>
  <si>
    <t>DhRx-16</t>
  </si>
  <si>
    <t>Wilson and Crockford 1994:105, table 38</t>
  </si>
  <si>
    <t>DhRx-66</t>
  </si>
  <si>
    <t>Stryd et al 1993:70</t>
  </si>
  <si>
    <t>DhRx-101</t>
  </si>
  <si>
    <t>Eldridge et al 2007:101-102, table 8</t>
  </si>
  <si>
    <t>DhRx-104</t>
  </si>
  <si>
    <t>Pawlowski 2008:16, table 4</t>
  </si>
  <si>
    <t>DgRw-46</t>
  </si>
  <si>
    <t>Storey 2010:44, table 6</t>
  </si>
  <si>
    <t>DgRw-34</t>
  </si>
  <si>
    <t>Willows 2009:39, table 3; Willows et al 2012:118-119, table 14&amp;15</t>
  </si>
  <si>
    <t>DfRw-1</t>
  </si>
  <si>
    <t>Lake et al 2004: 198</t>
  </si>
  <si>
    <t>DeRv-68</t>
  </si>
  <si>
    <t>Brunsden and Cooper 2008: 17, tables 2&amp;3 combined</t>
  </si>
  <si>
    <t>EaSe-18</t>
  </si>
  <si>
    <t>McKechnie et al 2014</t>
  </si>
  <si>
    <t>EaSe-11</t>
  </si>
  <si>
    <t>EaSe-76/EaSe-5</t>
  </si>
  <si>
    <t>DlSd-3</t>
  </si>
  <si>
    <t>DlSd-6</t>
  </si>
  <si>
    <t>DlSe-10</t>
  </si>
  <si>
    <t>DlSd-17</t>
  </si>
  <si>
    <t>DjRw-1</t>
  </si>
  <si>
    <t>Bilton 2014:140 &amp; McKechnie et al 2014</t>
  </si>
  <si>
    <t>DiRw-28</t>
  </si>
  <si>
    <t>DjSa-48</t>
  </si>
  <si>
    <t>Bilton 2014: 176, table 5.26</t>
  </si>
  <si>
    <t>Bilton 2014: 164, table 5.19</t>
  </si>
  <si>
    <t>DjRw-14</t>
  </si>
  <si>
    <t>Bilton 2014:191, table 5.34</t>
  </si>
  <si>
    <t>DiRu-16</t>
  </si>
  <si>
    <t>DiRu-10</t>
  </si>
  <si>
    <t>Arcas 1998: table 3.16 EU1 microfauna</t>
  </si>
  <si>
    <t>Arcas 1998: table 3.8 EU1&amp;2 microfauna</t>
  </si>
  <si>
    <t>DkRs-6</t>
  </si>
  <si>
    <t>Arcas 1008: Table 4.15 &amp; 4.19 combined</t>
  </si>
  <si>
    <t>DhRs-16</t>
  </si>
  <si>
    <t>Arcas 1998: 49, table 3.3 microfauna</t>
  </si>
  <si>
    <t>DhRr-18</t>
  </si>
  <si>
    <t>Coupland 1991:88 table 3</t>
  </si>
  <si>
    <t>DhRt-6</t>
  </si>
  <si>
    <t>Kristensen 2012: 43-44, tables 5-6</t>
  </si>
  <si>
    <t>DhRr-6</t>
  </si>
  <si>
    <t>Pierson 2011:77-78, Appendix 1</t>
  </si>
  <si>
    <t>Trost 2005:111, Appendix C</t>
  </si>
  <si>
    <t>DhRq-1</t>
  </si>
  <si>
    <t>Pierson 2011:83-83, Appendix 1</t>
  </si>
  <si>
    <t>DgRr-6</t>
  </si>
  <si>
    <t>Casteel 1976: 85, Table 5-2</t>
  </si>
  <si>
    <t>DgRr-2</t>
  </si>
  <si>
    <t>Eldridge and Fisher 1997:81</t>
  </si>
  <si>
    <t>DgRs-14</t>
  </si>
  <si>
    <t>Ham 2002: Appendix B, pg 1 or Wigen 2002:1</t>
  </si>
  <si>
    <t>DgRs-2</t>
  </si>
  <si>
    <t>Kusmer 1994a: 197, Table 4 and 1994b:L 133, table 5-12</t>
  </si>
  <si>
    <t>DgRs-1</t>
  </si>
  <si>
    <t>Brolley et al 1996: 162 table 13</t>
  </si>
  <si>
    <t>DgRr-1</t>
  </si>
  <si>
    <t>Matson 1992 in Butler &amp; Campbell 2004:349</t>
  </si>
  <si>
    <t>45-KI-23</t>
  </si>
  <si>
    <t>Butler 1987:table 10-1, pg 10-2</t>
  </si>
  <si>
    <t>45-CA-523</t>
  </si>
  <si>
    <t>Mohlenhoff 2013</t>
  </si>
  <si>
    <t>45-KP-115</t>
  </si>
  <si>
    <t>Butler and Baker 2002: 11 in Campell and Butler 2004: 349</t>
  </si>
  <si>
    <t>45SK43</t>
  </si>
  <si>
    <t>Nelson et al 2010: 53 table 7.5</t>
  </si>
  <si>
    <t>45-KI-437</t>
  </si>
  <si>
    <t>Kopperl and Butler 2002: 107, table 10.1</t>
  </si>
  <si>
    <t>45SJ24</t>
  </si>
  <si>
    <t>Pegg 1999:67, table 3.1</t>
  </si>
  <si>
    <t>45-SJ-169</t>
  </si>
  <si>
    <t>Wigen 2003:283, table D.7</t>
  </si>
  <si>
    <t>45-SJ-280</t>
  </si>
  <si>
    <t>Kopperl 2007: 16, table 1</t>
  </si>
  <si>
    <t>45IS2</t>
  </si>
  <si>
    <t>Trost et al 2010:B8, table B.10</t>
  </si>
  <si>
    <t>45IS263</t>
  </si>
  <si>
    <t>Smith et al 2011:23, table 13</t>
  </si>
  <si>
    <t>45-IS-119</t>
  </si>
  <si>
    <t>Nelson et al 2010:30, table 6.2</t>
  </si>
  <si>
    <t>45SJ200</t>
  </si>
  <si>
    <t>Kopperl 2000:27 table 1 in Kenady 2000</t>
  </si>
  <si>
    <t>45SJ252</t>
  </si>
  <si>
    <t>Kenady 2000:11, table 9</t>
  </si>
  <si>
    <t>45KI428 &amp; 45KI29</t>
  </si>
  <si>
    <t>Wigen 1995: A5-66 &amp; Wigen 1995:A5-70, table A5-13</t>
  </si>
  <si>
    <t>45P!974</t>
  </si>
  <si>
    <t>Shantry et al 2010:54, table 13</t>
  </si>
  <si>
    <t>45MS50</t>
  </si>
  <si>
    <t>Wessen 2004: 46-47, tables 14 &amp; 15</t>
  </si>
  <si>
    <t>WCVI</t>
  </si>
  <si>
    <t>EdSv-4</t>
  </si>
  <si>
    <t>Wigen 1999: table 3</t>
  </si>
  <si>
    <t>DlSr-22</t>
  </si>
  <si>
    <t>Dewhirst 2004:38, table 4</t>
  </si>
  <si>
    <t>DiSo-9</t>
  </si>
  <si>
    <t>Calvert 1980: 298 &amp; 302, tables 45 &amp;49</t>
  </si>
  <si>
    <t>DgSl-67</t>
  </si>
  <si>
    <t>Wilson 1994: 18, table 2</t>
  </si>
  <si>
    <t>DfSj-40</t>
  </si>
  <si>
    <t>Brolly and Pegg 1998: 167</t>
  </si>
  <si>
    <t>DfSj-100</t>
  </si>
  <si>
    <t>Wigen 2008: 16, table 6; in Weathers et al 2008</t>
  </si>
  <si>
    <t>DfSj-57</t>
  </si>
  <si>
    <t>Spady &amp; Wigen 2008:49, table 8</t>
  </si>
  <si>
    <t>DfSi-16+17</t>
  </si>
  <si>
    <t>McKechnie 2005: 125, Appendix B1</t>
  </si>
  <si>
    <t>129T</t>
  </si>
  <si>
    <t>McKechnie 2007b:28</t>
  </si>
  <si>
    <t>DfSi-26</t>
  </si>
  <si>
    <t>McKechnie 2013</t>
  </si>
  <si>
    <t>83T</t>
  </si>
  <si>
    <t>82T</t>
  </si>
  <si>
    <t>306T</t>
  </si>
  <si>
    <t>Wigen 2013:7, table 3 and McKechnie 2013</t>
  </si>
  <si>
    <t>304T</t>
  </si>
  <si>
    <t>206T</t>
  </si>
  <si>
    <t>DfSh-19</t>
  </si>
  <si>
    <t>Wigen 2009: table 6 in Sumpter and St. Claire 2009: 132</t>
  </si>
  <si>
    <t>DeSh-1</t>
  </si>
  <si>
    <t>Wigen 2003: table 6 in Sumpter 2003:4.6</t>
  </si>
  <si>
    <t>DeSh-2</t>
  </si>
  <si>
    <t>Wigen 2003: table 9 in Sumpter 2003:4.7</t>
  </si>
  <si>
    <t>DfSh-7</t>
  </si>
  <si>
    <t>McKechnie 2012: table 2</t>
  </si>
  <si>
    <t>DeSf-6</t>
  </si>
  <si>
    <t>McKechnie, 2007a:7</t>
  </si>
  <si>
    <t>CC</t>
  </si>
  <si>
    <t>EeSu-13</t>
  </si>
  <si>
    <t>Wilson et al 1993:32, table 6</t>
  </si>
  <si>
    <t>ElSx-3</t>
  </si>
  <si>
    <t>Cannon et al 2011: 62, table 5.1 and Cannon 2000b:6</t>
  </si>
  <si>
    <t>ElSx-5</t>
  </si>
  <si>
    <t>ElSx-18</t>
  </si>
  <si>
    <t>Cannon et al 2011: 62, table 5.1 and Cannon 2000b:15</t>
  </si>
  <si>
    <t>ElSx-10</t>
  </si>
  <si>
    <t>ElSx-16</t>
  </si>
  <si>
    <t>ElTa-25</t>
  </si>
  <si>
    <t>Cannon et al 2011: 62, table 5.1 and Cannon 2000b:18</t>
  </si>
  <si>
    <t>ElSx-1</t>
  </si>
  <si>
    <t>Cannon et al 2011:6, table 5.1</t>
  </si>
  <si>
    <t>EkSx-12</t>
  </si>
  <si>
    <t>Cannon et al 2011: 62, table 5.1 and Cannon 2000b:5</t>
  </si>
  <si>
    <t>ElTa-3</t>
  </si>
  <si>
    <t>ElTb-1</t>
  </si>
  <si>
    <t>Cannon et al 2011: 62, table 5.1 and Cannon 2000b:19</t>
  </si>
  <si>
    <t>ElTb-2</t>
  </si>
  <si>
    <t>Cannon et al 2011: 62, table 5.1 and Cannon 2000b:20</t>
  </si>
  <si>
    <t>EjTa-1</t>
  </si>
  <si>
    <t>Wigen 2011:16-17, tables 11-13 in Stafford &amp; Christensen 2014</t>
  </si>
  <si>
    <t>EkSt-1</t>
  </si>
  <si>
    <t>Cannon 2013:87, table 4 &amp; Cannon et al 2011:62, table 5.1</t>
  </si>
  <si>
    <t>EjSw-1</t>
  </si>
  <si>
    <t>EjSv-5</t>
  </si>
  <si>
    <t>Cannon et al 2011:62, table 5.1</t>
  </si>
  <si>
    <t>HG</t>
  </si>
  <si>
    <t>616T</t>
  </si>
  <si>
    <t>Wigen 2012:27, table 22</t>
  </si>
  <si>
    <t>620T</t>
  </si>
  <si>
    <t>Wigen 2012:13, table 11</t>
  </si>
  <si>
    <t>1866T</t>
  </si>
  <si>
    <t>Wigen 2012:5, table 4</t>
  </si>
  <si>
    <t>FaTt-9</t>
  </si>
  <si>
    <t>Acheson 1998; Wigen 1990</t>
  </si>
  <si>
    <t>1325T</t>
  </si>
  <si>
    <t>Fedje et al 2005: 195, table 11.2</t>
  </si>
  <si>
    <t>2008T</t>
  </si>
  <si>
    <t>Orchard 20011:23, table 12</t>
  </si>
  <si>
    <t>699T</t>
  </si>
  <si>
    <t>Orchard 2007:236, table 7.10</t>
  </si>
  <si>
    <t>740T</t>
  </si>
  <si>
    <t>717T</t>
  </si>
  <si>
    <t>924T3A, 6A, &amp; 7A</t>
  </si>
  <si>
    <t>McKechnie et al 2014 &amp; Orchard 2011:9-10, table 3&amp;4</t>
  </si>
  <si>
    <t>1370T</t>
  </si>
  <si>
    <t>Orchard 2011:17, table 8</t>
  </si>
  <si>
    <t>781T4A, 4B, &amp; 5B</t>
  </si>
  <si>
    <t>Orchard 2007:236, Orchard 2008:51-67, tbls D1-D10 &amp; C1-C9</t>
  </si>
  <si>
    <t>922T</t>
  </si>
  <si>
    <t>Wigen 1998 in Sumpter 1999</t>
  </si>
  <si>
    <t>785T</t>
  </si>
  <si>
    <t>Orchard 2007:236, table  7.10</t>
  </si>
  <si>
    <t>1134T</t>
  </si>
  <si>
    <t>Orchard 2007:237, table 7.10</t>
  </si>
  <si>
    <t>1127T</t>
  </si>
  <si>
    <t>Steffen 2006:65, table 3.6</t>
  </si>
  <si>
    <t>FjUb-10</t>
  </si>
  <si>
    <t>Christensen and Stafford 2005: 255</t>
  </si>
  <si>
    <t>GaUa-18</t>
  </si>
  <si>
    <t>Christensen et al 2010:69, table 11</t>
  </si>
  <si>
    <t>NC</t>
  </si>
  <si>
    <t>Ks'waan</t>
  </si>
  <si>
    <t>Wigen 2012 in Smethurst 2014:60-61, table 1</t>
  </si>
  <si>
    <t>FhTj-1</t>
  </si>
  <si>
    <t>FkTo-2</t>
  </si>
  <si>
    <t>FjTj-1</t>
  </si>
  <si>
    <t>Sga wina'a</t>
  </si>
  <si>
    <t>William Lewis' Fish Camp</t>
  </si>
  <si>
    <t>Smokehouse</t>
  </si>
  <si>
    <t>Ktsm lagan</t>
  </si>
  <si>
    <t>FkTo-11</t>
  </si>
  <si>
    <t>Ktaay</t>
  </si>
  <si>
    <t>Will u sgetk 1</t>
  </si>
  <si>
    <t>Will u sgetk 2</t>
  </si>
  <si>
    <t>Will u sgetk 3</t>
  </si>
  <si>
    <t>GdTq-1</t>
  </si>
  <si>
    <t>Brewster and Martindale 2011:258 table 15.4</t>
  </si>
  <si>
    <t>GcTr-5</t>
  </si>
  <si>
    <t>GcTq-5</t>
  </si>
  <si>
    <t>GcTq-7</t>
  </si>
  <si>
    <t>GcTr-10</t>
  </si>
  <si>
    <t>GcTr-8</t>
  </si>
  <si>
    <t>GcTr-9</t>
  </si>
  <si>
    <t>GcTq-1</t>
  </si>
  <si>
    <t>GcTq-6</t>
  </si>
  <si>
    <t>GcTq-4</t>
  </si>
  <si>
    <t>GbT0-24</t>
  </si>
  <si>
    <t>McKechnie and Martindale n.d.</t>
  </si>
  <si>
    <t>GcTo-6</t>
  </si>
  <si>
    <t>GbTo-77</t>
  </si>
  <si>
    <t>Na</t>
  </si>
  <si>
    <t>Coupland et al 2010:199, table 12</t>
  </si>
  <si>
    <t>GbTo-28</t>
  </si>
  <si>
    <t>Coupland et al 2010:198, table 8</t>
  </si>
  <si>
    <t>GbTo-46</t>
  </si>
  <si>
    <t>GbTo-31</t>
  </si>
  <si>
    <t>Coupland et al 2010:197, table 6</t>
  </si>
  <si>
    <t>GbTo-13</t>
  </si>
  <si>
    <t>Eldridge et al 2008:117, table 111</t>
  </si>
  <si>
    <t>GbTo-37</t>
  </si>
  <si>
    <t>Rockfishes</t>
  </si>
  <si>
    <t>Misc</t>
  </si>
  <si>
    <t>fish</t>
  </si>
  <si>
    <t>unit</t>
  </si>
  <si>
    <t>100 g (edible)</t>
  </si>
  <si>
    <t>d/h-on : round (Crapo et al 2004)</t>
  </si>
  <si>
    <t>g per specime</t>
  </si>
  <si>
    <t>kcal per specimen</t>
  </si>
  <si>
    <t>a</t>
  </si>
  <si>
    <t>b</t>
  </si>
  <si>
    <t>length</t>
  </si>
  <si>
    <t>Herring.kcal</t>
  </si>
  <si>
    <t>Total.kcal</t>
  </si>
  <si>
    <t>Salmons.kcal</t>
  </si>
  <si>
    <t xml:space="preserve"> Flatfishes.kcal</t>
  </si>
  <si>
    <t>Sculpins.kcal</t>
  </si>
  <si>
    <t>Rockfishes.kcal</t>
  </si>
  <si>
    <t>Greenlings.kcal</t>
  </si>
  <si>
    <t>Dogfish.kcal</t>
  </si>
  <si>
    <t>Surfperch.kcal</t>
  </si>
  <si>
    <t>Pcod.kcal</t>
  </si>
  <si>
    <t>Anchovy.kcal</t>
  </si>
  <si>
    <t>Smelts.kcal</t>
  </si>
  <si>
    <t>Lingcod.kcal</t>
  </si>
  <si>
    <t>Prickleback.kcal</t>
  </si>
  <si>
    <t>Ratfish.kcal</t>
  </si>
  <si>
    <t>Skates.kcal</t>
  </si>
  <si>
    <t>Misc.kcal</t>
  </si>
  <si>
    <t>kcalsalmon.kcaltotal</t>
  </si>
  <si>
    <t>salmon%kcal</t>
  </si>
  <si>
    <t>g per spcimen from Hillis et al 2022, table 1</t>
  </si>
  <si>
    <t>kcal per specimen based on weights from Hillis et al 2022</t>
  </si>
  <si>
    <t>kcalhalibut.kcaltotal</t>
  </si>
  <si>
    <t>flatfish%kcal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</si>
</sst>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1" applyNumberFormat="1" applyFont="1"/>
    <xf numFmtId="2" fontId="1" fillId="0" borderId="0" xfId="1" applyNumberFormat="1" applyFont="1"/>
    <xf numFmtId="0" fontId="0" fillId="0" borderId="0" xfId="0" applyFill="1"/>
    <xf numFmtId="2" fontId="0" fillId="0" borderId="0" xfId="1" applyNumberFormat="1" applyFont="1" applyFill="1"/>
    <xf numFmtId="0" fontId="1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1EE28-77FD-CB4A-BF59-B97D4C387934}">
  <dimension ref="A1:I54"/>
  <sheetViews>
    <sheetView topLeftCell="A25" workbookViewId="0">
      <selection activeCell="A55" sqref="A55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46</v>
      </c>
      <c r="E1" t="s">
        <v>47</v>
      </c>
      <c r="F1" t="s">
        <v>3</v>
      </c>
      <c r="G1" t="s">
        <v>55</v>
      </c>
      <c r="H1" t="s">
        <v>56</v>
      </c>
      <c r="I1" t="s">
        <v>57</v>
      </c>
    </row>
    <row r="2" spans="1:9" x14ac:dyDescent="0.2">
      <c r="A2" t="s">
        <v>8</v>
      </c>
      <c r="B2">
        <v>6</v>
      </c>
      <c r="F2">
        <v>688</v>
      </c>
      <c r="H2">
        <f>(B2/F2)*100</f>
        <v>0.87209302325581395</v>
      </c>
    </row>
    <row r="3" spans="1:9" x14ac:dyDescent="0.2">
      <c r="A3" t="s">
        <v>7</v>
      </c>
      <c r="B3">
        <v>1</v>
      </c>
      <c r="F3">
        <v>752</v>
      </c>
      <c r="H3">
        <f>(B3/F3)*100</f>
        <v>0.13297872340425532</v>
      </c>
    </row>
    <row r="4" spans="1:9" x14ac:dyDescent="0.2">
      <c r="A4" t="s">
        <v>6</v>
      </c>
      <c r="B4">
        <v>6</v>
      </c>
      <c r="F4">
        <v>505</v>
      </c>
      <c r="H4">
        <f>(B4/F4)*100</f>
        <v>1.1881188118811881</v>
      </c>
    </row>
    <row r="5" spans="1:9" x14ac:dyDescent="0.2">
      <c r="A5" t="s">
        <v>5</v>
      </c>
      <c r="B5">
        <v>167</v>
      </c>
      <c r="F5">
        <v>244</v>
      </c>
      <c r="H5">
        <f>(B5/F5)*100</f>
        <v>68.442622950819683</v>
      </c>
    </row>
    <row r="6" spans="1:9" x14ac:dyDescent="0.2">
      <c r="A6" t="s">
        <v>4</v>
      </c>
      <c r="B6">
        <v>6</v>
      </c>
      <c r="F6">
        <v>475</v>
      </c>
      <c r="H6">
        <f>(B6/F6)*100</f>
        <v>1.263157894736842</v>
      </c>
    </row>
    <row r="7" spans="1:9" x14ac:dyDescent="0.2">
      <c r="A7" t="s">
        <v>9</v>
      </c>
      <c r="B7">
        <v>19461</v>
      </c>
      <c r="C7">
        <v>19604</v>
      </c>
      <c r="D7">
        <v>22</v>
      </c>
      <c r="F7">
        <f>SUM(C7:E7)</f>
        <v>19626</v>
      </c>
      <c r="G7">
        <f>(B7/C7)*100</f>
        <v>99.270557029177724</v>
      </c>
    </row>
    <row r="8" spans="1:9" x14ac:dyDescent="0.2">
      <c r="A8" t="s">
        <v>11</v>
      </c>
      <c r="B8">
        <v>49</v>
      </c>
      <c r="C8">
        <v>547</v>
      </c>
      <c r="D8">
        <v>159</v>
      </c>
      <c r="F8">
        <f t="shared" ref="F8:F50" si="0">SUM(C8:E8)</f>
        <v>706</v>
      </c>
      <c r="G8">
        <f>(B8/C8)*100</f>
        <v>8.9579524680073135</v>
      </c>
    </row>
    <row r="9" spans="1:9" x14ac:dyDescent="0.2">
      <c r="A9" t="s">
        <v>10</v>
      </c>
      <c r="B9">
        <v>12</v>
      </c>
      <c r="C9">
        <v>261</v>
      </c>
      <c r="D9">
        <v>45</v>
      </c>
      <c r="F9">
        <f t="shared" si="0"/>
        <v>306</v>
      </c>
      <c r="G9">
        <f>(B9/C9)*100</f>
        <v>4.5977011494252871</v>
      </c>
    </row>
    <row r="10" spans="1:9" x14ac:dyDescent="0.2">
      <c r="A10" t="s">
        <v>12</v>
      </c>
      <c r="B10">
        <v>61</v>
      </c>
      <c r="C10">
        <v>327</v>
      </c>
      <c r="F10">
        <f t="shared" si="0"/>
        <v>327</v>
      </c>
      <c r="G10">
        <f>(B10/C10)*100</f>
        <v>18.654434250764528</v>
      </c>
    </row>
    <row r="11" spans="1:9" x14ac:dyDescent="0.2">
      <c r="A11" t="s">
        <v>20</v>
      </c>
      <c r="B11">
        <v>180</v>
      </c>
      <c r="C11">
        <v>3470</v>
      </c>
      <c r="F11">
        <f t="shared" si="0"/>
        <v>3470</v>
      </c>
      <c r="G11">
        <f>(B11/C11)*100</f>
        <v>5.1873198847262252</v>
      </c>
    </row>
    <row r="12" spans="1:9" x14ac:dyDescent="0.2">
      <c r="A12" t="s">
        <v>48</v>
      </c>
      <c r="D12">
        <v>44</v>
      </c>
      <c r="F12">
        <f t="shared" si="0"/>
        <v>44</v>
      </c>
    </row>
    <row r="13" spans="1:9" x14ac:dyDescent="0.2">
      <c r="A13" t="s">
        <v>21</v>
      </c>
      <c r="B13">
        <v>388</v>
      </c>
      <c r="C13">
        <v>1851</v>
      </c>
      <c r="D13">
        <v>35</v>
      </c>
      <c r="F13">
        <f t="shared" si="0"/>
        <v>1886</v>
      </c>
      <c r="G13">
        <f t="shared" ref="G13:G22" si="1">(B13/C13)*100</f>
        <v>20.961642355483523</v>
      </c>
    </row>
    <row r="14" spans="1:9" x14ac:dyDescent="0.2">
      <c r="A14" t="s">
        <v>13</v>
      </c>
      <c r="B14">
        <v>6341</v>
      </c>
      <c r="C14">
        <v>13260</v>
      </c>
      <c r="F14">
        <f t="shared" si="0"/>
        <v>13260</v>
      </c>
      <c r="G14">
        <f t="shared" si="1"/>
        <v>47.820512820512825</v>
      </c>
    </row>
    <row r="15" spans="1:9" x14ac:dyDescent="0.2">
      <c r="A15" t="s">
        <v>14</v>
      </c>
      <c r="B15">
        <v>7443</v>
      </c>
      <c r="C15">
        <v>10603</v>
      </c>
      <c r="F15">
        <f t="shared" si="0"/>
        <v>10603</v>
      </c>
      <c r="G15">
        <f t="shared" si="1"/>
        <v>70.197114024332734</v>
      </c>
    </row>
    <row r="16" spans="1:9" x14ac:dyDescent="0.2">
      <c r="A16" t="s">
        <v>19</v>
      </c>
      <c r="B16">
        <v>1405</v>
      </c>
      <c r="C16">
        <v>24665</v>
      </c>
      <c r="F16">
        <f t="shared" si="0"/>
        <v>24665</v>
      </c>
      <c r="G16">
        <f t="shared" si="1"/>
        <v>5.6963308331644029</v>
      </c>
    </row>
    <row r="17" spans="1:9" x14ac:dyDescent="0.2">
      <c r="A17" t="s">
        <v>15</v>
      </c>
      <c r="B17">
        <v>11</v>
      </c>
      <c r="C17">
        <v>52</v>
      </c>
      <c r="D17">
        <v>87</v>
      </c>
      <c r="E17">
        <v>27</v>
      </c>
      <c r="F17">
        <f t="shared" si="0"/>
        <v>166</v>
      </c>
      <c r="G17">
        <f t="shared" si="1"/>
        <v>21.153846153846153</v>
      </c>
      <c r="H17">
        <f t="shared" ref="H17:H39" si="2">(B17/F17)*100</f>
        <v>6.6265060240963862</v>
      </c>
      <c r="I17">
        <f t="shared" ref="I17:I39" si="3">(C17/F17)*100</f>
        <v>31.325301204819279</v>
      </c>
    </row>
    <row r="18" spans="1:9" x14ac:dyDescent="0.2">
      <c r="A18" t="s">
        <v>16</v>
      </c>
      <c r="B18">
        <v>117</v>
      </c>
      <c r="C18">
        <v>2496</v>
      </c>
      <c r="D18">
        <v>86</v>
      </c>
      <c r="E18">
        <v>77</v>
      </c>
      <c r="F18">
        <f t="shared" si="0"/>
        <v>2659</v>
      </c>
      <c r="G18">
        <f t="shared" si="1"/>
        <v>4.6875</v>
      </c>
      <c r="H18">
        <f t="shared" si="2"/>
        <v>4.4001504324934189</v>
      </c>
      <c r="I18">
        <f t="shared" si="3"/>
        <v>93.869875893192926</v>
      </c>
    </row>
    <row r="19" spans="1:9" x14ac:dyDescent="0.2">
      <c r="A19" t="s">
        <v>17</v>
      </c>
      <c r="B19">
        <v>7</v>
      </c>
      <c r="C19">
        <v>87</v>
      </c>
      <c r="D19">
        <v>90</v>
      </c>
      <c r="E19">
        <v>24</v>
      </c>
      <c r="F19">
        <f t="shared" si="0"/>
        <v>201</v>
      </c>
      <c r="G19">
        <f t="shared" si="1"/>
        <v>8.0459770114942533</v>
      </c>
      <c r="H19">
        <f t="shared" si="2"/>
        <v>3.4825870646766171</v>
      </c>
      <c r="I19">
        <f t="shared" si="3"/>
        <v>43.283582089552233</v>
      </c>
    </row>
    <row r="20" spans="1:9" x14ac:dyDescent="0.2">
      <c r="A20" t="s">
        <v>18</v>
      </c>
      <c r="B20">
        <v>218</v>
      </c>
      <c r="C20">
        <v>595</v>
      </c>
      <c r="D20">
        <v>4</v>
      </c>
      <c r="E20">
        <v>7</v>
      </c>
      <c r="F20">
        <f t="shared" si="0"/>
        <v>606</v>
      </c>
      <c r="G20">
        <f t="shared" si="1"/>
        <v>36.638655462184872</v>
      </c>
      <c r="H20">
        <f t="shared" si="2"/>
        <v>35.973597359735976</v>
      </c>
      <c r="I20">
        <f t="shared" si="3"/>
        <v>98.184818481848183</v>
      </c>
    </row>
    <row r="21" spans="1:9" x14ac:dyDescent="0.2">
      <c r="A21" t="s">
        <v>22</v>
      </c>
      <c r="B21">
        <v>494</v>
      </c>
      <c r="C21">
        <v>691</v>
      </c>
      <c r="E21">
        <v>15</v>
      </c>
      <c r="F21">
        <f t="shared" si="0"/>
        <v>706</v>
      </c>
      <c r="G21">
        <f t="shared" si="1"/>
        <v>71.490593342981185</v>
      </c>
    </row>
    <row r="22" spans="1:9" x14ac:dyDescent="0.2">
      <c r="A22" t="s">
        <v>23</v>
      </c>
      <c r="B22">
        <v>1971</v>
      </c>
      <c r="C22">
        <v>2899</v>
      </c>
      <c r="E22">
        <v>47</v>
      </c>
      <c r="F22">
        <f t="shared" si="0"/>
        <v>2946</v>
      </c>
      <c r="G22">
        <f t="shared" si="1"/>
        <v>67.988961710934802</v>
      </c>
    </row>
    <row r="23" spans="1:9" x14ac:dyDescent="0.2">
      <c r="A23" t="s">
        <v>49</v>
      </c>
      <c r="D23">
        <v>525</v>
      </c>
      <c r="F23">
        <f t="shared" si="0"/>
        <v>525</v>
      </c>
    </row>
    <row r="24" spans="1:9" x14ac:dyDescent="0.2">
      <c r="A24" t="s">
        <v>24</v>
      </c>
      <c r="B24">
        <v>964</v>
      </c>
      <c r="C24">
        <v>1396</v>
      </c>
      <c r="E24">
        <v>17</v>
      </c>
      <c r="F24">
        <f t="shared" si="0"/>
        <v>1413</v>
      </c>
      <c r="G24">
        <f t="shared" ref="G24:G31" si="4">(B24/C24)*100</f>
        <v>69.05444126074498</v>
      </c>
    </row>
    <row r="25" spans="1:9" x14ac:dyDescent="0.2">
      <c r="A25" t="s">
        <v>50</v>
      </c>
      <c r="B25">
        <v>7009</v>
      </c>
      <c r="C25">
        <v>7262</v>
      </c>
      <c r="D25">
        <v>213</v>
      </c>
      <c r="E25">
        <v>30</v>
      </c>
      <c r="F25">
        <f t="shared" si="0"/>
        <v>7505</v>
      </c>
      <c r="G25">
        <f t="shared" si="4"/>
        <v>96.516111264114571</v>
      </c>
      <c r="H25">
        <f t="shared" si="2"/>
        <v>93.391072618254498</v>
      </c>
      <c r="I25">
        <f t="shared" si="3"/>
        <v>96.762158560959364</v>
      </c>
    </row>
    <row r="26" spans="1:9" x14ac:dyDescent="0.2">
      <c r="A26" t="s">
        <v>25</v>
      </c>
      <c r="B26">
        <v>575</v>
      </c>
      <c r="C26">
        <v>579</v>
      </c>
      <c r="D26">
        <v>76</v>
      </c>
      <c r="E26">
        <v>18</v>
      </c>
      <c r="F26">
        <f t="shared" si="0"/>
        <v>673</v>
      </c>
      <c r="G26">
        <f t="shared" si="4"/>
        <v>99.309153713298798</v>
      </c>
      <c r="H26">
        <f t="shared" si="2"/>
        <v>85.43833580980683</v>
      </c>
      <c r="I26">
        <f t="shared" si="3"/>
        <v>86.03268945022289</v>
      </c>
    </row>
    <row r="27" spans="1:9" x14ac:dyDescent="0.2">
      <c r="A27" t="s">
        <v>26</v>
      </c>
      <c r="B27">
        <v>9794</v>
      </c>
      <c r="C27">
        <v>44543</v>
      </c>
      <c r="D27">
        <v>3239</v>
      </c>
      <c r="E27">
        <v>2504</v>
      </c>
      <c r="F27">
        <f t="shared" si="0"/>
        <v>50286</v>
      </c>
      <c r="G27">
        <f t="shared" si="4"/>
        <v>21.987742181712054</v>
      </c>
      <c r="H27">
        <f t="shared" si="2"/>
        <v>19.476593882989302</v>
      </c>
      <c r="I27">
        <f t="shared" si="3"/>
        <v>88.5793262538281</v>
      </c>
    </row>
    <row r="28" spans="1:9" x14ac:dyDescent="0.2">
      <c r="A28" t="s">
        <v>27</v>
      </c>
      <c r="B28">
        <v>584</v>
      </c>
      <c r="C28">
        <v>3822</v>
      </c>
      <c r="D28">
        <v>23</v>
      </c>
      <c r="E28">
        <v>527</v>
      </c>
      <c r="F28">
        <f t="shared" si="0"/>
        <v>4372</v>
      </c>
      <c r="G28">
        <f t="shared" si="4"/>
        <v>15.279958137100994</v>
      </c>
      <c r="H28">
        <f t="shared" si="2"/>
        <v>13.357731015553522</v>
      </c>
      <c r="I28">
        <f t="shared" si="3"/>
        <v>87.419945105215007</v>
      </c>
    </row>
    <row r="29" spans="1:9" x14ac:dyDescent="0.2">
      <c r="A29" t="s">
        <v>28</v>
      </c>
      <c r="B29">
        <v>3059</v>
      </c>
      <c r="C29">
        <v>22071</v>
      </c>
      <c r="D29">
        <v>49702</v>
      </c>
      <c r="E29">
        <v>1066</v>
      </c>
      <c r="F29">
        <f t="shared" si="0"/>
        <v>72839</v>
      </c>
      <c r="G29">
        <f t="shared" si="4"/>
        <v>13.859816048208057</v>
      </c>
      <c r="H29">
        <f t="shared" si="2"/>
        <v>4.199673251966666</v>
      </c>
      <c r="I29">
        <f t="shared" si="3"/>
        <v>30.301074973571851</v>
      </c>
    </row>
    <row r="30" spans="1:9" x14ac:dyDescent="0.2">
      <c r="A30" t="s">
        <v>29</v>
      </c>
      <c r="B30">
        <v>194</v>
      </c>
      <c r="C30">
        <v>4088</v>
      </c>
      <c r="D30">
        <v>436</v>
      </c>
      <c r="E30">
        <v>44</v>
      </c>
      <c r="F30">
        <f t="shared" si="0"/>
        <v>4568</v>
      </c>
      <c r="G30">
        <f t="shared" si="4"/>
        <v>4.7455968688845402</v>
      </c>
      <c r="H30">
        <f t="shared" si="2"/>
        <v>4.2469352014010511</v>
      </c>
      <c r="I30">
        <f t="shared" si="3"/>
        <v>89.492119089316986</v>
      </c>
    </row>
    <row r="31" spans="1:9" x14ac:dyDescent="0.2">
      <c r="A31" t="s">
        <v>30</v>
      </c>
      <c r="B31">
        <v>248</v>
      </c>
      <c r="C31">
        <v>248</v>
      </c>
      <c r="D31">
        <v>88</v>
      </c>
      <c r="F31">
        <f>SUM(C31:E31)</f>
        <v>336</v>
      </c>
      <c r="G31">
        <f t="shared" si="4"/>
        <v>100</v>
      </c>
    </row>
    <row r="32" spans="1:9" x14ac:dyDescent="0.2">
      <c r="A32" t="s">
        <v>51</v>
      </c>
      <c r="D32">
        <v>405</v>
      </c>
      <c r="F32">
        <f t="shared" si="0"/>
        <v>405</v>
      </c>
    </row>
    <row r="33" spans="1:9" x14ac:dyDescent="0.2">
      <c r="A33" t="s">
        <v>52</v>
      </c>
      <c r="D33">
        <v>283</v>
      </c>
      <c r="F33">
        <f t="shared" si="0"/>
        <v>283</v>
      </c>
    </row>
    <row r="34" spans="1:9" x14ac:dyDescent="0.2">
      <c r="A34" t="s">
        <v>53</v>
      </c>
      <c r="D34">
        <v>65</v>
      </c>
      <c r="F34">
        <f t="shared" si="0"/>
        <v>65</v>
      </c>
    </row>
    <row r="35" spans="1:9" x14ac:dyDescent="0.2">
      <c r="A35" t="s">
        <v>54</v>
      </c>
      <c r="D35">
        <v>95</v>
      </c>
      <c r="F35">
        <f t="shared" si="0"/>
        <v>95</v>
      </c>
    </row>
    <row r="36" spans="1:9" x14ac:dyDescent="0.2">
      <c r="A36" t="s">
        <v>31</v>
      </c>
      <c r="B36">
        <v>184</v>
      </c>
      <c r="C36">
        <v>789</v>
      </c>
      <c r="D36">
        <v>6</v>
      </c>
      <c r="E36">
        <v>123</v>
      </c>
      <c r="F36">
        <f t="shared" si="0"/>
        <v>918</v>
      </c>
      <c r="G36">
        <f t="shared" ref="G36:G50" si="5">(B36/C36)*100</f>
        <v>23.320659062103928</v>
      </c>
      <c r="H36">
        <f t="shared" si="2"/>
        <v>20.043572984749456</v>
      </c>
      <c r="I36">
        <f t="shared" si="3"/>
        <v>85.947712418300654</v>
      </c>
    </row>
    <row r="37" spans="1:9" x14ac:dyDescent="0.2">
      <c r="A37" t="s">
        <v>32</v>
      </c>
      <c r="B37">
        <v>34</v>
      </c>
      <c r="C37">
        <v>160</v>
      </c>
      <c r="D37">
        <v>3</v>
      </c>
      <c r="E37">
        <v>10</v>
      </c>
      <c r="F37">
        <f t="shared" si="0"/>
        <v>173</v>
      </c>
      <c r="G37">
        <f t="shared" si="5"/>
        <v>21.25</v>
      </c>
      <c r="H37">
        <f t="shared" si="2"/>
        <v>19.653179190751445</v>
      </c>
      <c r="I37">
        <f t="shared" si="3"/>
        <v>92.48554913294798</v>
      </c>
    </row>
    <row r="38" spans="1:9" x14ac:dyDescent="0.2">
      <c r="A38" t="s">
        <v>33</v>
      </c>
      <c r="B38">
        <v>76</v>
      </c>
      <c r="C38">
        <v>110</v>
      </c>
      <c r="D38">
        <v>74</v>
      </c>
      <c r="E38">
        <v>42</v>
      </c>
      <c r="F38">
        <f t="shared" si="0"/>
        <v>226</v>
      </c>
      <c r="G38">
        <f t="shared" si="5"/>
        <v>69.090909090909093</v>
      </c>
      <c r="H38">
        <f t="shared" si="2"/>
        <v>33.628318584070797</v>
      </c>
      <c r="I38">
        <f t="shared" si="3"/>
        <v>48.672566371681413</v>
      </c>
    </row>
    <row r="39" spans="1:9" x14ac:dyDescent="0.2">
      <c r="A39" t="s">
        <v>34</v>
      </c>
      <c r="B39">
        <v>7892</v>
      </c>
      <c r="C39">
        <v>9080</v>
      </c>
      <c r="D39">
        <v>190</v>
      </c>
      <c r="E39">
        <v>79</v>
      </c>
      <c r="F39">
        <f t="shared" si="0"/>
        <v>9349</v>
      </c>
      <c r="G39">
        <f t="shared" si="5"/>
        <v>86.916299559471369</v>
      </c>
      <c r="H39">
        <f t="shared" si="2"/>
        <v>84.415445502192739</v>
      </c>
      <c r="I39">
        <f t="shared" si="3"/>
        <v>97.122686918386989</v>
      </c>
    </row>
    <row r="40" spans="1:9" x14ac:dyDescent="0.2">
      <c r="A40" t="s">
        <v>35</v>
      </c>
      <c r="B40">
        <v>324</v>
      </c>
      <c r="C40">
        <v>2977</v>
      </c>
      <c r="D40">
        <v>194</v>
      </c>
      <c r="F40">
        <f t="shared" si="0"/>
        <v>3171</v>
      </c>
      <c r="G40">
        <f t="shared" si="5"/>
        <v>10.883439704400404</v>
      </c>
    </row>
    <row r="41" spans="1:9" x14ac:dyDescent="0.2">
      <c r="A41" t="s">
        <v>36</v>
      </c>
      <c r="B41">
        <v>1608</v>
      </c>
      <c r="C41">
        <v>2541</v>
      </c>
      <c r="D41">
        <v>238</v>
      </c>
      <c r="F41">
        <f t="shared" si="0"/>
        <v>2779</v>
      </c>
      <c r="G41">
        <f t="shared" si="5"/>
        <v>63.282172373081465</v>
      </c>
    </row>
    <row r="42" spans="1:9" x14ac:dyDescent="0.2">
      <c r="A42" t="s">
        <v>37</v>
      </c>
      <c r="B42">
        <v>110</v>
      </c>
      <c r="C42">
        <v>144</v>
      </c>
      <c r="D42">
        <v>36</v>
      </c>
      <c r="F42">
        <f t="shared" si="0"/>
        <v>180</v>
      </c>
      <c r="G42">
        <f t="shared" si="5"/>
        <v>76.388888888888886</v>
      </c>
    </row>
    <row r="43" spans="1:9" x14ac:dyDescent="0.2">
      <c r="A43" t="s">
        <v>38</v>
      </c>
      <c r="B43">
        <v>69</v>
      </c>
      <c r="C43">
        <v>75</v>
      </c>
      <c r="F43">
        <f t="shared" si="0"/>
        <v>75</v>
      </c>
      <c r="G43">
        <f t="shared" si="5"/>
        <v>92</v>
      </c>
    </row>
    <row r="44" spans="1:9" x14ac:dyDescent="0.2">
      <c r="A44" t="s">
        <v>39</v>
      </c>
      <c r="B44">
        <v>61</v>
      </c>
      <c r="C44">
        <v>65</v>
      </c>
      <c r="F44">
        <f t="shared" si="0"/>
        <v>65</v>
      </c>
      <c r="G44">
        <f t="shared" si="5"/>
        <v>93.84615384615384</v>
      </c>
    </row>
    <row r="45" spans="1:9" x14ac:dyDescent="0.2">
      <c r="A45" t="s">
        <v>40</v>
      </c>
      <c r="B45">
        <v>101</v>
      </c>
      <c r="C45">
        <v>765</v>
      </c>
      <c r="D45">
        <v>71</v>
      </c>
      <c r="F45">
        <f t="shared" si="0"/>
        <v>836</v>
      </c>
      <c r="G45">
        <f t="shared" si="5"/>
        <v>13.202614379084968</v>
      </c>
    </row>
    <row r="46" spans="1:9" x14ac:dyDescent="0.2">
      <c r="A46" t="s">
        <v>41</v>
      </c>
      <c r="B46">
        <v>19</v>
      </c>
      <c r="C46">
        <v>133</v>
      </c>
      <c r="D46">
        <v>32</v>
      </c>
      <c r="F46">
        <f t="shared" si="0"/>
        <v>165</v>
      </c>
      <c r="G46">
        <f t="shared" si="5"/>
        <v>14.285714285714285</v>
      </c>
    </row>
    <row r="47" spans="1:9" x14ac:dyDescent="0.2">
      <c r="A47" t="s">
        <v>42</v>
      </c>
      <c r="B47">
        <v>4</v>
      </c>
      <c r="C47">
        <v>32</v>
      </c>
      <c r="F47">
        <f t="shared" si="0"/>
        <v>32</v>
      </c>
      <c r="G47">
        <f t="shared" si="5"/>
        <v>12.5</v>
      </c>
    </row>
    <row r="48" spans="1:9" x14ac:dyDescent="0.2">
      <c r="A48" t="s">
        <v>43</v>
      </c>
      <c r="B48">
        <v>187</v>
      </c>
      <c r="C48">
        <v>237</v>
      </c>
      <c r="D48">
        <v>5</v>
      </c>
      <c r="F48">
        <f t="shared" si="0"/>
        <v>242</v>
      </c>
      <c r="G48">
        <f t="shared" si="5"/>
        <v>78.902953586497887</v>
      </c>
    </row>
    <row r="49" spans="1:9" x14ac:dyDescent="0.2">
      <c r="A49" t="s">
        <v>44</v>
      </c>
      <c r="B49">
        <v>552</v>
      </c>
      <c r="C49">
        <v>1132</v>
      </c>
      <c r="D49">
        <v>16</v>
      </c>
      <c r="F49">
        <f t="shared" si="0"/>
        <v>1148</v>
      </c>
      <c r="G49">
        <f t="shared" si="5"/>
        <v>48.763250883392232</v>
      </c>
    </row>
    <row r="50" spans="1:9" x14ac:dyDescent="0.2">
      <c r="A50" t="s">
        <v>45</v>
      </c>
      <c r="B50">
        <v>2410</v>
      </c>
      <c r="C50">
        <v>2414</v>
      </c>
      <c r="F50">
        <f t="shared" si="0"/>
        <v>2414</v>
      </c>
      <c r="G50">
        <f t="shared" si="5"/>
        <v>99.834299917149963</v>
      </c>
    </row>
    <row r="51" spans="1:9" x14ac:dyDescent="0.2">
      <c r="G51">
        <f>AVERAGE(G2:G50)</f>
        <v>45.172875619682841</v>
      </c>
      <c r="H51">
        <f>AVERAGE(H2:H50)</f>
        <v>26.328035280359813</v>
      </c>
      <c r="I51">
        <f>AVERAGE(I2:I50)</f>
        <v>76.391386138845988</v>
      </c>
    </row>
    <row r="52" spans="1:9" x14ac:dyDescent="0.2">
      <c r="G52">
        <f>MIN(G2:G50)</f>
        <v>4.5977011494252871</v>
      </c>
      <c r="H52">
        <f t="shared" ref="H52:I52" si="6">MIN(H2:H50)</f>
        <v>0.13297872340425532</v>
      </c>
      <c r="I52">
        <f t="shared" si="6"/>
        <v>30.301074973571851</v>
      </c>
    </row>
    <row r="53" spans="1:9" x14ac:dyDescent="0.2">
      <c r="G53">
        <f>MAX(G2:G50)</f>
        <v>100</v>
      </c>
      <c r="H53">
        <f t="shared" ref="H53:I53" si="7">MAX(H2:H50)</f>
        <v>93.391072618254498</v>
      </c>
      <c r="I53">
        <f t="shared" si="7"/>
        <v>98.184818481848183</v>
      </c>
    </row>
    <row r="54" spans="1:9" x14ac:dyDescent="0.2">
      <c r="G54">
        <f>MEDIAN(G2:G50)</f>
        <v>29.9796572621444</v>
      </c>
      <c r="H54">
        <f t="shared" ref="H54:I54" si="8">MEDIAN(H2:H50)</f>
        <v>13.357731015553522</v>
      </c>
      <c r="I54">
        <f t="shared" si="8"/>
        <v>87.99963567952156</v>
      </c>
    </row>
  </sheetData>
  <pageMargins left="0.7" right="0.7" top="0.75" bottom="0.75" header="0.3" footer="0.3"/>
  <ignoredErrors>
    <ignoredError sqref="F7 F31 F8:F30 F32:F5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9857F-7EA1-604D-88A6-6BC6DFC5E75D}">
  <dimension ref="A1:H33"/>
  <sheetViews>
    <sheetView workbookViewId="0">
      <selection activeCell="F2" sqref="F2"/>
    </sheetView>
  </sheetViews>
  <sheetFormatPr baseColWidth="10" defaultRowHeight="16" x14ac:dyDescent="0.2"/>
  <sheetData>
    <row r="1" spans="1:8" x14ac:dyDescent="0.2">
      <c r="A1" t="s">
        <v>58</v>
      </c>
      <c r="B1" t="s">
        <v>1</v>
      </c>
      <c r="C1" t="s">
        <v>91</v>
      </c>
      <c r="D1" t="s">
        <v>92</v>
      </c>
      <c r="E1" t="s">
        <v>2</v>
      </c>
      <c r="F1" t="s">
        <v>55</v>
      </c>
      <c r="G1" t="s">
        <v>93</v>
      </c>
      <c r="H1" t="s">
        <v>94</v>
      </c>
    </row>
    <row r="2" spans="1:8" x14ac:dyDescent="0.2">
      <c r="A2" t="s">
        <v>59</v>
      </c>
      <c r="B2">
        <v>795</v>
      </c>
      <c r="C2">
        <v>769</v>
      </c>
      <c r="D2">
        <v>74</v>
      </c>
      <c r="E2">
        <f>SUM(B2:D2)</f>
        <v>1638</v>
      </c>
      <c r="F2">
        <f>(B2/E2)*100</f>
        <v>48.534798534798533</v>
      </c>
      <c r="G2">
        <f>C2/E2*100</f>
        <v>46.947496947496944</v>
      </c>
      <c r="H2">
        <f>(D2/E2)*100</f>
        <v>4.5177045177045176</v>
      </c>
    </row>
    <row r="3" spans="1:8" x14ac:dyDescent="0.2">
      <c r="A3" t="s">
        <v>60</v>
      </c>
      <c r="B3">
        <v>388</v>
      </c>
      <c r="C3">
        <v>325</v>
      </c>
      <c r="D3">
        <v>97</v>
      </c>
      <c r="E3">
        <f t="shared" ref="E3:E33" si="0">SUM(B3:D3)</f>
        <v>810</v>
      </c>
      <c r="F3">
        <f t="shared" ref="F3:F33" si="1">(B3/E3)*100</f>
        <v>47.901234567901234</v>
      </c>
      <c r="G3">
        <f t="shared" ref="G3:G33" si="2">C3/E3*100</f>
        <v>40.123456790123456</v>
      </c>
      <c r="H3">
        <f t="shared" ref="H3:H33" si="3">(D3/E3)*100</f>
        <v>11.975308641975309</v>
      </c>
    </row>
    <row r="4" spans="1:8" x14ac:dyDescent="0.2">
      <c r="A4" t="s">
        <v>61</v>
      </c>
      <c r="B4">
        <v>927</v>
      </c>
      <c r="C4">
        <v>636</v>
      </c>
      <c r="D4">
        <v>41</v>
      </c>
      <c r="E4">
        <f t="shared" si="0"/>
        <v>1604</v>
      </c>
      <c r="F4">
        <f t="shared" si="1"/>
        <v>57.793017456359095</v>
      </c>
      <c r="G4">
        <f t="shared" si="2"/>
        <v>39.650872817955111</v>
      </c>
      <c r="H4">
        <f t="shared" si="3"/>
        <v>2.5561097256857854</v>
      </c>
    </row>
    <row r="5" spans="1:8" x14ac:dyDescent="0.2">
      <c r="A5" t="s">
        <v>62</v>
      </c>
      <c r="B5">
        <v>572</v>
      </c>
      <c r="C5">
        <v>328</v>
      </c>
      <c r="D5">
        <v>22</v>
      </c>
      <c r="E5">
        <f t="shared" si="0"/>
        <v>922</v>
      </c>
      <c r="F5">
        <f t="shared" si="1"/>
        <v>62.039045553145336</v>
      </c>
      <c r="G5">
        <f t="shared" si="2"/>
        <v>35.574837310195228</v>
      </c>
      <c r="H5">
        <f t="shared" si="3"/>
        <v>2.3861171366594358</v>
      </c>
    </row>
    <row r="6" spans="1:8" x14ac:dyDescent="0.2">
      <c r="A6" t="s">
        <v>63</v>
      </c>
      <c r="B6">
        <v>540</v>
      </c>
      <c r="C6">
        <v>340</v>
      </c>
      <c r="D6">
        <v>16</v>
      </c>
      <c r="E6">
        <f t="shared" si="0"/>
        <v>896</v>
      </c>
      <c r="F6">
        <f t="shared" si="1"/>
        <v>60.267857142857139</v>
      </c>
      <c r="G6">
        <f t="shared" si="2"/>
        <v>37.946428571428569</v>
      </c>
      <c r="H6">
        <f t="shared" si="3"/>
        <v>1.7857142857142856</v>
      </c>
    </row>
    <row r="7" spans="1:8" x14ac:dyDescent="0.2">
      <c r="A7" t="s">
        <v>64</v>
      </c>
      <c r="B7">
        <v>1599</v>
      </c>
      <c r="C7">
        <v>198</v>
      </c>
      <c r="D7">
        <v>195</v>
      </c>
      <c r="E7">
        <f t="shared" si="0"/>
        <v>1992</v>
      </c>
      <c r="F7">
        <f t="shared" si="1"/>
        <v>80.271084337349393</v>
      </c>
      <c r="G7">
        <f t="shared" si="2"/>
        <v>9.9397590361445776</v>
      </c>
      <c r="H7">
        <f t="shared" si="3"/>
        <v>9.7891566265060241</v>
      </c>
    </row>
    <row r="8" spans="1:8" x14ac:dyDescent="0.2">
      <c r="A8" t="s">
        <v>65</v>
      </c>
      <c r="B8">
        <v>1555</v>
      </c>
      <c r="C8">
        <v>1609</v>
      </c>
      <c r="D8">
        <v>192</v>
      </c>
      <c r="E8">
        <f t="shared" si="0"/>
        <v>3356</v>
      </c>
      <c r="F8">
        <f t="shared" si="1"/>
        <v>46.334922526817643</v>
      </c>
      <c r="G8">
        <f t="shared" si="2"/>
        <v>47.94398092967819</v>
      </c>
      <c r="H8">
        <f t="shared" si="3"/>
        <v>5.7210965435041716</v>
      </c>
    </row>
    <row r="9" spans="1:8" x14ac:dyDescent="0.2">
      <c r="A9" t="s">
        <v>66</v>
      </c>
      <c r="B9">
        <v>27</v>
      </c>
      <c r="C9">
        <v>17</v>
      </c>
      <c r="D9">
        <v>2</v>
      </c>
      <c r="E9">
        <f t="shared" si="0"/>
        <v>46</v>
      </c>
      <c r="F9">
        <f t="shared" si="1"/>
        <v>58.695652173913047</v>
      </c>
      <c r="G9">
        <f t="shared" si="2"/>
        <v>36.95652173913043</v>
      </c>
      <c r="H9">
        <f t="shared" si="3"/>
        <v>4.3478260869565215</v>
      </c>
    </row>
    <row r="10" spans="1:8" x14ac:dyDescent="0.2">
      <c r="A10" t="s">
        <v>67</v>
      </c>
      <c r="B10">
        <v>363</v>
      </c>
      <c r="C10">
        <v>608</v>
      </c>
      <c r="D10">
        <v>18</v>
      </c>
      <c r="E10">
        <f t="shared" si="0"/>
        <v>989</v>
      </c>
      <c r="F10">
        <f t="shared" si="1"/>
        <v>36.703741152679477</v>
      </c>
      <c r="G10">
        <f t="shared" si="2"/>
        <v>61.476238624873616</v>
      </c>
      <c r="H10">
        <f t="shared" si="3"/>
        <v>1.820020222446916</v>
      </c>
    </row>
    <row r="11" spans="1:8" x14ac:dyDescent="0.2">
      <c r="A11" t="s">
        <v>68</v>
      </c>
      <c r="B11">
        <v>9</v>
      </c>
      <c r="C11">
        <v>16</v>
      </c>
      <c r="D11">
        <v>1</v>
      </c>
      <c r="E11">
        <f t="shared" si="0"/>
        <v>26</v>
      </c>
      <c r="F11">
        <f t="shared" si="1"/>
        <v>34.615384615384613</v>
      </c>
      <c r="G11">
        <f t="shared" si="2"/>
        <v>61.53846153846154</v>
      </c>
      <c r="H11">
        <f t="shared" si="3"/>
        <v>3.8461538461538463</v>
      </c>
    </row>
    <row r="12" spans="1:8" x14ac:dyDescent="0.2">
      <c r="A12" t="s">
        <v>69</v>
      </c>
      <c r="B12">
        <v>0</v>
      </c>
      <c r="C12">
        <v>5</v>
      </c>
      <c r="D12">
        <v>2</v>
      </c>
      <c r="E12">
        <f t="shared" si="0"/>
        <v>7</v>
      </c>
      <c r="F12">
        <f t="shared" si="1"/>
        <v>0</v>
      </c>
      <c r="G12">
        <f t="shared" si="2"/>
        <v>71.428571428571431</v>
      </c>
      <c r="H12">
        <f t="shared" si="3"/>
        <v>28.571428571428569</v>
      </c>
    </row>
    <row r="13" spans="1:8" x14ac:dyDescent="0.2">
      <c r="A13" t="s">
        <v>70</v>
      </c>
      <c r="B13">
        <v>481</v>
      </c>
      <c r="C13">
        <v>895</v>
      </c>
      <c r="D13">
        <v>57</v>
      </c>
      <c r="E13">
        <f t="shared" si="0"/>
        <v>1433</v>
      </c>
      <c r="F13">
        <f t="shared" si="1"/>
        <v>33.565945568736915</v>
      </c>
      <c r="G13">
        <f t="shared" si="2"/>
        <v>62.456385205861828</v>
      </c>
      <c r="H13">
        <f t="shared" si="3"/>
        <v>3.9776692254012564</v>
      </c>
    </row>
    <row r="14" spans="1:8" x14ac:dyDescent="0.2">
      <c r="A14" t="s">
        <v>71</v>
      </c>
      <c r="B14">
        <v>16</v>
      </c>
      <c r="C14">
        <v>152</v>
      </c>
      <c r="D14">
        <v>2</v>
      </c>
      <c r="E14">
        <f t="shared" si="0"/>
        <v>170</v>
      </c>
      <c r="F14">
        <f t="shared" si="1"/>
        <v>9.4117647058823533</v>
      </c>
      <c r="G14">
        <f t="shared" si="2"/>
        <v>89.411764705882362</v>
      </c>
      <c r="H14">
        <f t="shared" si="3"/>
        <v>1.1764705882352942</v>
      </c>
    </row>
    <row r="15" spans="1:8" x14ac:dyDescent="0.2">
      <c r="A15" t="s">
        <v>72</v>
      </c>
      <c r="B15">
        <v>1</v>
      </c>
      <c r="C15">
        <v>0</v>
      </c>
      <c r="D15">
        <v>0</v>
      </c>
      <c r="E15">
        <f t="shared" si="0"/>
        <v>1</v>
      </c>
      <c r="F15">
        <f t="shared" si="1"/>
        <v>100</v>
      </c>
      <c r="G15">
        <f t="shared" si="2"/>
        <v>0</v>
      </c>
      <c r="H15">
        <f t="shared" si="3"/>
        <v>0</v>
      </c>
    </row>
    <row r="16" spans="1:8" x14ac:dyDescent="0.2">
      <c r="A16" t="s">
        <v>73</v>
      </c>
      <c r="B16">
        <v>274</v>
      </c>
      <c r="C16">
        <v>270</v>
      </c>
      <c r="D16">
        <v>23</v>
      </c>
      <c r="E16">
        <f t="shared" si="0"/>
        <v>567</v>
      </c>
      <c r="F16">
        <f t="shared" si="1"/>
        <v>48.324514991181658</v>
      </c>
      <c r="G16">
        <f t="shared" si="2"/>
        <v>47.619047619047613</v>
      </c>
      <c r="H16">
        <f t="shared" si="3"/>
        <v>4.0564373897707231</v>
      </c>
    </row>
    <row r="17" spans="1:8" x14ac:dyDescent="0.2">
      <c r="A17" t="s">
        <v>74</v>
      </c>
      <c r="B17">
        <v>86</v>
      </c>
      <c r="C17">
        <v>16</v>
      </c>
      <c r="D17">
        <v>35</v>
      </c>
      <c r="E17">
        <f t="shared" si="0"/>
        <v>137</v>
      </c>
      <c r="F17">
        <f t="shared" si="1"/>
        <v>62.773722627737229</v>
      </c>
      <c r="G17">
        <f t="shared" si="2"/>
        <v>11.678832116788321</v>
      </c>
      <c r="H17">
        <f t="shared" si="3"/>
        <v>25.547445255474454</v>
      </c>
    </row>
    <row r="18" spans="1:8" x14ac:dyDescent="0.2">
      <c r="A18" t="s">
        <v>75</v>
      </c>
      <c r="B18">
        <v>27</v>
      </c>
      <c r="C18">
        <v>1</v>
      </c>
      <c r="D18">
        <v>3</v>
      </c>
      <c r="E18">
        <f t="shared" si="0"/>
        <v>31</v>
      </c>
      <c r="F18">
        <f t="shared" si="1"/>
        <v>87.096774193548384</v>
      </c>
      <c r="G18">
        <f t="shared" si="2"/>
        <v>3.225806451612903</v>
      </c>
      <c r="H18">
        <f t="shared" si="3"/>
        <v>9.67741935483871</v>
      </c>
    </row>
    <row r="19" spans="1:8" x14ac:dyDescent="0.2">
      <c r="A19" t="s">
        <v>76</v>
      </c>
      <c r="B19">
        <v>14</v>
      </c>
      <c r="C19">
        <v>4</v>
      </c>
      <c r="D19">
        <v>1</v>
      </c>
      <c r="E19">
        <f t="shared" si="0"/>
        <v>19</v>
      </c>
      <c r="F19">
        <f t="shared" si="1"/>
        <v>73.68421052631578</v>
      </c>
      <c r="G19">
        <f t="shared" si="2"/>
        <v>21.052631578947366</v>
      </c>
      <c r="H19">
        <f t="shared" si="3"/>
        <v>5.2631578947368416</v>
      </c>
    </row>
    <row r="20" spans="1:8" x14ac:dyDescent="0.2">
      <c r="A20" t="s">
        <v>77</v>
      </c>
      <c r="B20">
        <v>50</v>
      </c>
      <c r="C20">
        <v>37</v>
      </c>
      <c r="D20">
        <v>18</v>
      </c>
      <c r="E20">
        <f t="shared" si="0"/>
        <v>105</v>
      </c>
      <c r="F20">
        <f t="shared" si="1"/>
        <v>47.619047619047613</v>
      </c>
      <c r="G20">
        <f t="shared" si="2"/>
        <v>35.238095238095241</v>
      </c>
      <c r="H20">
        <f t="shared" si="3"/>
        <v>17.142857142857142</v>
      </c>
    </row>
    <row r="21" spans="1:8" x14ac:dyDescent="0.2">
      <c r="A21" t="s">
        <v>78</v>
      </c>
      <c r="B21">
        <v>423</v>
      </c>
      <c r="C21">
        <v>4142</v>
      </c>
      <c r="D21">
        <v>237</v>
      </c>
      <c r="E21">
        <f t="shared" si="0"/>
        <v>4802</v>
      </c>
      <c r="F21">
        <f t="shared" si="1"/>
        <v>8.8088296543107045</v>
      </c>
      <c r="G21">
        <f t="shared" si="2"/>
        <v>86.255726780508127</v>
      </c>
      <c r="H21">
        <f t="shared" si="3"/>
        <v>4.9354435651811741</v>
      </c>
    </row>
    <row r="22" spans="1:8" x14ac:dyDescent="0.2">
      <c r="A22" t="s">
        <v>79</v>
      </c>
      <c r="B22">
        <v>5</v>
      </c>
      <c r="C22">
        <v>37</v>
      </c>
      <c r="D22">
        <v>55</v>
      </c>
      <c r="E22">
        <f t="shared" si="0"/>
        <v>97</v>
      </c>
      <c r="F22">
        <f t="shared" si="1"/>
        <v>5.1546391752577314</v>
      </c>
      <c r="G22">
        <f t="shared" si="2"/>
        <v>38.144329896907216</v>
      </c>
      <c r="H22">
        <f t="shared" si="3"/>
        <v>56.701030927835049</v>
      </c>
    </row>
    <row r="23" spans="1:8" x14ac:dyDescent="0.2">
      <c r="A23" t="s">
        <v>80</v>
      </c>
      <c r="B23">
        <v>1503</v>
      </c>
      <c r="C23">
        <v>738</v>
      </c>
      <c r="D23">
        <v>294</v>
      </c>
      <c r="E23">
        <f t="shared" si="0"/>
        <v>2535</v>
      </c>
      <c r="F23">
        <f t="shared" si="1"/>
        <v>59.289940828402365</v>
      </c>
      <c r="G23">
        <f t="shared" si="2"/>
        <v>29.11242603550296</v>
      </c>
      <c r="H23">
        <f t="shared" si="3"/>
        <v>11.597633136094675</v>
      </c>
    </row>
    <row r="24" spans="1:8" x14ac:dyDescent="0.2">
      <c r="A24" t="s">
        <v>81</v>
      </c>
      <c r="B24">
        <v>1374</v>
      </c>
      <c r="C24">
        <v>1465</v>
      </c>
      <c r="D24">
        <v>274</v>
      </c>
      <c r="E24">
        <f t="shared" si="0"/>
        <v>3113</v>
      </c>
      <c r="F24">
        <f t="shared" si="1"/>
        <v>44.137487953742372</v>
      </c>
      <c r="G24">
        <f t="shared" si="2"/>
        <v>47.060713138451653</v>
      </c>
      <c r="H24">
        <f t="shared" si="3"/>
        <v>8.8017989078059742</v>
      </c>
    </row>
    <row r="25" spans="1:8" x14ac:dyDescent="0.2">
      <c r="A25" t="s">
        <v>82</v>
      </c>
      <c r="B25">
        <v>39</v>
      </c>
      <c r="C25">
        <v>43</v>
      </c>
      <c r="D25">
        <v>40</v>
      </c>
      <c r="E25">
        <f t="shared" si="0"/>
        <v>122</v>
      </c>
      <c r="F25">
        <f t="shared" si="1"/>
        <v>31.967213114754102</v>
      </c>
      <c r="G25">
        <f t="shared" si="2"/>
        <v>35.245901639344261</v>
      </c>
      <c r="H25">
        <f t="shared" si="3"/>
        <v>32.786885245901637</v>
      </c>
    </row>
    <row r="26" spans="1:8" x14ac:dyDescent="0.2">
      <c r="A26" t="s">
        <v>83</v>
      </c>
      <c r="B26">
        <v>123</v>
      </c>
      <c r="C26">
        <v>211</v>
      </c>
      <c r="D26">
        <v>40</v>
      </c>
      <c r="E26">
        <f t="shared" si="0"/>
        <v>374</v>
      </c>
      <c r="F26">
        <f t="shared" si="1"/>
        <v>32.887700534759354</v>
      </c>
      <c r="G26">
        <f t="shared" si="2"/>
        <v>56.417112299465245</v>
      </c>
      <c r="H26">
        <f t="shared" si="3"/>
        <v>10.695187165775401</v>
      </c>
    </row>
    <row r="27" spans="1:8" x14ac:dyDescent="0.2">
      <c r="A27" t="s">
        <v>84</v>
      </c>
      <c r="B27">
        <v>41</v>
      </c>
      <c r="C27">
        <v>56</v>
      </c>
      <c r="D27">
        <v>43</v>
      </c>
      <c r="E27">
        <f t="shared" si="0"/>
        <v>140</v>
      </c>
      <c r="F27">
        <f t="shared" si="1"/>
        <v>29.285714285714288</v>
      </c>
      <c r="G27">
        <f t="shared" si="2"/>
        <v>40</v>
      </c>
      <c r="H27">
        <f t="shared" si="3"/>
        <v>30.714285714285715</v>
      </c>
    </row>
    <row r="28" spans="1:8" x14ac:dyDescent="0.2">
      <c r="A28" t="s">
        <v>85</v>
      </c>
      <c r="B28">
        <v>16</v>
      </c>
      <c r="C28">
        <v>36</v>
      </c>
      <c r="D28">
        <v>12</v>
      </c>
      <c r="E28">
        <f t="shared" si="0"/>
        <v>64</v>
      </c>
      <c r="F28">
        <f t="shared" si="1"/>
        <v>25</v>
      </c>
      <c r="G28">
        <f t="shared" si="2"/>
        <v>56.25</v>
      </c>
      <c r="H28">
        <f t="shared" si="3"/>
        <v>18.75</v>
      </c>
    </row>
    <row r="29" spans="1:8" x14ac:dyDescent="0.2">
      <c r="A29" t="s">
        <v>86</v>
      </c>
      <c r="B29">
        <v>105</v>
      </c>
      <c r="C29">
        <v>218</v>
      </c>
      <c r="D29">
        <v>4</v>
      </c>
      <c r="E29">
        <f t="shared" si="0"/>
        <v>327</v>
      </c>
      <c r="F29">
        <f t="shared" si="1"/>
        <v>32.11009174311927</v>
      </c>
      <c r="G29">
        <f t="shared" si="2"/>
        <v>66.666666666666657</v>
      </c>
      <c r="H29">
        <f t="shared" si="3"/>
        <v>1.2232415902140672</v>
      </c>
    </row>
    <row r="30" spans="1:8" x14ac:dyDescent="0.2">
      <c r="A30" t="s">
        <v>87</v>
      </c>
      <c r="B30">
        <v>91</v>
      </c>
      <c r="C30">
        <v>106</v>
      </c>
      <c r="D30">
        <v>25</v>
      </c>
      <c r="E30">
        <f t="shared" si="0"/>
        <v>222</v>
      </c>
      <c r="F30">
        <f t="shared" si="1"/>
        <v>40.990990990990987</v>
      </c>
      <c r="G30">
        <f t="shared" si="2"/>
        <v>47.747747747747752</v>
      </c>
      <c r="H30">
        <f t="shared" si="3"/>
        <v>11.261261261261261</v>
      </c>
    </row>
    <row r="31" spans="1:8" x14ac:dyDescent="0.2">
      <c r="A31" t="s">
        <v>88</v>
      </c>
      <c r="B31">
        <v>202</v>
      </c>
      <c r="C31">
        <v>232</v>
      </c>
      <c r="D31">
        <v>117</v>
      </c>
      <c r="E31">
        <f t="shared" si="0"/>
        <v>551</v>
      </c>
      <c r="F31">
        <f t="shared" si="1"/>
        <v>36.660617059891109</v>
      </c>
      <c r="G31">
        <f t="shared" si="2"/>
        <v>42.105263157894733</v>
      </c>
      <c r="H31">
        <f t="shared" si="3"/>
        <v>21.234119782214155</v>
      </c>
    </row>
    <row r="32" spans="1:8" x14ac:dyDescent="0.2">
      <c r="A32" t="s">
        <v>89</v>
      </c>
      <c r="B32">
        <v>345</v>
      </c>
      <c r="C32">
        <v>472</v>
      </c>
      <c r="D32">
        <v>88</v>
      </c>
      <c r="E32">
        <f t="shared" si="0"/>
        <v>905</v>
      </c>
      <c r="F32">
        <f t="shared" si="1"/>
        <v>38.121546961325969</v>
      </c>
      <c r="G32">
        <f t="shared" si="2"/>
        <v>52.15469613259669</v>
      </c>
      <c r="H32">
        <f t="shared" si="3"/>
        <v>9.7237569060773481</v>
      </c>
    </row>
    <row r="33" spans="1:8" x14ac:dyDescent="0.2">
      <c r="A33" t="s">
        <v>90</v>
      </c>
      <c r="B33">
        <v>61</v>
      </c>
      <c r="C33">
        <v>53</v>
      </c>
      <c r="D33">
        <v>13</v>
      </c>
      <c r="E33">
        <f t="shared" si="0"/>
        <v>127</v>
      </c>
      <c r="F33">
        <f t="shared" si="1"/>
        <v>48.031496062992126</v>
      </c>
      <c r="G33">
        <f t="shared" si="2"/>
        <v>41.732283464566926</v>
      </c>
      <c r="H33">
        <f t="shared" si="3"/>
        <v>10.236220472440944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86950-4A73-B345-A9C8-77A9CA0E4B5F}">
  <dimension ref="A1:H10"/>
  <sheetViews>
    <sheetView workbookViewId="0">
      <selection activeCell="F2" sqref="F2:F10"/>
    </sheetView>
  </sheetViews>
  <sheetFormatPr baseColWidth="10" defaultRowHeight="16" x14ac:dyDescent="0.2"/>
  <sheetData>
    <row r="1" spans="1:8" x14ac:dyDescent="0.2">
      <c r="A1" t="s">
        <v>96</v>
      </c>
      <c r="B1" t="s">
        <v>1</v>
      </c>
      <c r="C1" t="s">
        <v>91</v>
      </c>
      <c r="D1" t="s">
        <v>92</v>
      </c>
      <c r="E1" t="s">
        <v>2</v>
      </c>
      <c r="F1" t="s">
        <v>55</v>
      </c>
      <c r="G1" t="s">
        <v>93</v>
      </c>
      <c r="H1" t="s">
        <v>94</v>
      </c>
    </row>
    <row r="2" spans="1:8" x14ac:dyDescent="0.2">
      <c r="A2" t="s">
        <v>97</v>
      </c>
      <c r="B2">
        <v>14</v>
      </c>
      <c r="C2">
        <v>4</v>
      </c>
      <c r="D2">
        <f>E2-(B2+C2)</f>
        <v>1581</v>
      </c>
      <c r="E2">
        <v>1599</v>
      </c>
      <c r="F2">
        <f>(B2/E2)*100</f>
        <v>0.87554721701063165</v>
      </c>
      <c r="G2">
        <f>(C2/E2)*100</f>
        <v>0.25015634771732331</v>
      </c>
      <c r="H2">
        <f>(D2/E2)*100</f>
        <v>98.874296435272043</v>
      </c>
    </row>
    <row r="3" spans="1:8" x14ac:dyDescent="0.2">
      <c r="A3" t="s">
        <v>98</v>
      </c>
      <c r="B3">
        <v>27</v>
      </c>
      <c r="C3">
        <v>5</v>
      </c>
      <c r="D3">
        <f t="shared" ref="D3:D10" si="0">E3-(B3+C3)</f>
        <v>1425</v>
      </c>
      <c r="E3">
        <v>1457</v>
      </c>
      <c r="F3">
        <f t="shared" ref="F3:F10" si="1">(B3/E3)*100</f>
        <v>1.8531228551818806</v>
      </c>
      <c r="G3">
        <f t="shared" ref="G3:G10" si="2">(C3/E3)*100</f>
        <v>0.34317089910775567</v>
      </c>
      <c r="H3">
        <f t="shared" ref="H3:H10" si="3">(D3/E3)*100</f>
        <v>97.803706245710359</v>
      </c>
    </row>
    <row r="4" spans="1:8" x14ac:dyDescent="0.2">
      <c r="A4" t="s">
        <v>99</v>
      </c>
      <c r="B4">
        <v>6</v>
      </c>
      <c r="C4">
        <v>21</v>
      </c>
      <c r="D4">
        <f t="shared" si="0"/>
        <v>120</v>
      </c>
      <c r="E4">
        <v>147</v>
      </c>
      <c r="F4">
        <f t="shared" si="1"/>
        <v>4.0816326530612246</v>
      </c>
      <c r="G4">
        <f t="shared" si="2"/>
        <v>14.285714285714285</v>
      </c>
      <c r="H4">
        <f t="shared" si="3"/>
        <v>81.632653061224488</v>
      </c>
    </row>
    <row r="5" spans="1:8" x14ac:dyDescent="0.2">
      <c r="A5" t="s">
        <v>100</v>
      </c>
      <c r="B5">
        <v>11</v>
      </c>
      <c r="C5">
        <v>39</v>
      </c>
      <c r="D5">
        <f t="shared" si="0"/>
        <v>315</v>
      </c>
      <c r="E5">
        <v>365</v>
      </c>
      <c r="F5">
        <f t="shared" si="1"/>
        <v>3.0136986301369864</v>
      </c>
      <c r="G5">
        <f t="shared" si="2"/>
        <v>10.684931506849315</v>
      </c>
      <c r="H5">
        <f t="shared" si="3"/>
        <v>86.301369863013704</v>
      </c>
    </row>
    <row r="6" spans="1:8" x14ac:dyDescent="0.2">
      <c r="A6" t="s">
        <v>101</v>
      </c>
      <c r="B6">
        <v>57</v>
      </c>
      <c r="C6">
        <v>54</v>
      </c>
      <c r="D6">
        <f t="shared" si="0"/>
        <v>4291</v>
      </c>
      <c r="E6">
        <v>4402</v>
      </c>
      <c r="F6">
        <f t="shared" si="1"/>
        <v>1.29486597001363</v>
      </c>
      <c r="G6">
        <f t="shared" si="2"/>
        <v>1.226715129486597</v>
      </c>
      <c r="H6">
        <f t="shared" si="3"/>
        <v>97.478418900499776</v>
      </c>
    </row>
    <row r="7" spans="1:8" x14ac:dyDescent="0.2">
      <c r="A7" t="s">
        <v>102</v>
      </c>
      <c r="B7">
        <v>85</v>
      </c>
      <c r="C7">
        <v>57</v>
      </c>
      <c r="D7">
        <f t="shared" si="0"/>
        <v>10571</v>
      </c>
      <c r="E7">
        <v>10713</v>
      </c>
      <c r="F7">
        <f t="shared" si="1"/>
        <v>0.79342854475870428</v>
      </c>
      <c r="G7">
        <f t="shared" si="2"/>
        <v>0.53206384766171944</v>
      </c>
      <c r="H7">
        <f t="shared" si="3"/>
        <v>98.674507607579571</v>
      </c>
    </row>
    <row r="8" spans="1:8" x14ac:dyDescent="0.2">
      <c r="A8" t="s">
        <v>103</v>
      </c>
      <c r="B8">
        <v>102</v>
      </c>
      <c r="C8">
        <v>23</v>
      </c>
      <c r="D8">
        <f t="shared" si="0"/>
        <v>677</v>
      </c>
      <c r="E8">
        <v>802</v>
      </c>
      <c r="F8">
        <f t="shared" si="1"/>
        <v>12.718204488778055</v>
      </c>
      <c r="G8">
        <f t="shared" si="2"/>
        <v>2.8678304239401498</v>
      </c>
      <c r="H8">
        <f t="shared" si="3"/>
        <v>84.413965087281795</v>
      </c>
    </row>
    <row r="9" spans="1:8" x14ac:dyDescent="0.2">
      <c r="A9" t="s">
        <v>104</v>
      </c>
      <c r="B9">
        <v>60</v>
      </c>
      <c r="C9">
        <v>33</v>
      </c>
      <c r="D9">
        <f t="shared" si="0"/>
        <v>1328</v>
      </c>
      <c r="E9">
        <v>1421</v>
      </c>
      <c r="F9">
        <f t="shared" si="1"/>
        <v>4.2223786066150595</v>
      </c>
      <c r="G9">
        <f t="shared" si="2"/>
        <v>2.322308233638283</v>
      </c>
      <c r="H9">
        <f t="shared" si="3"/>
        <v>93.455313159746652</v>
      </c>
    </row>
    <row r="10" spans="1:8" x14ac:dyDescent="0.2">
      <c r="A10" t="s">
        <v>105</v>
      </c>
      <c r="B10">
        <v>335</v>
      </c>
      <c r="C10">
        <v>13</v>
      </c>
      <c r="D10">
        <f t="shared" si="0"/>
        <v>1207</v>
      </c>
      <c r="E10">
        <v>1555</v>
      </c>
      <c r="F10">
        <f t="shared" si="1"/>
        <v>21.54340836012862</v>
      </c>
      <c r="G10">
        <f t="shared" si="2"/>
        <v>0.83601286173633438</v>
      </c>
      <c r="H10">
        <f t="shared" si="3"/>
        <v>77.620578778135055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46818-1499-844A-9B7A-DE425EAFC6E5}">
  <dimension ref="A1:U188"/>
  <sheetViews>
    <sheetView zoomScale="80" zoomScaleNormal="80" workbookViewId="0">
      <pane ySplit="1" topLeftCell="A2" activePane="bottomLeft" state="frozen"/>
      <selection activeCell="B1" sqref="B1"/>
      <selection pane="bottomLeft" activeCell="B2" sqref="B2"/>
    </sheetView>
  </sheetViews>
  <sheetFormatPr baseColWidth="10" defaultRowHeight="16" x14ac:dyDescent="0.2"/>
  <sheetData>
    <row r="1" spans="1:21" x14ac:dyDescent="0.2">
      <c r="A1" t="s">
        <v>106</v>
      </c>
      <c r="B1" t="s">
        <v>107</v>
      </c>
      <c r="C1" t="s">
        <v>108</v>
      </c>
      <c r="D1" t="s">
        <v>125</v>
      </c>
      <c r="E1" t="s">
        <v>109</v>
      </c>
      <c r="F1" t="s">
        <v>110</v>
      </c>
      <c r="G1" t="s">
        <v>111</v>
      </c>
      <c r="H1" t="s">
        <v>112</v>
      </c>
      <c r="I1" t="s">
        <v>441</v>
      </c>
      <c r="J1" t="s">
        <v>113</v>
      </c>
      <c r="K1" t="s">
        <v>114</v>
      </c>
      <c r="L1" t="s">
        <v>116</v>
      </c>
      <c r="M1" t="s">
        <v>115</v>
      </c>
      <c r="N1" t="s">
        <v>117</v>
      </c>
      <c r="O1" t="s">
        <v>118</v>
      </c>
      <c r="P1" t="s">
        <v>126</v>
      </c>
      <c r="Q1" t="s">
        <v>119</v>
      </c>
      <c r="R1" t="s">
        <v>120</v>
      </c>
      <c r="S1" t="s">
        <v>121</v>
      </c>
      <c r="T1" t="s">
        <v>442</v>
      </c>
      <c r="U1" t="s">
        <v>122</v>
      </c>
    </row>
    <row r="2" spans="1:21" x14ac:dyDescent="0.2">
      <c r="A2" t="s">
        <v>123</v>
      </c>
      <c r="B2" t="s">
        <v>124</v>
      </c>
      <c r="C2">
        <v>682</v>
      </c>
      <c r="D2">
        <v>13</v>
      </c>
      <c r="E2">
        <v>289</v>
      </c>
      <c r="F2">
        <v>26</v>
      </c>
      <c r="G2">
        <v>2</v>
      </c>
      <c r="H2">
        <v>2</v>
      </c>
      <c r="I2">
        <v>0</v>
      </c>
      <c r="J2">
        <v>3</v>
      </c>
      <c r="K2">
        <v>4</v>
      </c>
      <c r="L2">
        <v>5</v>
      </c>
      <c r="M2">
        <v>0</v>
      </c>
      <c r="N2">
        <v>318</v>
      </c>
      <c r="O2">
        <v>28</v>
      </c>
      <c r="P2">
        <v>0</v>
      </c>
      <c r="Q2">
        <v>3</v>
      </c>
      <c r="R2">
        <v>1</v>
      </c>
      <c r="S2">
        <v>1</v>
      </c>
      <c r="T2">
        <f>C2-(SUM(E2:S2))</f>
        <v>0</v>
      </c>
      <c r="U2" t="s">
        <v>127</v>
      </c>
    </row>
    <row r="3" spans="1:21" x14ac:dyDescent="0.2">
      <c r="A3" t="s">
        <v>123</v>
      </c>
      <c r="B3" t="s">
        <v>128</v>
      </c>
      <c r="C3">
        <v>61</v>
      </c>
      <c r="D3">
        <v>4</v>
      </c>
      <c r="E3">
        <v>55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f t="shared" ref="T3:T66" si="0">C3-(SUM(E3:S3))</f>
        <v>0</v>
      </c>
      <c r="U3" t="s">
        <v>129</v>
      </c>
    </row>
    <row r="4" spans="1:21" x14ac:dyDescent="0.2">
      <c r="A4" t="s">
        <v>123</v>
      </c>
      <c r="B4" t="s">
        <v>130</v>
      </c>
      <c r="C4">
        <v>903</v>
      </c>
      <c r="D4">
        <v>13</v>
      </c>
      <c r="E4">
        <v>580</v>
      </c>
      <c r="F4">
        <v>187</v>
      </c>
      <c r="G4">
        <v>23</v>
      </c>
      <c r="H4">
        <v>12</v>
      </c>
      <c r="I4">
        <v>2</v>
      </c>
      <c r="J4">
        <v>2</v>
      </c>
      <c r="K4">
        <v>41</v>
      </c>
      <c r="L4">
        <v>18</v>
      </c>
      <c r="M4">
        <v>8</v>
      </c>
      <c r="N4">
        <v>3</v>
      </c>
      <c r="O4">
        <v>0</v>
      </c>
      <c r="P4">
        <v>16</v>
      </c>
      <c r="Q4">
        <v>1</v>
      </c>
      <c r="R4">
        <v>0</v>
      </c>
      <c r="S4">
        <v>1</v>
      </c>
      <c r="T4">
        <f t="shared" si="0"/>
        <v>9</v>
      </c>
      <c r="U4" t="s">
        <v>131</v>
      </c>
    </row>
    <row r="5" spans="1:21" x14ac:dyDescent="0.2">
      <c r="A5" t="s">
        <v>123</v>
      </c>
      <c r="B5" t="s">
        <v>132</v>
      </c>
      <c r="C5">
        <v>746</v>
      </c>
      <c r="D5">
        <v>13</v>
      </c>
      <c r="E5">
        <v>589</v>
      </c>
      <c r="F5">
        <v>71</v>
      </c>
      <c r="G5">
        <v>4</v>
      </c>
      <c r="H5">
        <v>4</v>
      </c>
      <c r="I5">
        <v>0</v>
      </c>
      <c r="J5">
        <v>2</v>
      </c>
      <c r="K5">
        <v>7</v>
      </c>
      <c r="L5">
        <v>1</v>
      </c>
      <c r="M5">
        <v>2</v>
      </c>
      <c r="N5">
        <v>50</v>
      </c>
      <c r="O5">
        <v>9</v>
      </c>
      <c r="P5">
        <v>0</v>
      </c>
      <c r="Q5">
        <v>5</v>
      </c>
      <c r="R5">
        <v>0</v>
      </c>
      <c r="S5">
        <v>1</v>
      </c>
      <c r="T5">
        <f t="shared" si="0"/>
        <v>1</v>
      </c>
      <c r="U5" t="s">
        <v>133</v>
      </c>
    </row>
    <row r="6" spans="1:21" x14ac:dyDescent="0.2">
      <c r="A6" t="s">
        <v>123</v>
      </c>
      <c r="B6" t="s">
        <v>134</v>
      </c>
      <c r="C6">
        <v>3176</v>
      </c>
      <c r="D6">
        <v>13</v>
      </c>
      <c r="E6">
        <v>2454</v>
      </c>
      <c r="F6">
        <v>11</v>
      </c>
      <c r="G6">
        <v>0</v>
      </c>
      <c r="H6">
        <v>8</v>
      </c>
      <c r="I6">
        <v>2</v>
      </c>
      <c r="J6">
        <v>8</v>
      </c>
      <c r="K6">
        <v>2</v>
      </c>
      <c r="L6">
        <v>1</v>
      </c>
      <c r="M6">
        <v>1</v>
      </c>
      <c r="N6">
        <v>551</v>
      </c>
      <c r="O6">
        <v>3</v>
      </c>
      <c r="P6">
        <v>0</v>
      </c>
      <c r="Q6">
        <v>0</v>
      </c>
      <c r="R6">
        <v>0</v>
      </c>
      <c r="S6">
        <v>0</v>
      </c>
      <c r="T6">
        <f t="shared" si="0"/>
        <v>135</v>
      </c>
      <c r="U6" t="s">
        <v>135</v>
      </c>
    </row>
    <row r="7" spans="1:21" x14ac:dyDescent="0.2">
      <c r="A7" t="s">
        <v>123</v>
      </c>
      <c r="B7" t="s">
        <v>136</v>
      </c>
      <c r="C7">
        <v>78</v>
      </c>
      <c r="D7">
        <v>6</v>
      </c>
      <c r="E7">
        <v>63</v>
      </c>
      <c r="F7">
        <v>7</v>
      </c>
      <c r="G7">
        <v>0</v>
      </c>
      <c r="H7">
        <v>4</v>
      </c>
      <c r="I7">
        <v>0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f t="shared" si="0"/>
        <v>0</v>
      </c>
      <c r="U7" t="s">
        <v>137</v>
      </c>
    </row>
    <row r="8" spans="1:21" x14ac:dyDescent="0.2">
      <c r="A8" t="s">
        <v>123</v>
      </c>
      <c r="B8" t="s">
        <v>138</v>
      </c>
      <c r="C8">
        <v>205</v>
      </c>
      <c r="D8">
        <v>10</v>
      </c>
      <c r="E8">
        <v>1</v>
      </c>
      <c r="F8">
        <v>4</v>
      </c>
      <c r="G8">
        <v>0</v>
      </c>
      <c r="H8">
        <v>39</v>
      </c>
      <c r="I8">
        <v>0</v>
      </c>
      <c r="J8">
        <v>51</v>
      </c>
      <c r="K8">
        <v>48</v>
      </c>
      <c r="L8">
        <v>3</v>
      </c>
      <c r="M8">
        <v>2</v>
      </c>
      <c r="N8">
        <v>0</v>
      </c>
      <c r="O8">
        <v>0</v>
      </c>
      <c r="P8">
        <v>0</v>
      </c>
      <c r="Q8">
        <v>2</v>
      </c>
      <c r="R8">
        <v>0</v>
      </c>
      <c r="S8">
        <v>1</v>
      </c>
      <c r="T8">
        <f t="shared" si="0"/>
        <v>54</v>
      </c>
      <c r="U8" t="s">
        <v>139</v>
      </c>
    </row>
    <row r="9" spans="1:21" x14ac:dyDescent="0.2">
      <c r="A9" t="s">
        <v>123</v>
      </c>
      <c r="B9" t="s">
        <v>140</v>
      </c>
      <c r="C9">
        <v>57</v>
      </c>
      <c r="D9">
        <v>5</v>
      </c>
      <c r="E9">
        <v>44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f t="shared" si="0"/>
        <v>9</v>
      </c>
      <c r="U9" t="s">
        <v>141</v>
      </c>
    </row>
    <row r="10" spans="1:21" x14ac:dyDescent="0.2">
      <c r="A10" t="s">
        <v>123</v>
      </c>
      <c r="B10" t="s">
        <v>142</v>
      </c>
      <c r="C10">
        <v>1815</v>
      </c>
      <c r="D10">
        <v>20</v>
      </c>
      <c r="E10">
        <v>1362</v>
      </c>
      <c r="F10">
        <v>77</v>
      </c>
      <c r="G10">
        <v>16</v>
      </c>
      <c r="H10">
        <v>254</v>
      </c>
      <c r="I10">
        <v>11</v>
      </c>
      <c r="J10">
        <v>0</v>
      </c>
      <c r="K10">
        <v>36</v>
      </c>
      <c r="L10">
        <v>13</v>
      </c>
      <c r="M10">
        <v>2</v>
      </c>
      <c r="N10">
        <v>17</v>
      </c>
      <c r="O10">
        <v>3</v>
      </c>
      <c r="P10">
        <v>8</v>
      </c>
      <c r="Q10">
        <v>11</v>
      </c>
      <c r="R10">
        <v>3</v>
      </c>
      <c r="S10">
        <v>2</v>
      </c>
      <c r="T10">
        <f t="shared" si="0"/>
        <v>0</v>
      </c>
      <c r="U10" t="s">
        <v>143</v>
      </c>
    </row>
    <row r="11" spans="1:21" x14ac:dyDescent="0.2">
      <c r="A11" t="s">
        <v>123</v>
      </c>
      <c r="B11" t="s">
        <v>144</v>
      </c>
      <c r="C11">
        <v>638</v>
      </c>
      <c r="D11">
        <v>14</v>
      </c>
      <c r="E11">
        <v>396</v>
      </c>
      <c r="F11">
        <v>173</v>
      </c>
      <c r="G11">
        <v>13</v>
      </c>
      <c r="H11">
        <v>31</v>
      </c>
      <c r="I11">
        <v>0</v>
      </c>
      <c r="J11">
        <v>2</v>
      </c>
      <c r="K11">
        <v>8</v>
      </c>
      <c r="L11">
        <v>0</v>
      </c>
      <c r="M11">
        <v>0</v>
      </c>
      <c r="N11">
        <v>9</v>
      </c>
      <c r="O11">
        <v>4</v>
      </c>
      <c r="P11">
        <v>1</v>
      </c>
      <c r="Q11">
        <v>0</v>
      </c>
      <c r="R11">
        <v>0</v>
      </c>
      <c r="S11">
        <v>1</v>
      </c>
      <c r="T11">
        <f t="shared" si="0"/>
        <v>0</v>
      </c>
      <c r="U11" t="s">
        <v>145</v>
      </c>
    </row>
    <row r="12" spans="1:21" x14ac:dyDescent="0.2">
      <c r="A12" t="s">
        <v>123</v>
      </c>
      <c r="B12" t="s">
        <v>146</v>
      </c>
      <c r="C12">
        <v>1589</v>
      </c>
      <c r="D12">
        <v>17</v>
      </c>
      <c r="E12">
        <v>1363</v>
      </c>
      <c r="F12">
        <v>1</v>
      </c>
      <c r="G12">
        <v>12</v>
      </c>
      <c r="H12">
        <v>54</v>
      </c>
      <c r="I12">
        <v>15</v>
      </c>
      <c r="J12">
        <v>2</v>
      </c>
      <c r="K12">
        <v>12</v>
      </c>
      <c r="L12">
        <v>19</v>
      </c>
      <c r="M12">
        <v>0</v>
      </c>
      <c r="N12">
        <v>2</v>
      </c>
      <c r="O12">
        <v>3</v>
      </c>
      <c r="P12">
        <v>2</v>
      </c>
      <c r="Q12">
        <v>3</v>
      </c>
      <c r="R12">
        <v>0</v>
      </c>
      <c r="S12">
        <v>0</v>
      </c>
      <c r="T12">
        <f t="shared" si="0"/>
        <v>101</v>
      </c>
      <c r="U12" t="s">
        <v>147</v>
      </c>
    </row>
    <row r="13" spans="1:21" x14ac:dyDescent="0.2">
      <c r="A13" t="s">
        <v>123</v>
      </c>
      <c r="B13" t="s">
        <v>148</v>
      </c>
      <c r="C13">
        <v>316</v>
      </c>
      <c r="D13">
        <v>7</v>
      </c>
      <c r="E13">
        <v>281</v>
      </c>
      <c r="F13">
        <v>19</v>
      </c>
      <c r="G13">
        <v>4</v>
      </c>
      <c r="H13">
        <v>0</v>
      </c>
      <c r="I13">
        <v>0</v>
      </c>
      <c r="J13">
        <v>0</v>
      </c>
      <c r="K13">
        <v>2</v>
      </c>
      <c r="L13">
        <v>2</v>
      </c>
      <c r="M13">
        <v>0</v>
      </c>
      <c r="N13">
        <v>7</v>
      </c>
      <c r="O13">
        <v>1</v>
      </c>
      <c r="P13">
        <v>0</v>
      </c>
      <c r="Q13">
        <v>0</v>
      </c>
      <c r="R13">
        <v>0</v>
      </c>
      <c r="S13">
        <v>0</v>
      </c>
      <c r="T13">
        <f t="shared" si="0"/>
        <v>0</v>
      </c>
      <c r="U13" t="s">
        <v>149</v>
      </c>
    </row>
    <row r="14" spans="1:21" x14ac:dyDescent="0.2">
      <c r="A14" t="s">
        <v>123</v>
      </c>
      <c r="B14" t="s">
        <v>150</v>
      </c>
      <c r="C14">
        <v>57</v>
      </c>
      <c r="D14">
        <v>10</v>
      </c>
      <c r="E14">
        <v>12</v>
      </c>
      <c r="F14">
        <v>1</v>
      </c>
      <c r="G14">
        <v>32</v>
      </c>
      <c r="H14">
        <v>4</v>
      </c>
      <c r="I14">
        <v>0</v>
      </c>
      <c r="J14">
        <v>0</v>
      </c>
      <c r="K14">
        <v>3</v>
      </c>
      <c r="L14">
        <v>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f t="shared" si="0"/>
        <v>2</v>
      </c>
      <c r="U14" t="s">
        <v>151</v>
      </c>
    </row>
    <row r="15" spans="1:21" x14ac:dyDescent="0.2">
      <c r="A15" t="s">
        <v>123</v>
      </c>
      <c r="B15" t="s">
        <v>152</v>
      </c>
      <c r="C15">
        <v>255</v>
      </c>
      <c r="D15">
        <v>9</v>
      </c>
      <c r="E15">
        <v>138</v>
      </c>
      <c r="F15">
        <v>98</v>
      </c>
      <c r="G15">
        <v>1</v>
      </c>
      <c r="H15">
        <v>1</v>
      </c>
      <c r="I15">
        <v>0</v>
      </c>
      <c r="J15">
        <v>0</v>
      </c>
      <c r="K15">
        <v>8</v>
      </c>
      <c r="L15">
        <v>5</v>
      </c>
      <c r="M15">
        <v>0</v>
      </c>
      <c r="N15">
        <v>2</v>
      </c>
      <c r="O15">
        <v>0</v>
      </c>
      <c r="P15">
        <v>0</v>
      </c>
      <c r="Q15">
        <v>0</v>
      </c>
      <c r="R15">
        <v>0</v>
      </c>
      <c r="S15">
        <v>1</v>
      </c>
      <c r="T15">
        <f t="shared" si="0"/>
        <v>1</v>
      </c>
      <c r="U15" t="s">
        <v>153</v>
      </c>
    </row>
    <row r="16" spans="1:21" x14ac:dyDescent="0.2">
      <c r="A16" t="s">
        <v>123</v>
      </c>
      <c r="B16" t="s">
        <v>154</v>
      </c>
      <c r="C16">
        <v>113</v>
      </c>
      <c r="D16">
        <v>8</v>
      </c>
      <c r="E16">
        <v>59</v>
      </c>
      <c r="F16">
        <v>35</v>
      </c>
      <c r="G16">
        <v>0</v>
      </c>
      <c r="H16">
        <v>5</v>
      </c>
      <c r="I16">
        <v>0</v>
      </c>
      <c r="J16">
        <v>1</v>
      </c>
      <c r="K16">
        <v>0</v>
      </c>
      <c r="L16">
        <v>11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f t="shared" si="0"/>
        <v>0</v>
      </c>
      <c r="U16" t="s">
        <v>155</v>
      </c>
    </row>
    <row r="17" spans="1:21" x14ac:dyDescent="0.2">
      <c r="A17" t="s">
        <v>123</v>
      </c>
      <c r="B17" t="s">
        <v>156</v>
      </c>
      <c r="C17">
        <v>597</v>
      </c>
      <c r="D17">
        <v>12</v>
      </c>
      <c r="E17">
        <v>553</v>
      </c>
      <c r="F17">
        <v>4</v>
      </c>
      <c r="G17">
        <v>6</v>
      </c>
      <c r="H17">
        <v>21</v>
      </c>
      <c r="I17">
        <v>1</v>
      </c>
      <c r="J17">
        <v>3</v>
      </c>
      <c r="K17">
        <v>1</v>
      </c>
      <c r="L17">
        <v>2</v>
      </c>
      <c r="M17">
        <v>0</v>
      </c>
      <c r="N17">
        <v>6</v>
      </c>
      <c r="O17">
        <v>0</v>
      </c>
      <c r="P17">
        <v>0</v>
      </c>
      <c r="Q17">
        <v>0</v>
      </c>
      <c r="R17">
        <v>0</v>
      </c>
      <c r="S17">
        <v>0</v>
      </c>
      <c r="T17">
        <f t="shared" si="0"/>
        <v>0</v>
      </c>
      <c r="U17" t="s">
        <v>157</v>
      </c>
    </row>
    <row r="18" spans="1:21" x14ac:dyDescent="0.2">
      <c r="A18" t="s">
        <v>123</v>
      </c>
      <c r="B18" t="s">
        <v>158</v>
      </c>
      <c r="C18">
        <v>93</v>
      </c>
      <c r="D18">
        <v>4</v>
      </c>
      <c r="E18">
        <v>84</v>
      </c>
      <c r="F18">
        <v>7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0"/>
        <v>0</v>
      </c>
      <c r="U18" t="s">
        <v>159</v>
      </c>
    </row>
    <row r="19" spans="1:21" x14ac:dyDescent="0.2">
      <c r="A19" t="s">
        <v>123</v>
      </c>
      <c r="B19" t="s">
        <v>160</v>
      </c>
      <c r="C19">
        <v>1155</v>
      </c>
      <c r="D19">
        <v>9</v>
      </c>
      <c r="E19">
        <v>1020</v>
      </c>
      <c r="F19">
        <v>4</v>
      </c>
      <c r="G19">
        <v>9</v>
      </c>
      <c r="H19">
        <v>0</v>
      </c>
      <c r="I19">
        <v>11</v>
      </c>
      <c r="J19">
        <v>1</v>
      </c>
      <c r="K19">
        <v>4</v>
      </c>
      <c r="L19">
        <v>27</v>
      </c>
      <c r="M19">
        <v>42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f t="shared" si="0"/>
        <v>36</v>
      </c>
      <c r="U19" t="s">
        <v>161</v>
      </c>
    </row>
    <row r="20" spans="1:21" x14ac:dyDescent="0.2">
      <c r="A20" t="s">
        <v>123</v>
      </c>
      <c r="B20" t="s">
        <v>162</v>
      </c>
      <c r="C20">
        <v>473</v>
      </c>
      <c r="D20">
        <v>12</v>
      </c>
      <c r="E20">
        <v>357</v>
      </c>
      <c r="F20">
        <v>4</v>
      </c>
      <c r="G20">
        <v>0</v>
      </c>
      <c r="H20">
        <v>3</v>
      </c>
      <c r="I20">
        <v>10</v>
      </c>
      <c r="J20">
        <v>3</v>
      </c>
      <c r="K20">
        <v>1</v>
      </c>
      <c r="L20">
        <v>61</v>
      </c>
      <c r="M20">
        <v>1</v>
      </c>
      <c r="N20">
        <v>0</v>
      </c>
      <c r="O20">
        <v>0</v>
      </c>
      <c r="P20">
        <v>4</v>
      </c>
      <c r="Q20">
        <v>0</v>
      </c>
      <c r="R20">
        <v>1</v>
      </c>
      <c r="S20">
        <v>8</v>
      </c>
      <c r="T20">
        <f t="shared" si="0"/>
        <v>20</v>
      </c>
      <c r="U20" t="s">
        <v>163</v>
      </c>
    </row>
    <row r="21" spans="1:21" x14ac:dyDescent="0.2">
      <c r="A21" t="s">
        <v>123</v>
      </c>
      <c r="B21" t="s">
        <v>164</v>
      </c>
      <c r="C21">
        <v>521</v>
      </c>
      <c r="D21">
        <v>13</v>
      </c>
      <c r="E21">
        <v>443</v>
      </c>
      <c r="F21">
        <v>16</v>
      </c>
      <c r="G21">
        <v>1</v>
      </c>
      <c r="H21">
        <v>3</v>
      </c>
      <c r="I21">
        <v>5</v>
      </c>
      <c r="J21">
        <v>1</v>
      </c>
      <c r="K21">
        <v>0</v>
      </c>
      <c r="L21">
        <v>48</v>
      </c>
      <c r="M21">
        <v>1</v>
      </c>
      <c r="N21">
        <v>0</v>
      </c>
      <c r="O21">
        <v>0</v>
      </c>
      <c r="P21">
        <v>0</v>
      </c>
      <c r="Q21">
        <v>1</v>
      </c>
      <c r="R21">
        <v>1</v>
      </c>
      <c r="S21">
        <v>0</v>
      </c>
      <c r="T21">
        <f t="shared" si="0"/>
        <v>1</v>
      </c>
      <c r="U21" t="s">
        <v>165</v>
      </c>
    </row>
    <row r="22" spans="1:21" x14ac:dyDescent="0.2">
      <c r="A22" t="s">
        <v>123</v>
      </c>
      <c r="B22" t="s">
        <v>166</v>
      </c>
      <c r="C22">
        <v>12675</v>
      </c>
      <c r="D22">
        <v>29</v>
      </c>
      <c r="E22">
        <v>8819</v>
      </c>
      <c r="F22">
        <v>944</v>
      </c>
      <c r="G22">
        <v>231</v>
      </c>
      <c r="H22">
        <v>364</v>
      </c>
      <c r="I22">
        <v>776</v>
      </c>
      <c r="J22">
        <v>181</v>
      </c>
      <c r="K22">
        <v>807</v>
      </c>
      <c r="L22">
        <v>224</v>
      </c>
      <c r="M22">
        <v>147</v>
      </c>
      <c r="N22">
        <v>0</v>
      </c>
      <c r="O22">
        <v>0</v>
      </c>
      <c r="P22">
        <v>97</v>
      </c>
      <c r="Q22">
        <v>0</v>
      </c>
      <c r="R22">
        <v>14</v>
      </c>
      <c r="S22">
        <v>0</v>
      </c>
      <c r="T22">
        <f t="shared" si="0"/>
        <v>71</v>
      </c>
      <c r="U22" t="s">
        <v>167</v>
      </c>
    </row>
    <row r="23" spans="1:21" x14ac:dyDescent="0.2">
      <c r="A23" t="s">
        <v>123</v>
      </c>
      <c r="B23" t="s">
        <v>168</v>
      </c>
      <c r="C23">
        <v>1681</v>
      </c>
      <c r="D23">
        <v>9</v>
      </c>
      <c r="E23">
        <v>1617</v>
      </c>
      <c r="F23">
        <v>23</v>
      </c>
      <c r="G23">
        <v>0</v>
      </c>
      <c r="H23">
        <v>7</v>
      </c>
      <c r="I23">
        <v>11</v>
      </c>
      <c r="J23">
        <v>3</v>
      </c>
      <c r="K23">
        <v>17</v>
      </c>
      <c r="L23">
        <v>2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f t="shared" si="0"/>
        <v>0</v>
      </c>
      <c r="U23" t="s">
        <v>169</v>
      </c>
    </row>
    <row r="24" spans="1:21" x14ac:dyDescent="0.2">
      <c r="A24" t="s">
        <v>123</v>
      </c>
      <c r="B24" t="s">
        <v>170</v>
      </c>
      <c r="C24">
        <v>246</v>
      </c>
      <c r="D24">
        <v>9</v>
      </c>
      <c r="E24">
        <v>211</v>
      </c>
      <c r="F24">
        <v>4</v>
      </c>
      <c r="G24">
        <v>4</v>
      </c>
      <c r="H24">
        <v>6</v>
      </c>
      <c r="I24">
        <v>0</v>
      </c>
      <c r="J24">
        <v>0</v>
      </c>
      <c r="K24">
        <v>1</v>
      </c>
      <c r="L24">
        <v>18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0"/>
        <v>2</v>
      </c>
      <c r="U24" t="s">
        <v>171</v>
      </c>
    </row>
    <row r="25" spans="1:21" x14ac:dyDescent="0.2">
      <c r="A25" t="s">
        <v>123</v>
      </c>
      <c r="B25" t="s">
        <v>173</v>
      </c>
      <c r="C25">
        <v>404</v>
      </c>
      <c r="D25">
        <v>6</v>
      </c>
      <c r="E25">
        <v>377</v>
      </c>
      <c r="F25">
        <v>17</v>
      </c>
      <c r="G25">
        <v>0</v>
      </c>
      <c r="H25">
        <v>1</v>
      </c>
      <c r="I25">
        <v>1</v>
      </c>
      <c r="J25">
        <v>0</v>
      </c>
      <c r="K25">
        <v>0</v>
      </c>
      <c r="L25">
        <v>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0"/>
        <v>3</v>
      </c>
      <c r="U25" t="s">
        <v>171</v>
      </c>
    </row>
    <row r="26" spans="1:21" x14ac:dyDescent="0.2">
      <c r="A26" t="s">
        <v>123</v>
      </c>
      <c r="B26" t="s">
        <v>173</v>
      </c>
      <c r="C26">
        <v>2039</v>
      </c>
      <c r="D26">
        <v>14</v>
      </c>
      <c r="E26">
        <v>1518</v>
      </c>
      <c r="F26">
        <v>221</v>
      </c>
      <c r="G26">
        <v>14</v>
      </c>
      <c r="H26">
        <v>18</v>
      </c>
      <c r="I26">
        <v>29</v>
      </c>
      <c r="J26">
        <v>5</v>
      </c>
      <c r="K26">
        <v>148</v>
      </c>
      <c r="L26">
        <v>74</v>
      </c>
      <c r="M26">
        <v>0</v>
      </c>
      <c r="N26">
        <v>0</v>
      </c>
      <c r="O26">
        <v>0</v>
      </c>
      <c r="P26">
        <v>1</v>
      </c>
      <c r="Q26">
        <v>0</v>
      </c>
      <c r="R26">
        <v>1</v>
      </c>
      <c r="S26">
        <v>0</v>
      </c>
      <c r="T26">
        <f t="shared" si="0"/>
        <v>10</v>
      </c>
      <c r="U26" t="s">
        <v>172</v>
      </c>
    </row>
    <row r="27" spans="1:21" x14ac:dyDescent="0.2">
      <c r="A27" t="s">
        <v>123</v>
      </c>
      <c r="B27" t="s">
        <v>174</v>
      </c>
      <c r="C27">
        <v>59</v>
      </c>
      <c r="D27">
        <v>6</v>
      </c>
      <c r="E27">
        <v>23</v>
      </c>
      <c r="F27">
        <v>0</v>
      </c>
      <c r="G27">
        <v>3</v>
      </c>
      <c r="H27">
        <v>2</v>
      </c>
      <c r="I27">
        <v>15</v>
      </c>
      <c r="J27">
        <v>0</v>
      </c>
      <c r="K27">
        <v>0</v>
      </c>
      <c r="L27">
        <v>16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f t="shared" si="0"/>
        <v>0</v>
      </c>
      <c r="U27" t="s">
        <v>171</v>
      </c>
    </row>
    <row r="28" spans="1:21" x14ac:dyDescent="0.2">
      <c r="A28" t="s">
        <v>123</v>
      </c>
      <c r="B28" t="s">
        <v>175</v>
      </c>
      <c r="C28">
        <v>646</v>
      </c>
      <c r="D28">
        <v>7</v>
      </c>
      <c r="E28">
        <v>578</v>
      </c>
      <c r="F28">
        <v>6</v>
      </c>
      <c r="G28">
        <v>4</v>
      </c>
      <c r="H28">
        <v>0</v>
      </c>
      <c r="I28">
        <v>5</v>
      </c>
      <c r="J28">
        <v>1</v>
      </c>
      <c r="K28">
        <v>42</v>
      </c>
      <c r="L28">
        <v>0</v>
      </c>
      <c r="M28">
        <v>0</v>
      </c>
      <c r="N28">
        <v>0</v>
      </c>
      <c r="O28">
        <v>0</v>
      </c>
      <c r="P28">
        <v>9</v>
      </c>
      <c r="Q28">
        <v>0</v>
      </c>
      <c r="R28">
        <v>0</v>
      </c>
      <c r="S28">
        <v>0</v>
      </c>
      <c r="T28">
        <f t="shared" si="0"/>
        <v>1</v>
      </c>
      <c r="U28" t="s">
        <v>171</v>
      </c>
    </row>
    <row r="29" spans="1:21" x14ac:dyDescent="0.2">
      <c r="A29" t="s">
        <v>123</v>
      </c>
      <c r="B29" t="s">
        <v>176</v>
      </c>
      <c r="C29">
        <v>80</v>
      </c>
      <c r="D29">
        <v>8</v>
      </c>
      <c r="E29">
        <v>44</v>
      </c>
      <c r="F29">
        <v>7</v>
      </c>
      <c r="G29">
        <v>0</v>
      </c>
      <c r="H29">
        <v>1</v>
      </c>
      <c r="I29">
        <v>8</v>
      </c>
      <c r="J29">
        <v>1</v>
      </c>
      <c r="K29">
        <v>4</v>
      </c>
      <c r="L29">
        <v>14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f t="shared" si="0"/>
        <v>0</v>
      </c>
      <c r="U29" t="s">
        <v>171</v>
      </c>
    </row>
    <row r="30" spans="1:21" x14ac:dyDescent="0.2">
      <c r="A30" t="s">
        <v>123</v>
      </c>
      <c r="B30" t="s">
        <v>177</v>
      </c>
      <c r="C30">
        <v>552</v>
      </c>
      <c r="D30">
        <v>8</v>
      </c>
      <c r="E30">
        <v>476</v>
      </c>
      <c r="F30">
        <v>62</v>
      </c>
      <c r="G30">
        <v>0</v>
      </c>
      <c r="H30">
        <v>2</v>
      </c>
      <c r="I30">
        <v>2</v>
      </c>
      <c r="J30">
        <v>3</v>
      </c>
      <c r="K30">
        <v>3</v>
      </c>
      <c r="L30">
        <v>3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f t="shared" si="0"/>
        <v>0</v>
      </c>
      <c r="U30" t="s">
        <v>178</v>
      </c>
    </row>
    <row r="31" spans="1:21" x14ac:dyDescent="0.2">
      <c r="A31" t="s">
        <v>123</v>
      </c>
      <c r="B31" t="s">
        <v>179</v>
      </c>
      <c r="C31">
        <v>631</v>
      </c>
      <c r="D31">
        <v>8</v>
      </c>
      <c r="E31">
        <v>453</v>
      </c>
      <c r="F31">
        <v>0</v>
      </c>
      <c r="G31">
        <v>0</v>
      </c>
      <c r="H31">
        <v>0</v>
      </c>
      <c r="I31">
        <v>11</v>
      </c>
      <c r="J31">
        <v>14</v>
      </c>
      <c r="K31">
        <v>82</v>
      </c>
      <c r="L31">
        <v>3</v>
      </c>
      <c r="M31">
        <v>8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f t="shared" si="0"/>
        <v>59</v>
      </c>
      <c r="U31" t="s">
        <v>180</v>
      </c>
    </row>
    <row r="32" spans="1:21" x14ac:dyDescent="0.2">
      <c r="A32" t="s">
        <v>123</v>
      </c>
      <c r="B32" t="s">
        <v>181</v>
      </c>
      <c r="C32">
        <v>166</v>
      </c>
      <c r="D32">
        <v>8</v>
      </c>
      <c r="E32">
        <v>118</v>
      </c>
      <c r="F32">
        <v>12</v>
      </c>
      <c r="G32">
        <v>1</v>
      </c>
      <c r="H32">
        <v>23</v>
      </c>
      <c r="I32">
        <v>0</v>
      </c>
      <c r="J32">
        <v>8</v>
      </c>
      <c r="K32">
        <v>2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f t="shared" si="0"/>
        <v>0</v>
      </c>
      <c r="U32" t="s">
        <v>182</v>
      </c>
    </row>
    <row r="33" spans="1:21" x14ac:dyDescent="0.2">
      <c r="A33" t="s">
        <v>123</v>
      </c>
      <c r="B33" t="s">
        <v>183</v>
      </c>
      <c r="C33">
        <v>189</v>
      </c>
      <c r="D33">
        <v>3</v>
      </c>
      <c r="E33">
        <v>116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f t="shared" si="0"/>
        <v>69</v>
      </c>
      <c r="U33" t="s">
        <v>184</v>
      </c>
    </row>
    <row r="34" spans="1:21" x14ac:dyDescent="0.2">
      <c r="A34" t="s">
        <v>123</v>
      </c>
      <c r="B34" t="s">
        <v>185</v>
      </c>
      <c r="C34">
        <v>385</v>
      </c>
      <c r="D34">
        <v>3</v>
      </c>
      <c r="E34">
        <v>350</v>
      </c>
      <c r="F34">
        <v>34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f t="shared" si="0"/>
        <v>0</v>
      </c>
      <c r="U34" t="s">
        <v>184</v>
      </c>
    </row>
    <row r="35" spans="1:21" x14ac:dyDescent="0.2">
      <c r="A35" t="s">
        <v>123</v>
      </c>
      <c r="B35" t="s">
        <v>186</v>
      </c>
      <c r="C35">
        <v>221</v>
      </c>
      <c r="D35">
        <v>7</v>
      </c>
      <c r="E35">
        <v>203</v>
      </c>
      <c r="F35">
        <v>7</v>
      </c>
      <c r="G35">
        <v>0</v>
      </c>
      <c r="H35">
        <v>7</v>
      </c>
      <c r="I35">
        <v>0</v>
      </c>
      <c r="J35">
        <v>0</v>
      </c>
      <c r="K35">
        <v>0</v>
      </c>
      <c r="L35">
        <v>1</v>
      </c>
      <c r="M35">
        <v>3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f t="shared" si="0"/>
        <v>0</v>
      </c>
      <c r="U35" t="s">
        <v>187</v>
      </c>
    </row>
    <row r="36" spans="1:21" x14ac:dyDescent="0.2">
      <c r="A36" t="s">
        <v>123</v>
      </c>
      <c r="B36" t="s">
        <v>188</v>
      </c>
      <c r="C36">
        <v>4577</v>
      </c>
      <c r="D36">
        <v>17</v>
      </c>
      <c r="E36">
        <v>3578</v>
      </c>
      <c r="F36">
        <v>675</v>
      </c>
      <c r="G36">
        <v>32</v>
      </c>
      <c r="H36">
        <v>93</v>
      </c>
      <c r="I36">
        <v>2</v>
      </c>
      <c r="J36">
        <v>4</v>
      </c>
      <c r="K36">
        <v>44</v>
      </c>
      <c r="L36">
        <v>66</v>
      </c>
      <c r="M36">
        <v>28</v>
      </c>
      <c r="N36">
        <v>0</v>
      </c>
      <c r="O36">
        <v>1</v>
      </c>
      <c r="P36">
        <v>0</v>
      </c>
      <c r="Q36">
        <v>45</v>
      </c>
      <c r="R36">
        <v>0</v>
      </c>
      <c r="S36">
        <v>1</v>
      </c>
      <c r="T36">
        <f t="shared" si="0"/>
        <v>8</v>
      </c>
      <c r="U36" t="s">
        <v>189</v>
      </c>
    </row>
    <row r="37" spans="1:21" x14ac:dyDescent="0.2">
      <c r="A37" t="s">
        <v>123</v>
      </c>
      <c r="B37" t="s">
        <v>190</v>
      </c>
      <c r="C37">
        <v>83</v>
      </c>
      <c r="D37">
        <v>5</v>
      </c>
      <c r="E37">
        <v>69</v>
      </c>
      <c r="F37">
        <v>8</v>
      </c>
      <c r="G37">
        <v>0</v>
      </c>
      <c r="H37">
        <v>0</v>
      </c>
      <c r="I37">
        <v>0</v>
      </c>
      <c r="J37">
        <v>0</v>
      </c>
      <c r="K37">
        <v>4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f t="shared" si="0"/>
        <v>0</v>
      </c>
      <c r="U37" t="s">
        <v>191</v>
      </c>
    </row>
    <row r="38" spans="1:21" x14ac:dyDescent="0.2">
      <c r="A38" t="s">
        <v>123</v>
      </c>
      <c r="B38" t="s">
        <v>192</v>
      </c>
      <c r="C38">
        <v>3619</v>
      </c>
      <c r="D38">
        <v>8</v>
      </c>
      <c r="E38">
        <v>3529</v>
      </c>
      <c r="F38">
        <v>55</v>
      </c>
      <c r="G38">
        <v>5</v>
      </c>
      <c r="H38">
        <v>5</v>
      </c>
      <c r="I38">
        <v>0</v>
      </c>
      <c r="J38">
        <v>0</v>
      </c>
      <c r="K38">
        <v>16</v>
      </c>
      <c r="L38">
        <v>4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f t="shared" si="0"/>
        <v>4</v>
      </c>
      <c r="U38" t="s">
        <v>193</v>
      </c>
    </row>
    <row r="39" spans="1:21" x14ac:dyDescent="0.2">
      <c r="A39" t="s">
        <v>123</v>
      </c>
      <c r="B39" t="s">
        <v>195</v>
      </c>
      <c r="C39">
        <v>2612</v>
      </c>
      <c r="D39">
        <v>10</v>
      </c>
      <c r="E39">
        <v>2321</v>
      </c>
      <c r="F39">
        <v>6</v>
      </c>
      <c r="G39">
        <v>27</v>
      </c>
      <c r="H39">
        <v>73</v>
      </c>
      <c r="I39">
        <v>1</v>
      </c>
      <c r="J39">
        <v>14</v>
      </c>
      <c r="K39">
        <v>23</v>
      </c>
      <c r="L39">
        <v>13</v>
      </c>
      <c r="M39">
        <v>7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0"/>
        <v>127</v>
      </c>
      <c r="U39" t="s">
        <v>194</v>
      </c>
    </row>
    <row r="40" spans="1:21" x14ac:dyDescent="0.2">
      <c r="A40" t="s">
        <v>123</v>
      </c>
      <c r="B40" t="s">
        <v>196</v>
      </c>
      <c r="C40">
        <v>2721</v>
      </c>
      <c r="D40">
        <v>8</v>
      </c>
      <c r="E40">
        <v>2624</v>
      </c>
      <c r="F40">
        <v>51</v>
      </c>
      <c r="G40">
        <v>14</v>
      </c>
      <c r="H40">
        <v>0</v>
      </c>
      <c r="I40">
        <v>2</v>
      </c>
      <c r="J40">
        <v>2</v>
      </c>
      <c r="K40">
        <v>12</v>
      </c>
      <c r="L40">
        <v>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 t="shared" si="0"/>
        <v>14</v>
      </c>
      <c r="U40" t="s">
        <v>197</v>
      </c>
    </row>
    <row r="41" spans="1:21" x14ac:dyDescent="0.2">
      <c r="A41" t="s">
        <v>123</v>
      </c>
      <c r="B41" t="s">
        <v>198</v>
      </c>
      <c r="C41">
        <v>909</v>
      </c>
      <c r="D41">
        <v>10</v>
      </c>
      <c r="E41">
        <v>796</v>
      </c>
      <c r="F41">
        <v>67</v>
      </c>
      <c r="G41">
        <v>4</v>
      </c>
      <c r="H41">
        <v>0</v>
      </c>
      <c r="I41">
        <v>2</v>
      </c>
      <c r="J41">
        <v>4</v>
      </c>
      <c r="K41">
        <v>9</v>
      </c>
      <c r="L41">
        <v>0</v>
      </c>
      <c r="M41">
        <v>2</v>
      </c>
      <c r="N41">
        <v>0</v>
      </c>
      <c r="O41">
        <v>0</v>
      </c>
      <c r="P41">
        <v>1</v>
      </c>
      <c r="Q41">
        <v>0</v>
      </c>
      <c r="R41">
        <v>1</v>
      </c>
      <c r="S41">
        <v>0</v>
      </c>
      <c r="T41">
        <f t="shared" si="0"/>
        <v>23</v>
      </c>
      <c r="U41" t="s">
        <v>199</v>
      </c>
    </row>
    <row r="42" spans="1:21" x14ac:dyDescent="0.2">
      <c r="A42" t="s">
        <v>123</v>
      </c>
      <c r="B42" t="s">
        <v>200</v>
      </c>
      <c r="C42">
        <v>215</v>
      </c>
      <c r="D42">
        <v>6</v>
      </c>
      <c r="E42">
        <v>185</v>
      </c>
      <c r="F42">
        <v>9</v>
      </c>
      <c r="G42">
        <v>0</v>
      </c>
      <c r="H42">
        <v>1</v>
      </c>
      <c r="I42">
        <v>0</v>
      </c>
      <c r="J42">
        <v>0</v>
      </c>
      <c r="K42">
        <v>16</v>
      </c>
      <c r="L42">
        <v>0</v>
      </c>
      <c r="M42">
        <v>0</v>
      </c>
      <c r="N42">
        <v>2</v>
      </c>
      <c r="O42">
        <v>0</v>
      </c>
      <c r="P42">
        <v>0</v>
      </c>
      <c r="Q42">
        <v>0</v>
      </c>
      <c r="R42">
        <v>0</v>
      </c>
      <c r="S42">
        <v>2</v>
      </c>
      <c r="T42">
        <f t="shared" si="0"/>
        <v>0</v>
      </c>
      <c r="U42" t="s">
        <v>201</v>
      </c>
    </row>
    <row r="43" spans="1:21" x14ac:dyDescent="0.2">
      <c r="A43" t="s">
        <v>123</v>
      </c>
      <c r="B43" t="s">
        <v>202</v>
      </c>
      <c r="C43">
        <v>5638</v>
      </c>
      <c r="D43">
        <v>14</v>
      </c>
      <c r="E43">
        <v>5319</v>
      </c>
      <c r="F43">
        <v>156</v>
      </c>
      <c r="G43">
        <v>51</v>
      </c>
      <c r="H43">
        <v>3</v>
      </c>
      <c r="I43">
        <v>5</v>
      </c>
      <c r="J43">
        <v>4</v>
      </c>
      <c r="K43">
        <v>16</v>
      </c>
      <c r="L43">
        <v>6</v>
      </c>
      <c r="M43">
        <v>3</v>
      </c>
      <c r="N43">
        <v>0</v>
      </c>
      <c r="O43">
        <v>0</v>
      </c>
      <c r="P43">
        <v>7</v>
      </c>
      <c r="Q43">
        <v>0</v>
      </c>
      <c r="R43">
        <v>0</v>
      </c>
      <c r="S43">
        <v>3</v>
      </c>
      <c r="T43">
        <f t="shared" si="0"/>
        <v>65</v>
      </c>
      <c r="U43" t="s">
        <v>204</v>
      </c>
    </row>
    <row r="44" spans="1:21" x14ac:dyDescent="0.2">
      <c r="A44" t="s">
        <v>123</v>
      </c>
      <c r="B44" t="s">
        <v>205</v>
      </c>
      <c r="C44">
        <v>661</v>
      </c>
      <c r="D44">
        <v>9</v>
      </c>
      <c r="E44">
        <v>642</v>
      </c>
      <c r="F44">
        <v>2</v>
      </c>
      <c r="G44">
        <v>3</v>
      </c>
      <c r="H44">
        <v>4</v>
      </c>
      <c r="I44">
        <v>0</v>
      </c>
      <c r="J44">
        <v>0</v>
      </c>
      <c r="K44">
        <v>3</v>
      </c>
      <c r="L44">
        <v>4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0"/>
        <v>1</v>
      </c>
      <c r="U44" t="s">
        <v>203</v>
      </c>
    </row>
    <row r="45" spans="1:21" x14ac:dyDescent="0.2">
      <c r="A45" t="s">
        <v>123</v>
      </c>
      <c r="B45" t="s">
        <v>206</v>
      </c>
      <c r="C45">
        <v>2464</v>
      </c>
      <c r="D45">
        <v>10</v>
      </c>
      <c r="E45">
        <v>2388</v>
      </c>
      <c r="F45">
        <v>18</v>
      </c>
      <c r="G45">
        <v>1</v>
      </c>
      <c r="H45">
        <v>6</v>
      </c>
      <c r="I45">
        <v>16</v>
      </c>
      <c r="J45">
        <v>14</v>
      </c>
      <c r="K45">
        <v>20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0"/>
        <v>0</v>
      </c>
      <c r="U45" t="s">
        <v>207</v>
      </c>
    </row>
    <row r="46" spans="1:21" x14ac:dyDescent="0.2">
      <c r="A46" t="s">
        <v>123</v>
      </c>
      <c r="B46" t="s">
        <v>208</v>
      </c>
      <c r="C46">
        <v>2870</v>
      </c>
      <c r="D46">
        <v>10</v>
      </c>
      <c r="E46">
        <v>2774</v>
      </c>
      <c r="F46">
        <v>61</v>
      </c>
      <c r="G46">
        <v>4</v>
      </c>
      <c r="H46">
        <v>5</v>
      </c>
      <c r="I46">
        <v>5</v>
      </c>
      <c r="J46">
        <v>1</v>
      </c>
      <c r="K46">
        <v>5</v>
      </c>
      <c r="L46">
        <v>7</v>
      </c>
      <c r="M46">
        <v>0</v>
      </c>
      <c r="N46">
        <v>4</v>
      </c>
      <c r="O46">
        <v>0</v>
      </c>
      <c r="P46">
        <v>0</v>
      </c>
      <c r="Q46">
        <v>0</v>
      </c>
      <c r="R46">
        <v>0</v>
      </c>
      <c r="S46">
        <v>0</v>
      </c>
      <c r="T46">
        <f t="shared" si="0"/>
        <v>4</v>
      </c>
      <c r="U46" t="s">
        <v>209</v>
      </c>
    </row>
    <row r="47" spans="1:21" x14ac:dyDescent="0.2">
      <c r="A47" t="s">
        <v>123</v>
      </c>
      <c r="B47" t="s">
        <v>210</v>
      </c>
      <c r="C47">
        <v>2578</v>
      </c>
      <c r="D47">
        <v>9</v>
      </c>
      <c r="E47">
        <v>2512</v>
      </c>
      <c r="F47">
        <v>14</v>
      </c>
      <c r="G47">
        <v>2</v>
      </c>
      <c r="H47">
        <v>24</v>
      </c>
      <c r="I47">
        <v>3</v>
      </c>
      <c r="J47">
        <v>0</v>
      </c>
      <c r="K47">
        <v>1</v>
      </c>
      <c r="L47">
        <v>12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f t="shared" si="0"/>
        <v>9</v>
      </c>
      <c r="U47" t="s">
        <v>211</v>
      </c>
    </row>
    <row r="48" spans="1:21" x14ac:dyDescent="0.2">
      <c r="A48" t="s">
        <v>123</v>
      </c>
      <c r="B48" t="s">
        <v>212</v>
      </c>
      <c r="C48">
        <v>430</v>
      </c>
      <c r="D48">
        <v>8</v>
      </c>
      <c r="E48">
        <v>389</v>
      </c>
      <c r="F48">
        <v>27</v>
      </c>
      <c r="G48">
        <v>3</v>
      </c>
      <c r="H48">
        <v>5</v>
      </c>
      <c r="I48">
        <v>0</v>
      </c>
      <c r="J48">
        <v>0</v>
      </c>
      <c r="K48">
        <v>2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f t="shared" si="0"/>
        <v>3</v>
      </c>
      <c r="U48" t="s">
        <v>213</v>
      </c>
    </row>
    <row r="49" spans="1:21" x14ac:dyDescent="0.2">
      <c r="A49" t="s">
        <v>123</v>
      </c>
      <c r="B49" t="s">
        <v>214</v>
      </c>
      <c r="C49">
        <v>195</v>
      </c>
      <c r="D49">
        <v>3</v>
      </c>
      <c r="E49">
        <v>174</v>
      </c>
      <c r="F49">
        <v>12</v>
      </c>
      <c r="G49">
        <v>0</v>
      </c>
      <c r="H49">
        <v>0</v>
      </c>
      <c r="I49">
        <v>0</v>
      </c>
      <c r="J49">
        <v>0</v>
      </c>
      <c r="K49">
        <v>9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f t="shared" si="0"/>
        <v>0</v>
      </c>
      <c r="U49" t="s">
        <v>215</v>
      </c>
    </row>
    <row r="50" spans="1:21" x14ac:dyDescent="0.2">
      <c r="A50" t="s">
        <v>123</v>
      </c>
      <c r="B50" t="s">
        <v>216</v>
      </c>
      <c r="C50">
        <v>65</v>
      </c>
      <c r="D50">
        <v>3</v>
      </c>
      <c r="E50">
        <v>63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f t="shared" si="0"/>
        <v>0</v>
      </c>
      <c r="U50" t="s">
        <v>217</v>
      </c>
    </row>
    <row r="51" spans="1:21" x14ac:dyDescent="0.2">
      <c r="A51" t="s">
        <v>123</v>
      </c>
      <c r="B51" t="s">
        <v>218</v>
      </c>
      <c r="C51">
        <v>1668</v>
      </c>
      <c r="D51">
        <v>17</v>
      </c>
      <c r="E51">
        <v>1457</v>
      </c>
      <c r="F51">
        <v>122</v>
      </c>
      <c r="G51">
        <v>38</v>
      </c>
      <c r="H51">
        <v>6</v>
      </c>
      <c r="I51">
        <v>6</v>
      </c>
      <c r="J51">
        <v>5</v>
      </c>
      <c r="K51">
        <v>1</v>
      </c>
      <c r="L51">
        <v>16</v>
      </c>
      <c r="M51">
        <v>4</v>
      </c>
      <c r="N51">
        <v>3</v>
      </c>
      <c r="O51">
        <v>1</v>
      </c>
      <c r="P51">
        <v>0</v>
      </c>
      <c r="Q51">
        <v>2</v>
      </c>
      <c r="R51">
        <v>1</v>
      </c>
      <c r="S51">
        <v>0</v>
      </c>
      <c r="T51">
        <f t="shared" si="0"/>
        <v>6</v>
      </c>
      <c r="U51" t="s">
        <v>219</v>
      </c>
    </row>
    <row r="52" spans="1:21" x14ac:dyDescent="0.2">
      <c r="A52" t="s">
        <v>123</v>
      </c>
      <c r="B52" t="s">
        <v>220</v>
      </c>
      <c r="C52">
        <v>1139</v>
      </c>
      <c r="D52">
        <v>10</v>
      </c>
      <c r="E52">
        <v>571</v>
      </c>
      <c r="F52">
        <v>87</v>
      </c>
      <c r="G52">
        <v>4</v>
      </c>
      <c r="H52">
        <v>2</v>
      </c>
      <c r="I52">
        <v>0</v>
      </c>
      <c r="J52">
        <v>0</v>
      </c>
      <c r="K52">
        <v>5</v>
      </c>
      <c r="L52">
        <v>12</v>
      </c>
      <c r="M52">
        <v>0</v>
      </c>
      <c r="N52">
        <v>440</v>
      </c>
      <c r="O52">
        <v>0</v>
      </c>
      <c r="P52">
        <v>0</v>
      </c>
      <c r="Q52">
        <v>6</v>
      </c>
      <c r="R52">
        <v>0</v>
      </c>
      <c r="S52">
        <v>0</v>
      </c>
      <c r="T52">
        <f t="shared" si="0"/>
        <v>12</v>
      </c>
      <c r="U52" t="s">
        <v>221</v>
      </c>
    </row>
    <row r="53" spans="1:21" x14ac:dyDescent="0.2">
      <c r="A53" t="s">
        <v>123</v>
      </c>
      <c r="B53" t="s">
        <v>222</v>
      </c>
      <c r="C53">
        <v>456</v>
      </c>
      <c r="D53">
        <v>5</v>
      </c>
      <c r="E53">
        <v>293</v>
      </c>
      <c r="F53">
        <v>0</v>
      </c>
      <c r="G53">
        <v>0</v>
      </c>
      <c r="H53">
        <v>0</v>
      </c>
      <c r="I53">
        <v>0</v>
      </c>
      <c r="J53">
        <v>21</v>
      </c>
      <c r="K53">
        <v>0</v>
      </c>
      <c r="L53">
        <v>138</v>
      </c>
      <c r="M53">
        <v>0</v>
      </c>
      <c r="N53">
        <v>3</v>
      </c>
      <c r="O53">
        <v>0</v>
      </c>
      <c r="P53">
        <v>0</v>
      </c>
      <c r="Q53">
        <v>0</v>
      </c>
      <c r="R53">
        <v>1</v>
      </c>
      <c r="S53">
        <v>0</v>
      </c>
      <c r="T53">
        <f t="shared" si="0"/>
        <v>0</v>
      </c>
      <c r="U53" t="s">
        <v>223</v>
      </c>
    </row>
    <row r="54" spans="1:21" x14ac:dyDescent="0.2">
      <c r="A54" t="s">
        <v>123</v>
      </c>
      <c r="B54" t="s">
        <v>224</v>
      </c>
      <c r="C54">
        <v>5715</v>
      </c>
      <c r="D54">
        <v>10</v>
      </c>
      <c r="E54">
        <v>4845</v>
      </c>
      <c r="F54">
        <v>65</v>
      </c>
      <c r="G54">
        <v>1</v>
      </c>
      <c r="H54">
        <v>15</v>
      </c>
      <c r="I54">
        <v>82</v>
      </c>
      <c r="J54">
        <v>4</v>
      </c>
      <c r="K54">
        <v>65</v>
      </c>
      <c r="L54">
        <v>85</v>
      </c>
      <c r="M54">
        <v>0</v>
      </c>
      <c r="N54">
        <v>0</v>
      </c>
      <c r="O54">
        <v>0</v>
      </c>
      <c r="P54">
        <v>11</v>
      </c>
      <c r="Q54">
        <v>0</v>
      </c>
      <c r="R54">
        <v>0</v>
      </c>
      <c r="S54">
        <v>0</v>
      </c>
      <c r="T54">
        <f t="shared" si="0"/>
        <v>542</v>
      </c>
      <c r="U54" t="s">
        <v>225</v>
      </c>
    </row>
    <row r="55" spans="1:21" x14ac:dyDescent="0.2">
      <c r="A55" t="s">
        <v>123</v>
      </c>
      <c r="B55" t="s">
        <v>226</v>
      </c>
      <c r="C55">
        <v>409</v>
      </c>
      <c r="D55">
        <v>7</v>
      </c>
      <c r="E55">
        <v>303</v>
      </c>
      <c r="F55">
        <v>76</v>
      </c>
      <c r="G55">
        <v>0</v>
      </c>
      <c r="H55">
        <v>0</v>
      </c>
      <c r="I55">
        <v>4</v>
      </c>
      <c r="J55">
        <v>0</v>
      </c>
      <c r="K55">
        <v>12</v>
      </c>
      <c r="L55">
        <v>9</v>
      </c>
      <c r="M55">
        <v>0</v>
      </c>
      <c r="N55">
        <v>2</v>
      </c>
      <c r="O55">
        <v>0</v>
      </c>
      <c r="P55">
        <v>3</v>
      </c>
      <c r="Q55">
        <v>0</v>
      </c>
      <c r="R55">
        <v>0</v>
      </c>
      <c r="S55">
        <v>0</v>
      </c>
      <c r="T55">
        <f t="shared" si="0"/>
        <v>0</v>
      </c>
      <c r="U55" t="s">
        <v>225</v>
      </c>
    </row>
    <row r="56" spans="1:21" x14ac:dyDescent="0.2">
      <c r="A56" t="s">
        <v>123</v>
      </c>
      <c r="B56" t="s">
        <v>227</v>
      </c>
      <c r="C56">
        <v>705</v>
      </c>
      <c r="D56">
        <v>9</v>
      </c>
      <c r="E56">
        <v>264</v>
      </c>
      <c r="F56">
        <v>352</v>
      </c>
      <c r="G56">
        <v>0</v>
      </c>
      <c r="H56">
        <v>0</v>
      </c>
      <c r="I56">
        <v>35</v>
      </c>
      <c r="J56">
        <v>5</v>
      </c>
      <c r="K56">
        <v>6</v>
      </c>
      <c r="L56">
        <v>9</v>
      </c>
      <c r="M56">
        <v>0</v>
      </c>
      <c r="N56">
        <v>0</v>
      </c>
      <c r="O56">
        <v>22</v>
      </c>
      <c r="P56">
        <v>10</v>
      </c>
      <c r="Q56">
        <v>0</v>
      </c>
      <c r="R56">
        <v>0</v>
      </c>
      <c r="S56">
        <v>0</v>
      </c>
      <c r="T56">
        <f t="shared" si="0"/>
        <v>2</v>
      </c>
      <c r="U56" t="s">
        <v>225</v>
      </c>
    </row>
    <row r="57" spans="1:21" x14ac:dyDescent="0.2">
      <c r="A57" t="s">
        <v>123</v>
      </c>
      <c r="B57" t="s">
        <v>228</v>
      </c>
      <c r="C57">
        <v>595</v>
      </c>
      <c r="D57">
        <v>10</v>
      </c>
      <c r="E57">
        <v>556</v>
      </c>
      <c r="F57">
        <v>6</v>
      </c>
      <c r="G57">
        <v>1</v>
      </c>
      <c r="H57">
        <v>0</v>
      </c>
      <c r="I57">
        <v>4</v>
      </c>
      <c r="J57">
        <v>3</v>
      </c>
      <c r="K57">
        <v>13</v>
      </c>
      <c r="L57">
        <v>6</v>
      </c>
      <c r="M57">
        <v>1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f t="shared" si="0"/>
        <v>4</v>
      </c>
      <c r="U57" t="s">
        <v>225</v>
      </c>
    </row>
    <row r="58" spans="1:21" x14ac:dyDescent="0.2">
      <c r="A58" t="s">
        <v>123</v>
      </c>
      <c r="B58" t="s">
        <v>229</v>
      </c>
      <c r="C58">
        <v>1410</v>
      </c>
      <c r="D58">
        <v>8</v>
      </c>
      <c r="E58">
        <v>1306</v>
      </c>
      <c r="F58">
        <v>35</v>
      </c>
      <c r="G58">
        <v>0</v>
      </c>
      <c r="H58">
        <v>1</v>
      </c>
      <c r="I58">
        <v>11</v>
      </c>
      <c r="J58">
        <v>3</v>
      </c>
      <c r="K58">
        <v>34</v>
      </c>
      <c r="L58">
        <v>15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0"/>
        <v>5</v>
      </c>
      <c r="U58" t="s">
        <v>225</v>
      </c>
    </row>
    <row r="59" spans="1:21" x14ac:dyDescent="0.2">
      <c r="A59" t="s">
        <v>123</v>
      </c>
      <c r="B59" t="s">
        <v>230</v>
      </c>
      <c r="C59">
        <v>64</v>
      </c>
      <c r="D59">
        <v>6</v>
      </c>
      <c r="E59">
        <v>6</v>
      </c>
      <c r="F59">
        <v>35</v>
      </c>
      <c r="G59">
        <v>0</v>
      </c>
      <c r="H59">
        <v>1</v>
      </c>
      <c r="I59">
        <v>3</v>
      </c>
      <c r="J59">
        <v>0</v>
      </c>
      <c r="K59">
        <v>8</v>
      </c>
      <c r="L59">
        <v>11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f t="shared" si="0"/>
        <v>0</v>
      </c>
      <c r="U59" t="s">
        <v>225</v>
      </c>
    </row>
    <row r="60" spans="1:21" x14ac:dyDescent="0.2">
      <c r="A60" t="s">
        <v>123</v>
      </c>
      <c r="B60" t="s">
        <v>231</v>
      </c>
      <c r="C60">
        <v>680</v>
      </c>
      <c r="D60">
        <v>9</v>
      </c>
      <c r="E60">
        <v>632</v>
      </c>
      <c r="F60">
        <v>9</v>
      </c>
      <c r="G60">
        <v>0</v>
      </c>
      <c r="H60">
        <v>3</v>
      </c>
      <c r="I60">
        <v>14</v>
      </c>
      <c r="J60">
        <v>5</v>
      </c>
      <c r="K60">
        <v>11</v>
      </c>
      <c r="L60">
        <v>0</v>
      </c>
      <c r="M60">
        <v>3</v>
      </c>
      <c r="N60">
        <v>0</v>
      </c>
      <c r="O60">
        <v>0</v>
      </c>
      <c r="P60">
        <v>2</v>
      </c>
      <c r="Q60">
        <v>0</v>
      </c>
      <c r="R60">
        <v>0</v>
      </c>
      <c r="S60">
        <v>0</v>
      </c>
      <c r="T60">
        <f t="shared" si="0"/>
        <v>1</v>
      </c>
      <c r="U60" t="s">
        <v>225</v>
      </c>
    </row>
    <row r="61" spans="1:21" x14ac:dyDescent="0.2">
      <c r="A61" t="s">
        <v>123</v>
      </c>
      <c r="B61" t="s">
        <v>232</v>
      </c>
      <c r="C61">
        <v>5300</v>
      </c>
      <c r="D61">
        <v>11</v>
      </c>
      <c r="E61">
        <v>4992</v>
      </c>
      <c r="F61">
        <v>247</v>
      </c>
      <c r="G61">
        <v>4</v>
      </c>
      <c r="H61">
        <v>4</v>
      </c>
      <c r="I61">
        <v>3</v>
      </c>
      <c r="J61">
        <v>6</v>
      </c>
      <c r="K61">
        <v>8</v>
      </c>
      <c r="L61">
        <v>33</v>
      </c>
      <c r="M61">
        <v>0</v>
      </c>
      <c r="N61">
        <v>0</v>
      </c>
      <c r="O61">
        <v>2</v>
      </c>
      <c r="P61">
        <v>1</v>
      </c>
      <c r="Q61">
        <v>0</v>
      </c>
      <c r="R61">
        <v>0</v>
      </c>
      <c r="S61">
        <v>0</v>
      </c>
      <c r="T61">
        <f t="shared" si="0"/>
        <v>0</v>
      </c>
      <c r="U61" t="s">
        <v>233</v>
      </c>
    </row>
    <row r="62" spans="1:21" x14ac:dyDescent="0.2">
      <c r="A62" t="s">
        <v>123</v>
      </c>
      <c r="B62" t="s">
        <v>234</v>
      </c>
      <c r="C62">
        <v>444</v>
      </c>
      <c r="D62">
        <v>8</v>
      </c>
      <c r="E62">
        <v>327</v>
      </c>
      <c r="F62">
        <v>18</v>
      </c>
      <c r="G62">
        <v>5</v>
      </c>
      <c r="H62">
        <v>8</v>
      </c>
      <c r="I62">
        <v>13</v>
      </c>
      <c r="J62">
        <v>0</v>
      </c>
      <c r="K62">
        <v>0</v>
      </c>
      <c r="L62">
        <v>9</v>
      </c>
      <c r="M62">
        <v>0</v>
      </c>
      <c r="N62">
        <v>55</v>
      </c>
      <c r="O62">
        <v>0</v>
      </c>
      <c r="P62">
        <v>0</v>
      </c>
      <c r="Q62">
        <v>0</v>
      </c>
      <c r="R62">
        <v>0</v>
      </c>
      <c r="S62">
        <v>0</v>
      </c>
      <c r="T62">
        <f t="shared" si="0"/>
        <v>9</v>
      </c>
      <c r="U62" t="s">
        <v>237</v>
      </c>
    </row>
    <row r="63" spans="1:21" x14ac:dyDescent="0.2">
      <c r="A63" t="s">
        <v>123</v>
      </c>
      <c r="B63" t="s">
        <v>235</v>
      </c>
      <c r="C63">
        <v>389</v>
      </c>
      <c r="D63">
        <v>7</v>
      </c>
      <c r="E63">
        <v>286</v>
      </c>
      <c r="F63">
        <v>0</v>
      </c>
      <c r="G63">
        <v>4</v>
      </c>
      <c r="H63">
        <v>4</v>
      </c>
      <c r="I63">
        <v>17</v>
      </c>
      <c r="J63">
        <v>8</v>
      </c>
      <c r="K63">
        <v>0</v>
      </c>
      <c r="L63">
        <v>9</v>
      </c>
      <c r="M63">
        <v>0</v>
      </c>
      <c r="N63">
        <v>61</v>
      </c>
      <c r="O63">
        <v>0</v>
      </c>
      <c r="P63">
        <v>0</v>
      </c>
      <c r="Q63">
        <v>0</v>
      </c>
      <c r="R63">
        <v>0</v>
      </c>
      <c r="S63">
        <v>0</v>
      </c>
      <c r="T63">
        <f t="shared" si="0"/>
        <v>0</v>
      </c>
      <c r="U63" t="s">
        <v>236</v>
      </c>
    </row>
    <row r="64" spans="1:21" x14ac:dyDescent="0.2">
      <c r="A64" t="s">
        <v>123</v>
      </c>
      <c r="B64" t="s">
        <v>238</v>
      </c>
      <c r="C64">
        <v>119</v>
      </c>
      <c r="D64">
        <v>5</v>
      </c>
      <c r="E64">
        <v>100</v>
      </c>
      <c r="F64">
        <v>5</v>
      </c>
      <c r="G64">
        <v>1</v>
      </c>
      <c r="H64">
        <v>0</v>
      </c>
      <c r="I64">
        <v>3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f t="shared" si="0"/>
        <v>9</v>
      </c>
      <c r="U64" t="s">
        <v>239</v>
      </c>
    </row>
    <row r="65" spans="1:21" x14ac:dyDescent="0.2">
      <c r="A65" t="s">
        <v>123</v>
      </c>
      <c r="B65" t="s">
        <v>240</v>
      </c>
      <c r="C65">
        <v>825</v>
      </c>
      <c r="D65">
        <v>7</v>
      </c>
      <c r="E65">
        <v>761</v>
      </c>
      <c r="F65">
        <v>55</v>
      </c>
      <c r="G65">
        <v>1</v>
      </c>
      <c r="H65">
        <v>0</v>
      </c>
      <c r="I65">
        <v>0</v>
      </c>
      <c r="J65">
        <v>0</v>
      </c>
      <c r="K65">
        <v>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</v>
      </c>
      <c r="S65">
        <v>0</v>
      </c>
      <c r="T65">
        <f t="shared" si="0"/>
        <v>0</v>
      </c>
      <c r="U65" t="s">
        <v>242</v>
      </c>
    </row>
    <row r="66" spans="1:21" x14ac:dyDescent="0.2">
      <c r="A66" t="s">
        <v>123</v>
      </c>
      <c r="B66" t="s">
        <v>241</v>
      </c>
      <c r="C66">
        <v>152</v>
      </c>
      <c r="D66">
        <v>6</v>
      </c>
      <c r="E66">
        <v>101</v>
      </c>
      <c r="F66">
        <v>13</v>
      </c>
      <c r="G66">
        <v>0</v>
      </c>
      <c r="H66">
        <v>0</v>
      </c>
      <c r="I66">
        <v>24</v>
      </c>
      <c r="J66">
        <v>0</v>
      </c>
      <c r="K66">
        <v>1</v>
      </c>
      <c r="L66">
        <v>1</v>
      </c>
      <c r="M66">
        <v>12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f t="shared" si="0"/>
        <v>0</v>
      </c>
      <c r="U66" t="s">
        <v>243</v>
      </c>
    </row>
    <row r="67" spans="1:21" x14ac:dyDescent="0.2">
      <c r="A67" t="s">
        <v>123</v>
      </c>
      <c r="B67" t="s">
        <v>244</v>
      </c>
      <c r="C67">
        <v>3574</v>
      </c>
      <c r="D67">
        <v>13</v>
      </c>
      <c r="E67">
        <v>1043</v>
      </c>
      <c r="F67">
        <v>155</v>
      </c>
      <c r="G67">
        <v>6</v>
      </c>
      <c r="H67">
        <v>11</v>
      </c>
      <c r="I67">
        <v>5</v>
      </c>
      <c r="J67">
        <v>7</v>
      </c>
      <c r="K67">
        <v>31</v>
      </c>
      <c r="L67">
        <v>13</v>
      </c>
      <c r="M67">
        <v>186</v>
      </c>
      <c r="N67">
        <v>0</v>
      </c>
      <c r="O67">
        <v>639</v>
      </c>
      <c r="P67">
        <v>0</v>
      </c>
      <c r="Q67">
        <v>0</v>
      </c>
      <c r="R67">
        <v>35</v>
      </c>
      <c r="S67">
        <v>0</v>
      </c>
      <c r="T67">
        <f t="shared" ref="T67:T130" si="1">C67-(SUM(E67:S67))</f>
        <v>1443</v>
      </c>
      <c r="U67" t="s">
        <v>245</v>
      </c>
    </row>
    <row r="68" spans="1:21" x14ac:dyDescent="0.2">
      <c r="A68" t="s">
        <v>123</v>
      </c>
      <c r="B68" t="s">
        <v>246</v>
      </c>
      <c r="C68">
        <v>222</v>
      </c>
      <c r="D68">
        <v>3</v>
      </c>
      <c r="E68">
        <v>206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1"/>
        <v>0</v>
      </c>
      <c r="U68" t="s">
        <v>247</v>
      </c>
    </row>
    <row r="69" spans="1:21" x14ac:dyDescent="0.2">
      <c r="A69" t="s">
        <v>123</v>
      </c>
      <c r="B69" t="s">
        <v>248</v>
      </c>
      <c r="C69">
        <v>5429</v>
      </c>
      <c r="D69">
        <v>11</v>
      </c>
      <c r="E69">
        <v>4451</v>
      </c>
      <c r="F69">
        <v>45</v>
      </c>
      <c r="G69">
        <v>122</v>
      </c>
      <c r="H69">
        <v>31</v>
      </c>
      <c r="I69">
        <v>0</v>
      </c>
      <c r="J69">
        <v>0</v>
      </c>
      <c r="K69">
        <v>7</v>
      </c>
      <c r="L69">
        <v>1</v>
      </c>
      <c r="M69">
        <v>0</v>
      </c>
      <c r="N69">
        <v>643</v>
      </c>
      <c r="O69">
        <v>124</v>
      </c>
      <c r="P69">
        <v>0</v>
      </c>
      <c r="Q69">
        <v>0</v>
      </c>
      <c r="R69">
        <v>4</v>
      </c>
      <c r="S69">
        <v>0</v>
      </c>
      <c r="T69">
        <f t="shared" si="1"/>
        <v>1</v>
      </c>
      <c r="U69" t="s">
        <v>249</v>
      </c>
    </row>
    <row r="70" spans="1:21" x14ac:dyDescent="0.2">
      <c r="A70" t="s">
        <v>123</v>
      </c>
      <c r="B70" t="s">
        <v>250</v>
      </c>
      <c r="C70">
        <v>329</v>
      </c>
      <c r="D70">
        <v>11</v>
      </c>
      <c r="E70">
        <v>59</v>
      </c>
      <c r="F70">
        <v>91</v>
      </c>
      <c r="G70">
        <v>47</v>
      </c>
      <c r="H70">
        <v>6</v>
      </c>
      <c r="I70">
        <v>0</v>
      </c>
      <c r="J70">
        <v>1</v>
      </c>
      <c r="K70">
        <v>1</v>
      </c>
      <c r="L70">
        <v>5</v>
      </c>
      <c r="M70">
        <v>0</v>
      </c>
      <c r="N70">
        <v>6</v>
      </c>
      <c r="O70">
        <v>18</v>
      </c>
      <c r="P70">
        <v>0</v>
      </c>
      <c r="Q70">
        <v>3</v>
      </c>
      <c r="R70">
        <v>0</v>
      </c>
      <c r="S70">
        <v>0</v>
      </c>
      <c r="T70">
        <f t="shared" si="1"/>
        <v>92</v>
      </c>
      <c r="U70" t="s">
        <v>251</v>
      </c>
    </row>
    <row r="71" spans="1:21" x14ac:dyDescent="0.2">
      <c r="A71" t="s">
        <v>123</v>
      </c>
      <c r="B71" t="s">
        <v>252</v>
      </c>
      <c r="C71">
        <v>1650</v>
      </c>
      <c r="D71">
        <v>23</v>
      </c>
      <c r="E71">
        <v>503</v>
      </c>
      <c r="F71">
        <v>623</v>
      </c>
      <c r="G71">
        <v>12</v>
      </c>
      <c r="H71">
        <v>6</v>
      </c>
      <c r="I71">
        <v>9</v>
      </c>
      <c r="J71">
        <v>1</v>
      </c>
      <c r="K71">
        <v>33</v>
      </c>
      <c r="L71">
        <v>137</v>
      </c>
      <c r="M71">
        <v>9</v>
      </c>
      <c r="N71">
        <v>288</v>
      </c>
      <c r="O71">
        <v>6</v>
      </c>
      <c r="P71">
        <v>1</v>
      </c>
      <c r="Q71">
        <v>9</v>
      </c>
      <c r="R71">
        <v>2</v>
      </c>
      <c r="S71">
        <v>3</v>
      </c>
      <c r="T71">
        <f t="shared" si="1"/>
        <v>8</v>
      </c>
      <c r="U71" t="s">
        <v>253</v>
      </c>
    </row>
    <row r="72" spans="1:21" x14ac:dyDescent="0.2">
      <c r="A72" t="s">
        <v>123</v>
      </c>
      <c r="B72" t="s">
        <v>248</v>
      </c>
      <c r="C72">
        <v>4640</v>
      </c>
      <c r="D72">
        <v>19</v>
      </c>
      <c r="E72">
        <v>2656</v>
      </c>
      <c r="F72">
        <v>831</v>
      </c>
      <c r="G72">
        <v>92</v>
      </c>
      <c r="H72">
        <v>45</v>
      </c>
      <c r="I72">
        <v>21</v>
      </c>
      <c r="J72">
        <v>5</v>
      </c>
      <c r="K72">
        <v>44</v>
      </c>
      <c r="L72">
        <v>0</v>
      </c>
      <c r="M72">
        <v>4</v>
      </c>
      <c r="N72">
        <v>724</v>
      </c>
      <c r="O72">
        <v>169</v>
      </c>
      <c r="P72">
        <v>0</v>
      </c>
      <c r="Q72">
        <v>1</v>
      </c>
      <c r="R72">
        <v>0</v>
      </c>
      <c r="S72">
        <v>0</v>
      </c>
      <c r="T72">
        <f t="shared" si="1"/>
        <v>48</v>
      </c>
      <c r="U72" t="s">
        <v>254</v>
      </c>
    </row>
    <row r="73" spans="1:21" x14ac:dyDescent="0.2">
      <c r="A73" t="s">
        <v>123</v>
      </c>
      <c r="B73" t="s">
        <v>255</v>
      </c>
      <c r="C73">
        <v>2098</v>
      </c>
      <c r="D73">
        <v>22</v>
      </c>
      <c r="E73">
        <v>848</v>
      </c>
      <c r="F73">
        <v>62</v>
      </c>
      <c r="G73">
        <v>45</v>
      </c>
      <c r="H73">
        <v>15</v>
      </c>
      <c r="I73">
        <v>2</v>
      </c>
      <c r="J73">
        <v>1</v>
      </c>
      <c r="K73">
        <v>18</v>
      </c>
      <c r="L73">
        <v>34</v>
      </c>
      <c r="M73">
        <v>1</v>
      </c>
      <c r="N73">
        <v>261</v>
      </c>
      <c r="O73">
        <v>246</v>
      </c>
      <c r="P73">
        <v>1</v>
      </c>
      <c r="Q73">
        <v>7</v>
      </c>
      <c r="R73">
        <v>0</v>
      </c>
      <c r="S73">
        <v>3</v>
      </c>
      <c r="T73">
        <f t="shared" si="1"/>
        <v>554</v>
      </c>
      <c r="U73" t="s">
        <v>256</v>
      </c>
    </row>
    <row r="74" spans="1:21" x14ac:dyDescent="0.2">
      <c r="A74" t="s">
        <v>123</v>
      </c>
      <c r="B74" t="s">
        <v>257</v>
      </c>
      <c r="C74">
        <v>304</v>
      </c>
      <c r="D74">
        <v>8</v>
      </c>
      <c r="E74">
        <v>2</v>
      </c>
      <c r="F74">
        <v>193</v>
      </c>
      <c r="G74">
        <v>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64</v>
      </c>
      <c r="P74">
        <v>0</v>
      </c>
      <c r="Q74">
        <v>38</v>
      </c>
      <c r="R74">
        <v>0</v>
      </c>
      <c r="S74">
        <v>0</v>
      </c>
      <c r="T74">
        <f t="shared" si="1"/>
        <v>3</v>
      </c>
      <c r="U74" t="s">
        <v>258</v>
      </c>
    </row>
    <row r="75" spans="1:21" x14ac:dyDescent="0.2">
      <c r="A75" t="s">
        <v>123</v>
      </c>
      <c r="B75" t="s">
        <v>259</v>
      </c>
      <c r="C75">
        <v>771</v>
      </c>
      <c r="D75">
        <v>10</v>
      </c>
      <c r="E75">
        <v>5</v>
      </c>
      <c r="F75">
        <v>642</v>
      </c>
      <c r="G75">
        <v>42</v>
      </c>
      <c r="H75">
        <v>2</v>
      </c>
      <c r="I75">
        <v>0</v>
      </c>
      <c r="J75">
        <v>0</v>
      </c>
      <c r="K75">
        <v>0</v>
      </c>
      <c r="L75">
        <v>2</v>
      </c>
      <c r="M75">
        <v>0</v>
      </c>
      <c r="N75">
        <v>0</v>
      </c>
      <c r="O75">
        <v>26</v>
      </c>
      <c r="P75">
        <v>0</v>
      </c>
      <c r="Q75">
        <v>4</v>
      </c>
      <c r="R75">
        <v>0</v>
      </c>
      <c r="S75">
        <v>0</v>
      </c>
      <c r="T75">
        <f t="shared" si="1"/>
        <v>48</v>
      </c>
      <c r="U75" t="s">
        <v>260</v>
      </c>
    </row>
    <row r="76" spans="1:21" x14ac:dyDescent="0.2">
      <c r="A76" t="s">
        <v>123</v>
      </c>
      <c r="B76" t="s">
        <v>261</v>
      </c>
      <c r="C76">
        <v>221</v>
      </c>
      <c r="D76">
        <v>9</v>
      </c>
      <c r="E76">
        <v>71</v>
      </c>
      <c r="F76">
        <v>34</v>
      </c>
      <c r="G76">
        <v>65</v>
      </c>
      <c r="H76">
        <v>35</v>
      </c>
      <c r="I76">
        <v>0</v>
      </c>
      <c r="J76">
        <v>0</v>
      </c>
      <c r="K76">
        <v>3</v>
      </c>
      <c r="L76">
        <v>4</v>
      </c>
      <c r="M76">
        <v>0</v>
      </c>
      <c r="N76">
        <v>1</v>
      </c>
      <c r="O76">
        <v>5</v>
      </c>
      <c r="P76">
        <v>0</v>
      </c>
      <c r="Q76">
        <v>3</v>
      </c>
      <c r="R76">
        <v>0</v>
      </c>
      <c r="S76">
        <v>0</v>
      </c>
      <c r="T76">
        <f t="shared" si="1"/>
        <v>0</v>
      </c>
      <c r="U76" t="s">
        <v>262</v>
      </c>
    </row>
    <row r="77" spans="1:21" x14ac:dyDescent="0.2">
      <c r="A77" t="s">
        <v>123</v>
      </c>
      <c r="B77" t="s">
        <v>263</v>
      </c>
      <c r="C77">
        <v>1244</v>
      </c>
      <c r="D77">
        <v>9</v>
      </c>
      <c r="E77">
        <v>306</v>
      </c>
      <c r="F77">
        <v>349</v>
      </c>
      <c r="G77">
        <v>444</v>
      </c>
      <c r="H77">
        <v>29</v>
      </c>
      <c r="I77">
        <v>5</v>
      </c>
      <c r="J77">
        <v>0</v>
      </c>
      <c r="K77">
        <v>85</v>
      </c>
      <c r="L77">
        <v>14</v>
      </c>
      <c r="M77">
        <v>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f t="shared" si="1"/>
        <v>9</v>
      </c>
      <c r="U77" t="s">
        <v>264</v>
      </c>
    </row>
    <row r="78" spans="1:21" x14ac:dyDescent="0.2">
      <c r="A78" t="s">
        <v>123</v>
      </c>
      <c r="B78" t="s">
        <v>265</v>
      </c>
      <c r="C78">
        <v>4589</v>
      </c>
      <c r="D78">
        <v>10</v>
      </c>
      <c r="E78">
        <v>1005</v>
      </c>
      <c r="F78">
        <v>78</v>
      </c>
      <c r="G78">
        <v>2457</v>
      </c>
      <c r="H78">
        <v>1</v>
      </c>
      <c r="I78">
        <v>4</v>
      </c>
      <c r="J78">
        <v>0</v>
      </c>
      <c r="K78">
        <v>62</v>
      </c>
      <c r="L78">
        <v>6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f t="shared" si="1"/>
        <v>975</v>
      </c>
      <c r="U78" t="s">
        <v>266</v>
      </c>
    </row>
    <row r="79" spans="1:21" x14ac:dyDescent="0.2">
      <c r="A79" t="s">
        <v>123</v>
      </c>
      <c r="B79" t="s">
        <v>267</v>
      </c>
      <c r="C79">
        <v>25659</v>
      </c>
      <c r="D79">
        <v>12</v>
      </c>
      <c r="E79">
        <v>1462</v>
      </c>
      <c r="F79">
        <v>15489</v>
      </c>
      <c r="G79">
        <v>7328</v>
      </c>
      <c r="H79">
        <v>923</v>
      </c>
      <c r="I79">
        <v>0</v>
      </c>
      <c r="J79">
        <v>2</v>
      </c>
      <c r="K79">
        <v>461</v>
      </c>
      <c r="L79">
        <v>38</v>
      </c>
      <c r="M79">
        <v>0</v>
      </c>
      <c r="N79">
        <v>25</v>
      </c>
      <c r="O79">
        <v>2</v>
      </c>
      <c r="P79">
        <v>0</v>
      </c>
      <c r="Q79">
        <v>2</v>
      </c>
      <c r="R79">
        <v>0</v>
      </c>
      <c r="S79">
        <v>16</v>
      </c>
      <c r="T79">
        <f t="shared" si="1"/>
        <v>-89</v>
      </c>
      <c r="U79" t="s">
        <v>268</v>
      </c>
    </row>
    <row r="80" spans="1:21" x14ac:dyDescent="0.2">
      <c r="A80" t="s">
        <v>123</v>
      </c>
      <c r="B80" t="s">
        <v>269</v>
      </c>
      <c r="C80">
        <v>3999</v>
      </c>
      <c r="D80">
        <v>16</v>
      </c>
      <c r="E80">
        <v>3</v>
      </c>
      <c r="F80">
        <v>2787</v>
      </c>
      <c r="G80">
        <v>244</v>
      </c>
      <c r="H80">
        <v>351</v>
      </c>
      <c r="I80">
        <v>1</v>
      </c>
      <c r="J80">
        <v>0</v>
      </c>
      <c r="K80">
        <v>248</v>
      </c>
      <c r="L80">
        <v>49</v>
      </c>
      <c r="M80">
        <v>284</v>
      </c>
      <c r="N80">
        <v>6</v>
      </c>
      <c r="O80">
        <v>2</v>
      </c>
      <c r="P80">
        <v>0</v>
      </c>
      <c r="Q80">
        <v>0</v>
      </c>
      <c r="R80">
        <v>10</v>
      </c>
      <c r="S80">
        <v>8</v>
      </c>
      <c r="T80">
        <f t="shared" si="1"/>
        <v>6</v>
      </c>
      <c r="U80" t="s">
        <v>270</v>
      </c>
    </row>
    <row r="81" spans="1:21" x14ac:dyDescent="0.2">
      <c r="A81" t="s">
        <v>123</v>
      </c>
      <c r="B81" t="s">
        <v>271</v>
      </c>
      <c r="C81">
        <v>3683</v>
      </c>
      <c r="D81">
        <v>21</v>
      </c>
      <c r="E81">
        <v>1220</v>
      </c>
      <c r="F81">
        <v>224</v>
      </c>
      <c r="G81">
        <v>459</v>
      </c>
      <c r="H81">
        <v>636</v>
      </c>
      <c r="I81">
        <v>5</v>
      </c>
      <c r="J81">
        <v>16</v>
      </c>
      <c r="K81">
        <v>153</v>
      </c>
      <c r="L81">
        <v>19</v>
      </c>
      <c r="M81">
        <v>296</v>
      </c>
      <c r="N81">
        <v>1</v>
      </c>
      <c r="O81">
        <v>0</v>
      </c>
      <c r="P81">
        <v>0</v>
      </c>
      <c r="Q81">
        <v>0</v>
      </c>
      <c r="R81">
        <v>30</v>
      </c>
      <c r="S81">
        <v>13</v>
      </c>
      <c r="T81">
        <f t="shared" si="1"/>
        <v>611</v>
      </c>
      <c r="U81" t="s">
        <v>272</v>
      </c>
    </row>
    <row r="82" spans="1:21" x14ac:dyDescent="0.2">
      <c r="A82" t="s">
        <v>123</v>
      </c>
      <c r="B82" t="s">
        <v>273</v>
      </c>
      <c r="C82">
        <v>806</v>
      </c>
      <c r="D82">
        <v>8</v>
      </c>
      <c r="E82">
        <v>350</v>
      </c>
      <c r="F82">
        <v>61</v>
      </c>
      <c r="G82">
        <v>27</v>
      </c>
      <c r="H82">
        <v>16</v>
      </c>
      <c r="I82">
        <v>0</v>
      </c>
      <c r="J82">
        <v>0</v>
      </c>
      <c r="K82">
        <v>51</v>
      </c>
      <c r="L82">
        <v>11</v>
      </c>
      <c r="M82">
        <v>32</v>
      </c>
      <c r="N82">
        <v>0</v>
      </c>
      <c r="O82">
        <v>0</v>
      </c>
      <c r="P82">
        <v>0</v>
      </c>
      <c r="Q82">
        <v>0</v>
      </c>
      <c r="R82">
        <v>15</v>
      </c>
      <c r="S82">
        <v>0</v>
      </c>
      <c r="T82">
        <f t="shared" si="1"/>
        <v>243</v>
      </c>
      <c r="U82" t="s">
        <v>274</v>
      </c>
    </row>
    <row r="83" spans="1:21" x14ac:dyDescent="0.2">
      <c r="A83" t="s">
        <v>123</v>
      </c>
      <c r="B83" t="s">
        <v>275</v>
      </c>
      <c r="C83">
        <v>14800</v>
      </c>
      <c r="D83">
        <v>11</v>
      </c>
      <c r="E83">
        <v>3740</v>
      </c>
      <c r="F83">
        <v>6138</v>
      </c>
      <c r="G83">
        <v>1262</v>
      </c>
      <c r="H83">
        <v>2286</v>
      </c>
      <c r="I83">
        <v>0</v>
      </c>
      <c r="J83">
        <v>5</v>
      </c>
      <c r="K83">
        <v>731</v>
      </c>
      <c r="L83">
        <v>327</v>
      </c>
      <c r="M83">
        <v>11</v>
      </c>
      <c r="N83">
        <v>0</v>
      </c>
      <c r="O83">
        <v>92</v>
      </c>
      <c r="P83">
        <v>0</v>
      </c>
      <c r="Q83">
        <v>0</v>
      </c>
      <c r="R83">
        <v>7</v>
      </c>
      <c r="S83">
        <v>201</v>
      </c>
      <c r="T83">
        <f t="shared" si="1"/>
        <v>0</v>
      </c>
      <c r="U83" t="s">
        <v>276</v>
      </c>
    </row>
    <row r="84" spans="1:21" x14ac:dyDescent="0.2">
      <c r="A84" t="s">
        <v>123</v>
      </c>
      <c r="B84" t="s">
        <v>277</v>
      </c>
      <c r="C84">
        <v>5321</v>
      </c>
      <c r="D84">
        <v>16</v>
      </c>
      <c r="E84">
        <v>4280</v>
      </c>
      <c r="F84">
        <v>568</v>
      </c>
      <c r="G84">
        <v>218</v>
      </c>
      <c r="H84">
        <v>59</v>
      </c>
      <c r="I84">
        <v>28</v>
      </c>
      <c r="J84">
        <v>0</v>
      </c>
      <c r="K84">
        <v>15</v>
      </c>
      <c r="L84">
        <v>92</v>
      </c>
      <c r="M84">
        <v>8</v>
      </c>
      <c r="N84">
        <v>0</v>
      </c>
      <c r="O84">
        <v>0</v>
      </c>
      <c r="P84">
        <v>0</v>
      </c>
      <c r="Q84">
        <v>0</v>
      </c>
      <c r="R84">
        <v>17</v>
      </c>
      <c r="S84">
        <v>30</v>
      </c>
      <c r="T84">
        <f t="shared" si="1"/>
        <v>6</v>
      </c>
      <c r="U84" t="s">
        <v>278</v>
      </c>
    </row>
    <row r="85" spans="1:21" x14ac:dyDescent="0.2">
      <c r="A85" t="s">
        <v>123</v>
      </c>
      <c r="B85" t="s">
        <v>279</v>
      </c>
      <c r="C85">
        <v>18654</v>
      </c>
      <c r="D85">
        <v>11</v>
      </c>
      <c r="E85">
        <v>12665</v>
      </c>
      <c r="F85">
        <v>3563</v>
      </c>
      <c r="G85">
        <v>127</v>
      </c>
      <c r="H85">
        <v>584</v>
      </c>
      <c r="I85">
        <v>583</v>
      </c>
      <c r="J85">
        <v>0</v>
      </c>
      <c r="K85">
        <v>989</v>
      </c>
      <c r="L85">
        <v>0</v>
      </c>
      <c r="M85">
        <v>34</v>
      </c>
      <c r="N85">
        <v>0</v>
      </c>
      <c r="O85">
        <v>0</v>
      </c>
      <c r="P85">
        <v>0</v>
      </c>
      <c r="Q85">
        <v>0</v>
      </c>
      <c r="R85">
        <v>89</v>
      </c>
      <c r="S85">
        <v>20</v>
      </c>
      <c r="T85">
        <f t="shared" si="1"/>
        <v>0</v>
      </c>
      <c r="U85" t="s">
        <v>280</v>
      </c>
    </row>
    <row r="86" spans="1:21" x14ac:dyDescent="0.2">
      <c r="A86" t="s">
        <v>123</v>
      </c>
      <c r="B86" t="s">
        <v>281</v>
      </c>
      <c r="C86">
        <v>3223</v>
      </c>
      <c r="D86">
        <v>24</v>
      </c>
      <c r="E86">
        <v>1678</v>
      </c>
      <c r="F86">
        <v>344</v>
      </c>
      <c r="G86">
        <v>116</v>
      </c>
      <c r="H86">
        <v>116</v>
      </c>
      <c r="I86">
        <v>19</v>
      </c>
      <c r="J86">
        <v>23</v>
      </c>
      <c r="K86">
        <v>38</v>
      </c>
      <c r="L86">
        <v>175</v>
      </c>
      <c r="M86">
        <v>4</v>
      </c>
      <c r="N86">
        <v>208</v>
      </c>
      <c r="O86">
        <v>135</v>
      </c>
      <c r="P86">
        <v>0</v>
      </c>
      <c r="Q86">
        <v>354</v>
      </c>
      <c r="R86">
        <v>2</v>
      </c>
      <c r="S86">
        <v>11</v>
      </c>
      <c r="T86">
        <f t="shared" si="1"/>
        <v>0</v>
      </c>
      <c r="U86" t="s">
        <v>282</v>
      </c>
    </row>
    <row r="87" spans="1:21" x14ac:dyDescent="0.2">
      <c r="A87" t="s">
        <v>123</v>
      </c>
      <c r="B87" t="s">
        <v>283</v>
      </c>
      <c r="C87">
        <v>2450</v>
      </c>
      <c r="D87">
        <v>14</v>
      </c>
      <c r="E87">
        <v>155</v>
      </c>
      <c r="F87">
        <v>1851</v>
      </c>
      <c r="G87">
        <v>23</v>
      </c>
      <c r="H87">
        <v>72</v>
      </c>
      <c r="I87">
        <v>4</v>
      </c>
      <c r="J87">
        <v>251</v>
      </c>
      <c r="K87">
        <v>58</v>
      </c>
      <c r="L87">
        <v>22</v>
      </c>
      <c r="M87">
        <v>2</v>
      </c>
      <c r="N87">
        <v>0</v>
      </c>
      <c r="O87">
        <v>0</v>
      </c>
      <c r="P87">
        <v>4</v>
      </c>
      <c r="Q87">
        <v>0</v>
      </c>
      <c r="R87">
        <v>1</v>
      </c>
      <c r="S87">
        <v>6</v>
      </c>
      <c r="T87">
        <f t="shared" si="1"/>
        <v>1</v>
      </c>
      <c r="U87" t="s">
        <v>284</v>
      </c>
    </row>
    <row r="88" spans="1:21" x14ac:dyDescent="0.2">
      <c r="A88" t="s">
        <v>123</v>
      </c>
      <c r="B88" t="s">
        <v>285</v>
      </c>
      <c r="C88">
        <v>16154</v>
      </c>
      <c r="D88">
        <v>31</v>
      </c>
      <c r="E88">
        <v>619</v>
      </c>
      <c r="F88">
        <v>3655</v>
      </c>
      <c r="G88">
        <v>3531</v>
      </c>
      <c r="H88">
        <v>5215</v>
      </c>
      <c r="I88">
        <v>25</v>
      </c>
      <c r="J88">
        <v>178</v>
      </c>
      <c r="K88">
        <v>150</v>
      </c>
      <c r="L88">
        <v>285</v>
      </c>
      <c r="M88">
        <v>148</v>
      </c>
      <c r="N88">
        <v>53</v>
      </c>
      <c r="O88">
        <v>112</v>
      </c>
      <c r="P88">
        <v>1</v>
      </c>
      <c r="Q88">
        <v>1</v>
      </c>
      <c r="R88">
        <v>199</v>
      </c>
      <c r="S88">
        <v>48</v>
      </c>
      <c r="T88">
        <f t="shared" si="1"/>
        <v>1934</v>
      </c>
      <c r="U88" t="s">
        <v>286</v>
      </c>
    </row>
    <row r="89" spans="1:21" x14ac:dyDescent="0.2">
      <c r="A89" t="s">
        <v>123</v>
      </c>
      <c r="B89" t="s">
        <v>287</v>
      </c>
      <c r="C89">
        <v>401</v>
      </c>
      <c r="D89">
        <v>15</v>
      </c>
      <c r="E89">
        <v>26</v>
      </c>
      <c r="F89">
        <v>1</v>
      </c>
      <c r="G89">
        <v>23</v>
      </c>
      <c r="H89">
        <v>73</v>
      </c>
      <c r="I89">
        <v>1</v>
      </c>
      <c r="J89">
        <v>0</v>
      </c>
      <c r="K89">
        <v>0</v>
      </c>
      <c r="L89">
        <v>216</v>
      </c>
      <c r="M89">
        <v>0</v>
      </c>
      <c r="N89">
        <v>52</v>
      </c>
      <c r="O89">
        <v>2</v>
      </c>
      <c r="P89">
        <v>1</v>
      </c>
      <c r="Q89">
        <v>3</v>
      </c>
      <c r="R89">
        <v>1</v>
      </c>
      <c r="S89">
        <v>1</v>
      </c>
      <c r="T89">
        <f t="shared" si="1"/>
        <v>1</v>
      </c>
      <c r="U89" t="s">
        <v>288</v>
      </c>
    </row>
    <row r="90" spans="1:21" x14ac:dyDescent="0.2">
      <c r="A90" t="s">
        <v>123</v>
      </c>
      <c r="B90" t="s">
        <v>289</v>
      </c>
      <c r="C90">
        <v>160</v>
      </c>
      <c r="D90">
        <v>10</v>
      </c>
      <c r="E90">
        <v>1</v>
      </c>
      <c r="F90">
        <v>1</v>
      </c>
      <c r="G90">
        <v>117</v>
      </c>
      <c r="H90">
        <v>12</v>
      </c>
      <c r="I90">
        <v>0</v>
      </c>
      <c r="J90">
        <v>3</v>
      </c>
      <c r="K90">
        <v>1</v>
      </c>
      <c r="L90">
        <v>11</v>
      </c>
      <c r="M90">
        <v>0</v>
      </c>
      <c r="N90">
        <v>0</v>
      </c>
      <c r="O90">
        <v>0</v>
      </c>
      <c r="P90">
        <v>0</v>
      </c>
      <c r="Q90">
        <v>0</v>
      </c>
      <c r="R90">
        <v>14</v>
      </c>
      <c r="S90">
        <v>0</v>
      </c>
      <c r="T90">
        <f t="shared" si="1"/>
        <v>0</v>
      </c>
      <c r="U90" t="s">
        <v>290</v>
      </c>
    </row>
    <row r="91" spans="1:21" x14ac:dyDescent="0.2">
      <c r="A91" t="s">
        <v>123</v>
      </c>
      <c r="B91" t="s">
        <v>291</v>
      </c>
      <c r="C91">
        <v>126</v>
      </c>
      <c r="D91">
        <v>11</v>
      </c>
      <c r="E91">
        <v>32</v>
      </c>
      <c r="F91">
        <v>11</v>
      </c>
      <c r="G91">
        <v>27</v>
      </c>
      <c r="H91">
        <v>6</v>
      </c>
      <c r="I91">
        <v>9</v>
      </c>
      <c r="J91">
        <v>0</v>
      </c>
      <c r="K91">
        <v>27</v>
      </c>
      <c r="L91">
        <v>1</v>
      </c>
      <c r="M91">
        <v>6</v>
      </c>
      <c r="N91">
        <v>0</v>
      </c>
      <c r="O91">
        <v>0</v>
      </c>
      <c r="P91">
        <v>0</v>
      </c>
      <c r="Q91">
        <v>0</v>
      </c>
      <c r="R91">
        <v>4</v>
      </c>
      <c r="S91">
        <v>3</v>
      </c>
      <c r="T91">
        <f t="shared" si="1"/>
        <v>0</v>
      </c>
      <c r="U91" t="s">
        <v>292</v>
      </c>
    </row>
    <row r="92" spans="1:21" x14ac:dyDescent="0.2">
      <c r="A92" t="s">
        <v>123</v>
      </c>
      <c r="B92" t="s">
        <v>293</v>
      </c>
      <c r="C92">
        <v>373</v>
      </c>
      <c r="D92">
        <v>6</v>
      </c>
      <c r="E92">
        <v>71</v>
      </c>
      <c r="F92">
        <v>266</v>
      </c>
      <c r="G92">
        <v>11</v>
      </c>
      <c r="H92">
        <v>0</v>
      </c>
      <c r="I92">
        <v>3</v>
      </c>
      <c r="J92">
        <v>0</v>
      </c>
      <c r="K92">
        <v>4</v>
      </c>
      <c r="L92">
        <v>0</v>
      </c>
      <c r="M92">
        <v>18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1"/>
        <v>0</v>
      </c>
      <c r="U92" t="s">
        <v>294</v>
      </c>
    </row>
    <row r="93" spans="1:21" x14ac:dyDescent="0.2">
      <c r="A93" t="s">
        <v>123</v>
      </c>
      <c r="B93" t="s">
        <v>295</v>
      </c>
      <c r="C93">
        <v>8057</v>
      </c>
      <c r="D93">
        <v>29</v>
      </c>
      <c r="E93">
        <v>126</v>
      </c>
      <c r="F93">
        <v>331</v>
      </c>
      <c r="G93">
        <v>263</v>
      </c>
      <c r="H93">
        <v>1122</v>
      </c>
      <c r="I93">
        <v>7</v>
      </c>
      <c r="J93">
        <v>42</v>
      </c>
      <c r="K93">
        <v>303</v>
      </c>
      <c r="L93">
        <v>526</v>
      </c>
      <c r="M93">
        <v>144</v>
      </c>
      <c r="N93">
        <v>7</v>
      </c>
      <c r="O93">
        <v>0</v>
      </c>
      <c r="P93">
        <v>0</v>
      </c>
      <c r="Q93">
        <v>0</v>
      </c>
      <c r="R93">
        <v>292</v>
      </c>
      <c r="S93">
        <v>11</v>
      </c>
      <c r="T93">
        <f t="shared" si="1"/>
        <v>4883</v>
      </c>
      <c r="U93" t="s">
        <v>296</v>
      </c>
    </row>
    <row r="94" spans="1:21" x14ac:dyDescent="0.2">
      <c r="A94" t="s">
        <v>123</v>
      </c>
      <c r="B94" t="s">
        <v>297</v>
      </c>
      <c r="C94">
        <v>1226</v>
      </c>
      <c r="D94">
        <v>12</v>
      </c>
      <c r="E94">
        <v>522</v>
      </c>
      <c r="F94">
        <v>263</v>
      </c>
      <c r="G94">
        <v>224</v>
      </c>
      <c r="H94">
        <v>47</v>
      </c>
      <c r="I94">
        <v>0</v>
      </c>
      <c r="J94">
        <v>0</v>
      </c>
      <c r="K94">
        <v>8</v>
      </c>
      <c r="L94">
        <v>12</v>
      </c>
      <c r="M94">
        <v>119</v>
      </c>
      <c r="N94">
        <v>0</v>
      </c>
      <c r="O94">
        <v>0</v>
      </c>
      <c r="P94">
        <v>0</v>
      </c>
      <c r="Q94">
        <v>0</v>
      </c>
      <c r="R94">
        <v>7</v>
      </c>
      <c r="S94">
        <v>2</v>
      </c>
      <c r="T94">
        <f t="shared" si="1"/>
        <v>22</v>
      </c>
      <c r="U94" t="s">
        <v>298</v>
      </c>
    </row>
    <row r="95" spans="1:21" x14ac:dyDescent="0.2">
      <c r="A95" t="s">
        <v>123</v>
      </c>
      <c r="B95" t="s">
        <v>299</v>
      </c>
      <c r="C95">
        <v>1248</v>
      </c>
      <c r="D95">
        <v>7</v>
      </c>
      <c r="E95">
        <v>26</v>
      </c>
      <c r="F95">
        <v>66</v>
      </c>
      <c r="G95">
        <v>387</v>
      </c>
      <c r="H95">
        <v>69</v>
      </c>
      <c r="I95">
        <v>29</v>
      </c>
      <c r="J95">
        <v>0</v>
      </c>
      <c r="K95">
        <v>46</v>
      </c>
      <c r="L95">
        <v>85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1"/>
        <v>540</v>
      </c>
      <c r="U95" t="s">
        <v>300</v>
      </c>
    </row>
    <row r="96" spans="1:21" x14ac:dyDescent="0.2">
      <c r="A96" t="s">
        <v>301</v>
      </c>
      <c r="B96" t="s">
        <v>302</v>
      </c>
      <c r="C96">
        <v>183</v>
      </c>
      <c r="D96">
        <v>14</v>
      </c>
      <c r="E96">
        <v>71</v>
      </c>
      <c r="F96">
        <v>4</v>
      </c>
      <c r="G96">
        <v>5</v>
      </c>
      <c r="H96">
        <v>11</v>
      </c>
      <c r="I96">
        <v>8</v>
      </c>
      <c r="J96">
        <v>6</v>
      </c>
      <c r="K96">
        <v>0</v>
      </c>
      <c r="L96">
        <v>1</v>
      </c>
      <c r="M96">
        <v>3</v>
      </c>
      <c r="N96">
        <v>33</v>
      </c>
      <c r="O96">
        <v>0</v>
      </c>
      <c r="P96">
        <v>2</v>
      </c>
      <c r="Q96">
        <v>0</v>
      </c>
      <c r="R96">
        <v>0</v>
      </c>
      <c r="S96">
        <v>0</v>
      </c>
      <c r="T96">
        <f t="shared" si="1"/>
        <v>39</v>
      </c>
      <c r="U96" t="s">
        <v>303</v>
      </c>
    </row>
    <row r="97" spans="1:21" x14ac:dyDescent="0.2">
      <c r="A97" t="s">
        <v>301</v>
      </c>
      <c r="B97" t="s">
        <v>304</v>
      </c>
      <c r="C97">
        <v>247</v>
      </c>
      <c r="D97">
        <v>8</v>
      </c>
      <c r="E97">
        <v>125</v>
      </c>
      <c r="F97">
        <v>15</v>
      </c>
      <c r="G97">
        <v>2</v>
      </c>
      <c r="H97">
        <v>0</v>
      </c>
      <c r="I97">
        <v>2</v>
      </c>
      <c r="J97">
        <v>1</v>
      </c>
      <c r="K97">
        <v>0</v>
      </c>
      <c r="L97">
        <v>0</v>
      </c>
      <c r="M97">
        <v>0</v>
      </c>
      <c r="N97">
        <v>1</v>
      </c>
      <c r="O97">
        <v>0</v>
      </c>
      <c r="P97">
        <v>2</v>
      </c>
      <c r="Q97">
        <v>0</v>
      </c>
      <c r="R97">
        <v>0</v>
      </c>
      <c r="S97">
        <v>0</v>
      </c>
      <c r="T97">
        <f t="shared" si="1"/>
        <v>99</v>
      </c>
      <c r="U97" t="s">
        <v>305</v>
      </c>
    </row>
    <row r="98" spans="1:21" x14ac:dyDescent="0.2">
      <c r="A98" t="s">
        <v>301</v>
      </c>
      <c r="B98" t="s">
        <v>306</v>
      </c>
      <c r="C98">
        <v>19426</v>
      </c>
      <c r="D98">
        <v>22</v>
      </c>
      <c r="E98">
        <v>9309</v>
      </c>
      <c r="F98">
        <v>4324</v>
      </c>
      <c r="G98">
        <v>128</v>
      </c>
      <c r="H98">
        <v>85</v>
      </c>
      <c r="I98">
        <v>708</v>
      </c>
      <c r="J98">
        <v>239</v>
      </c>
      <c r="K98">
        <v>979</v>
      </c>
      <c r="L98">
        <v>751</v>
      </c>
      <c r="M98">
        <v>0</v>
      </c>
      <c r="N98">
        <v>44</v>
      </c>
      <c r="O98">
        <v>0</v>
      </c>
      <c r="P98">
        <v>141</v>
      </c>
      <c r="Q98">
        <v>0</v>
      </c>
      <c r="R98">
        <v>21</v>
      </c>
      <c r="S98">
        <v>7</v>
      </c>
      <c r="T98">
        <f t="shared" si="1"/>
        <v>2690</v>
      </c>
      <c r="U98" t="s">
        <v>307</v>
      </c>
    </row>
    <row r="99" spans="1:21" x14ac:dyDescent="0.2">
      <c r="A99" t="s">
        <v>301</v>
      </c>
      <c r="B99" t="s">
        <v>308</v>
      </c>
      <c r="C99">
        <v>68</v>
      </c>
      <c r="D99">
        <v>10</v>
      </c>
      <c r="E99">
        <v>39</v>
      </c>
      <c r="F99">
        <v>2</v>
      </c>
      <c r="G99">
        <v>3</v>
      </c>
      <c r="H99">
        <v>4</v>
      </c>
      <c r="I99">
        <v>0</v>
      </c>
      <c r="J99">
        <v>1</v>
      </c>
      <c r="K99">
        <v>0</v>
      </c>
      <c r="L99">
        <v>5</v>
      </c>
      <c r="M99">
        <v>0</v>
      </c>
      <c r="N99">
        <v>3</v>
      </c>
      <c r="O99">
        <v>0</v>
      </c>
      <c r="P99">
        <v>1</v>
      </c>
      <c r="Q99">
        <v>0</v>
      </c>
      <c r="R99">
        <v>0</v>
      </c>
      <c r="S99">
        <v>0</v>
      </c>
      <c r="T99">
        <f t="shared" si="1"/>
        <v>10</v>
      </c>
      <c r="U99" t="s">
        <v>309</v>
      </c>
    </row>
    <row r="100" spans="1:21" x14ac:dyDescent="0.2">
      <c r="A100" t="s">
        <v>301</v>
      </c>
      <c r="B100" t="s">
        <v>310</v>
      </c>
      <c r="C100">
        <v>757</v>
      </c>
      <c r="D100">
        <v>12</v>
      </c>
      <c r="E100">
        <v>601</v>
      </c>
      <c r="F100">
        <v>19</v>
      </c>
      <c r="G100">
        <v>1</v>
      </c>
      <c r="H100">
        <v>1</v>
      </c>
      <c r="I100">
        <v>26</v>
      </c>
      <c r="J100">
        <v>31</v>
      </c>
      <c r="K100">
        <v>14</v>
      </c>
      <c r="L100">
        <v>2</v>
      </c>
      <c r="M100">
        <v>15</v>
      </c>
      <c r="N100">
        <v>0</v>
      </c>
      <c r="O100">
        <v>0</v>
      </c>
      <c r="P100">
        <v>26</v>
      </c>
      <c r="Q100">
        <v>0</v>
      </c>
      <c r="R100">
        <v>0</v>
      </c>
      <c r="S100">
        <v>3</v>
      </c>
      <c r="T100">
        <f t="shared" si="1"/>
        <v>18</v>
      </c>
      <c r="U100" t="s">
        <v>311</v>
      </c>
    </row>
    <row r="101" spans="1:21" x14ac:dyDescent="0.2">
      <c r="A101" t="s">
        <v>301</v>
      </c>
      <c r="B101" t="s">
        <v>312</v>
      </c>
      <c r="C101">
        <v>1021</v>
      </c>
      <c r="D101">
        <v>15</v>
      </c>
      <c r="E101">
        <v>809</v>
      </c>
      <c r="F101">
        <v>34</v>
      </c>
      <c r="G101">
        <v>2</v>
      </c>
      <c r="H101">
        <v>2</v>
      </c>
      <c r="I101">
        <v>22</v>
      </c>
      <c r="J101">
        <v>61</v>
      </c>
      <c r="K101">
        <v>11</v>
      </c>
      <c r="L101">
        <v>29</v>
      </c>
      <c r="M101">
        <v>0</v>
      </c>
      <c r="N101">
        <v>39</v>
      </c>
      <c r="O101">
        <v>4</v>
      </c>
      <c r="P101">
        <v>2</v>
      </c>
      <c r="Q101">
        <v>2</v>
      </c>
      <c r="R101">
        <v>0</v>
      </c>
      <c r="S101">
        <v>0</v>
      </c>
      <c r="T101">
        <f t="shared" si="1"/>
        <v>4</v>
      </c>
      <c r="U101" t="s">
        <v>313</v>
      </c>
    </row>
    <row r="102" spans="1:21" x14ac:dyDescent="0.2">
      <c r="A102" t="s">
        <v>301</v>
      </c>
      <c r="B102" t="s">
        <v>314</v>
      </c>
      <c r="C102">
        <v>1852</v>
      </c>
      <c r="D102">
        <v>14</v>
      </c>
      <c r="E102">
        <v>1554</v>
      </c>
      <c r="F102">
        <v>28</v>
      </c>
      <c r="G102">
        <v>3</v>
      </c>
      <c r="H102">
        <v>5</v>
      </c>
      <c r="I102">
        <v>48</v>
      </c>
      <c r="J102">
        <v>9</v>
      </c>
      <c r="K102">
        <v>5</v>
      </c>
      <c r="L102">
        <v>3</v>
      </c>
      <c r="M102">
        <v>0</v>
      </c>
      <c r="N102">
        <v>175</v>
      </c>
      <c r="O102">
        <v>4</v>
      </c>
      <c r="P102">
        <v>15</v>
      </c>
      <c r="Q102">
        <v>0</v>
      </c>
      <c r="R102">
        <v>2</v>
      </c>
      <c r="S102">
        <v>0</v>
      </c>
      <c r="T102">
        <f t="shared" si="1"/>
        <v>1</v>
      </c>
      <c r="U102" t="s">
        <v>315</v>
      </c>
    </row>
    <row r="103" spans="1:21" x14ac:dyDescent="0.2">
      <c r="A103" t="s">
        <v>301</v>
      </c>
      <c r="B103" t="s">
        <v>316</v>
      </c>
      <c r="C103">
        <v>6979</v>
      </c>
      <c r="D103">
        <v>21</v>
      </c>
      <c r="E103">
        <v>3722</v>
      </c>
      <c r="F103">
        <v>181</v>
      </c>
      <c r="G103">
        <v>43</v>
      </c>
      <c r="H103">
        <v>25</v>
      </c>
      <c r="I103">
        <v>770</v>
      </c>
      <c r="J103">
        <v>624</v>
      </c>
      <c r="K103">
        <v>63</v>
      </c>
      <c r="L103">
        <v>17</v>
      </c>
      <c r="M103">
        <v>38</v>
      </c>
      <c r="N103">
        <v>1243</v>
      </c>
      <c r="O103">
        <v>0</v>
      </c>
      <c r="P103">
        <v>41</v>
      </c>
      <c r="Q103">
        <v>0</v>
      </c>
      <c r="R103">
        <v>9</v>
      </c>
      <c r="S103">
        <v>2</v>
      </c>
      <c r="T103">
        <f t="shared" si="1"/>
        <v>201</v>
      </c>
      <c r="U103" t="s">
        <v>317</v>
      </c>
    </row>
    <row r="104" spans="1:21" x14ac:dyDescent="0.2">
      <c r="A104" t="s">
        <v>301</v>
      </c>
      <c r="B104" t="s">
        <v>320</v>
      </c>
      <c r="C104">
        <v>157</v>
      </c>
      <c r="D104">
        <v>7</v>
      </c>
      <c r="E104">
        <v>91</v>
      </c>
      <c r="F104">
        <v>0</v>
      </c>
      <c r="G104">
        <v>1</v>
      </c>
      <c r="H104">
        <v>2</v>
      </c>
      <c r="I104">
        <v>23</v>
      </c>
      <c r="J104">
        <v>3</v>
      </c>
      <c r="K104">
        <v>0</v>
      </c>
      <c r="L104">
        <v>9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f t="shared" si="1"/>
        <v>27</v>
      </c>
      <c r="U104" t="s">
        <v>319</v>
      </c>
    </row>
    <row r="105" spans="1:21" x14ac:dyDescent="0.2">
      <c r="A105" t="s">
        <v>301</v>
      </c>
      <c r="B105" t="s">
        <v>318</v>
      </c>
      <c r="C105">
        <v>1738</v>
      </c>
      <c r="D105">
        <v>17</v>
      </c>
      <c r="E105">
        <v>1066</v>
      </c>
      <c r="F105">
        <v>141</v>
      </c>
      <c r="G105">
        <v>0</v>
      </c>
      <c r="H105">
        <v>6</v>
      </c>
      <c r="I105">
        <v>48</v>
      </c>
      <c r="J105">
        <v>179</v>
      </c>
      <c r="K105">
        <v>5</v>
      </c>
      <c r="L105">
        <v>143</v>
      </c>
      <c r="M105">
        <v>1</v>
      </c>
      <c r="N105">
        <v>225</v>
      </c>
      <c r="O105">
        <v>12</v>
      </c>
      <c r="P105">
        <v>4</v>
      </c>
      <c r="Q105">
        <v>4</v>
      </c>
      <c r="R105">
        <v>0</v>
      </c>
      <c r="S105">
        <v>0</v>
      </c>
      <c r="T105">
        <f t="shared" si="1"/>
        <v>-96</v>
      </c>
      <c r="U105" t="s">
        <v>321</v>
      </c>
    </row>
    <row r="106" spans="1:21" x14ac:dyDescent="0.2">
      <c r="A106" t="s">
        <v>301</v>
      </c>
      <c r="B106" t="s">
        <v>322</v>
      </c>
      <c r="C106">
        <v>1997</v>
      </c>
      <c r="D106">
        <v>16</v>
      </c>
      <c r="E106">
        <v>943</v>
      </c>
      <c r="F106">
        <v>19</v>
      </c>
      <c r="G106">
        <v>5</v>
      </c>
      <c r="H106">
        <v>8</v>
      </c>
      <c r="I106">
        <v>88</v>
      </c>
      <c r="J106">
        <v>151</v>
      </c>
      <c r="K106">
        <v>24</v>
      </c>
      <c r="L106">
        <v>27</v>
      </c>
      <c r="M106">
        <v>0</v>
      </c>
      <c r="N106">
        <v>617</v>
      </c>
      <c r="O106">
        <v>3</v>
      </c>
      <c r="P106">
        <v>3</v>
      </c>
      <c r="Q106">
        <v>11</v>
      </c>
      <c r="R106">
        <v>1</v>
      </c>
      <c r="S106">
        <v>0</v>
      </c>
      <c r="T106">
        <f t="shared" si="1"/>
        <v>97</v>
      </c>
      <c r="U106" t="s">
        <v>321</v>
      </c>
    </row>
    <row r="107" spans="1:21" x14ac:dyDescent="0.2">
      <c r="A107" t="s">
        <v>301</v>
      </c>
      <c r="B107" t="s">
        <v>323</v>
      </c>
      <c r="C107">
        <v>1374</v>
      </c>
      <c r="D107">
        <v>16</v>
      </c>
      <c r="E107">
        <v>530</v>
      </c>
      <c r="F107">
        <v>43</v>
      </c>
      <c r="G107">
        <v>0</v>
      </c>
      <c r="H107">
        <v>13</v>
      </c>
      <c r="I107">
        <v>53</v>
      </c>
      <c r="J107">
        <v>124</v>
      </c>
      <c r="K107">
        <v>3</v>
      </c>
      <c r="L107">
        <v>13</v>
      </c>
      <c r="M107">
        <v>1</v>
      </c>
      <c r="N107">
        <v>579</v>
      </c>
      <c r="O107">
        <v>2</v>
      </c>
      <c r="P107">
        <v>10</v>
      </c>
      <c r="Q107">
        <v>2</v>
      </c>
      <c r="R107">
        <v>1</v>
      </c>
      <c r="S107">
        <v>0</v>
      </c>
      <c r="T107">
        <f t="shared" si="1"/>
        <v>0</v>
      </c>
      <c r="U107" t="s">
        <v>321</v>
      </c>
    </row>
    <row r="108" spans="1:21" x14ac:dyDescent="0.2">
      <c r="A108" t="s">
        <v>301</v>
      </c>
      <c r="B108" t="s">
        <v>324</v>
      </c>
      <c r="C108">
        <v>482</v>
      </c>
      <c r="D108">
        <v>10</v>
      </c>
      <c r="E108">
        <v>347</v>
      </c>
      <c r="F108">
        <v>52</v>
      </c>
      <c r="G108">
        <v>0</v>
      </c>
      <c r="H108">
        <v>2</v>
      </c>
      <c r="I108">
        <v>3</v>
      </c>
      <c r="J108">
        <v>23</v>
      </c>
      <c r="K108">
        <v>3</v>
      </c>
      <c r="L108">
        <v>16</v>
      </c>
      <c r="M108">
        <v>1</v>
      </c>
      <c r="N108">
        <v>34</v>
      </c>
      <c r="O108">
        <v>0</v>
      </c>
      <c r="P108">
        <v>1</v>
      </c>
      <c r="Q108">
        <v>0</v>
      </c>
      <c r="R108">
        <v>0</v>
      </c>
      <c r="S108">
        <v>0</v>
      </c>
      <c r="T108">
        <f t="shared" si="1"/>
        <v>0</v>
      </c>
      <c r="U108" t="s">
        <v>325</v>
      </c>
    </row>
    <row r="109" spans="1:21" x14ac:dyDescent="0.2">
      <c r="A109" t="s">
        <v>301</v>
      </c>
      <c r="B109" t="s">
        <v>326</v>
      </c>
      <c r="C109">
        <v>1155</v>
      </c>
      <c r="D109">
        <v>14</v>
      </c>
      <c r="E109">
        <v>475</v>
      </c>
      <c r="F109">
        <v>32</v>
      </c>
      <c r="G109">
        <v>3</v>
      </c>
      <c r="H109">
        <v>8</v>
      </c>
      <c r="I109">
        <v>37</v>
      </c>
      <c r="J109">
        <v>52</v>
      </c>
      <c r="K109">
        <v>11</v>
      </c>
      <c r="L109">
        <v>33</v>
      </c>
      <c r="M109">
        <v>1</v>
      </c>
      <c r="N109">
        <v>491</v>
      </c>
      <c r="O109">
        <v>0</v>
      </c>
      <c r="P109">
        <v>6</v>
      </c>
      <c r="Q109">
        <v>0</v>
      </c>
      <c r="R109">
        <v>0</v>
      </c>
      <c r="S109">
        <v>0</v>
      </c>
      <c r="T109">
        <f t="shared" si="1"/>
        <v>6</v>
      </c>
      <c r="U109" t="s">
        <v>321</v>
      </c>
    </row>
    <row r="110" spans="1:21" x14ac:dyDescent="0.2">
      <c r="A110" t="s">
        <v>301</v>
      </c>
      <c r="B110" t="s">
        <v>327</v>
      </c>
      <c r="C110">
        <v>1939</v>
      </c>
      <c r="D110">
        <v>17</v>
      </c>
      <c r="E110">
        <v>802</v>
      </c>
      <c r="F110">
        <v>74</v>
      </c>
      <c r="G110">
        <v>6</v>
      </c>
      <c r="H110">
        <v>18</v>
      </c>
      <c r="I110">
        <v>161</v>
      </c>
      <c r="J110">
        <v>213</v>
      </c>
      <c r="K110">
        <v>15</v>
      </c>
      <c r="L110">
        <v>39</v>
      </c>
      <c r="M110">
        <v>7</v>
      </c>
      <c r="N110">
        <v>583</v>
      </c>
      <c r="O110">
        <v>1</v>
      </c>
      <c r="P110">
        <v>14</v>
      </c>
      <c r="Q110">
        <v>1</v>
      </c>
      <c r="R110">
        <v>3</v>
      </c>
      <c r="S110">
        <v>0</v>
      </c>
      <c r="T110">
        <f t="shared" si="1"/>
        <v>2</v>
      </c>
      <c r="U110" t="s">
        <v>321</v>
      </c>
    </row>
    <row r="111" spans="1:21" x14ac:dyDescent="0.2">
      <c r="A111" t="s">
        <v>301</v>
      </c>
      <c r="B111" t="s">
        <v>328</v>
      </c>
      <c r="C111">
        <v>3725</v>
      </c>
      <c r="D111">
        <v>18</v>
      </c>
      <c r="E111">
        <v>3161</v>
      </c>
      <c r="F111">
        <v>66</v>
      </c>
      <c r="G111">
        <v>7</v>
      </c>
      <c r="H111">
        <v>5</v>
      </c>
      <c r="I111">
        <v>96</v>
      </c>
      <c r="J111">
        <v>22</v>
      </c>
      <c r="K111">
        <v>210</v>
      </c>
      <c r="L111">
        <v>2</v>
      </c>
      <c r="M111">
        <v>27</v>
      </c>
      <c r="N111">
        <v>54</v>
      </c>
      <c r="O111">
        <v>1</v>
      </c>
      <c r="P111">
        <v>26</v>
      </c>
      <c r="Q111">
        <v>0</v>
      </c>
      <c r="R111">
        <v>19</v>
      </c>
      <c r="S111">
        <v>3</v>
      </c>
      <c r="T111">
        <f t="shared" si="1"/>
        <v>26</v>
      </c>
      <c r="U111" t="s">
        <v>329</v>
      </c>
    </row>
    <row r="112" spans="1:21" x14ac:dyDescent="0.2">
      <c r="A112" t="s">
        <v>301</v>
      </c>
      <c r="B112" t="s">
        <v>330</v>
      </c>
      <c r="C112">
        <v>700</v>
      </c>
      <c r="D112">
        <v>17</v>
      </c>
      <c r="E112">
        <v>333</v>
      </c>
      <c r="F112">
        <v>151</v>
      </c>
      <c r="G112">
        <v>4</v>
      </c>
      <c r="H112">
        <v>6</v>
      </c>
      <c r="I112">
        <v>6</v>
      </c>
      <c r="J112">
        <v>11</v>
      </c>
      <c r="K112">
        <v>7</v>
      </c>
      <c r="L112">
        <v>23</v>
      </c>
      <c r="M112">
        <v>1</v>
      </c>
      <c r="N112">
        <v>45</v>
      </c>
      <c r="O112">
        <v>0</v>
      </c>
      <c r="P112">
        <v>8</v>
      </c>
      <c r="Q112">
        <v>0</v>
      </c>
      <c r="R112">
        <v>1</v>
      </c>
      <c r="S112">
        <v>1</v>
      </c>
      <c r="T112">
        <f t="shared" si="1"/>
        <v>103</v>
      </c>
      <c r="U112" t="s">
        <v>331</v>
      </c>
    </row>
    <row r="113" spans="1:21" x14ac:dyDescent="0.2">
      <c r="A113" t="s">
        <v>301</v>
      </c>
      <c r="B113" t="s">
        <v>332</v>
      </c>
      <c r="C113">
        <v>169</v>
      </c>
      <c r="D113">
        <v>6</v>
      </c>
      <c r="E113">
        <v>30</v>
      </c>
      <c r="F113">
        <v>2</v>
      </c>
      <c r="G113">
        <v>0</v>
      </c>
      <c r="H113">
        <v>0</v>
      </c>
      <c r="I113">
        <v>7</v>
      </c>
      <c r="J113">
        <v>83</v>
      </c>
      <c r="K113">
        <v>0</v>
      </c>
      <c r="L113">
        <v>8</v>
      </c>
      <c r="M113">
        <v>0</v>
      </c>
      <c r="N113">
        <v>21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f t="shared" si="1"/>
        <v>18</v>
      </c>
      <c r="U113" t="s">
        <v>333</v>
      </c>
    </row>
    <row r="114" spans="1:21" x14ac:dyDescent="0.2">
      <c r="A114" t="s">
        <v>301</v>
      </c>
      <c r="B114" t="s">
        <v>334</v>
      </c>
      <c r="C114">
        <v>32401</v>
      </c>
      <c r="D114">
        <v>33</v>
      </c>
      <c r="E114">
        <v>26400</v>
      </c>
      <c r="F114">
        <v>1762</v>
      </c>
      <c r="G114">
        <v>51</v>
      </c>
      <c r="H114">
        <v>43</v>
      </c>
      <c r="I114">
        <v>337</v>
      </c>
      <c r="J114">
        <v>72</v>
      </c>
      <c r="K114">
        <v>299</v>
      </c>
      <c r="L114">
        <v>14</v>
      </c>
      <c r="M114">
        <v>647</v>
      </c>
      <c r="N114">
        <v>1866</v>
      </c>
      <c r="O114">
        <v>11</v>
      </c>
      <c r="P114">
        <v>27</v>
      </c>
      <c r="Q114">
        <v>16</v>
      </c>
      <c r="R114">
        <v>23</v>
      </c>
      <c r="S114">
        <v>5</v>
      </c>
      <c r="T114">
        <f t="shared" si="1"/>
        <v>828</v>
      </c>
      <c r="U114" t="s">
        <v>335</v>
      </c>
    </row>
    <row r="115" spans="1:21" x14ac:dyDescent="0.2">
      <c r="A115" t="s">
        <v>301</v>
      </c>
      <c r="B115" t="s">
        <v>336</v>
      </c>
      <c r="C115">
        <v>258</v>
      </c>
      <c r="D115">
        <v>10</v>
      </c>
      <c r="E115">
        <v>28</v>
      </c>
      <c r="F115">
        <v>127</v>
      </c>
      <c r="G115">
        <v>0</v>
      </c>
      <c r="H115">
        <v>16</v>
      </c>
      <c r="I115">
        <v>3</v>
      </c>
      <c r="J115">
        <v>72</v>
      </c>
      <c r="K115">
        <v>5</v>
      </c>
      <c r="L115">
        <v>0</v>
      </c>
      <c r="M115">
        <v>0</v>
      </c>
      <c r="N115">
        <v>0</v>
      </c>
      <c r="O115">
        <v>0</v>
      </c>
      <c r="P115">
        <v>2</v>
      </c>
      <c r="Q115">
        <v>4</v>
      </c>
      <c r="R115">
        <v>0</v>
      </c>
      <c r="S115">
        <v>0</v>
      </c>
      <c r="T115">
        <f t="shared" si="1"/>
        <v>1</v>
      </c>
      <c r="U115" t="s">
        <v>337</v>
      </c>
    </row>
    <row r="116" spans="1:21" x14ac:dyDescent="0.2">
      <c r="A116" t="s">
        <v>338</v>
      </c>
      <c r="B116" t="s">
        <v>339</v>
      </c>
      <c r="C116">
        <v>1121</v>
      </c>
      <c r="D116">
        <v>15</v>
      </c>
      <c r="E116">
        <v>755</v>
      </c>
      <c r="F116">
        <v>136</v>
      </c>
      <c r="G116">
        <v>6</v>
      </c>
      <c r="H116">
        <v>47</v>
      </c>
      <c r="I116">
        <v>85</v>
      </c>
      <c r="J116">
        <v>18</v>
      </c>
      <c r="K116">
        <v>9</v>
      </c>
      <c r="L116">
        <v>42</v>
      </c>
      <c r="M116">
        <v>1</v>
      </c>
      <c r="N116">
        <v>0</v>
      </c>
      <c r="O116">
        <v>1</v>
      </c>
      <c r="P116">
        <v>0</v>
      </c>
      <c r="Q116">
        <v>0</v>
      </c>
      <c r="R116">
        <v>5</v>
      </c>
      <c r="S116">
        <v>2</v>
      </c>
      <c r="T116">
        <f t="shared" si="1"/>
        <v>14</v>
      </c>
      <c r="U116" t="s">
        <v>340</v>
      </c>
    </row>
    <row r="117" spans="1:21" x14ac:dyDescent="0.2">
      <c r="A117" t="s">
        <v>338</v>
      </c>
      <c r="B117" t="s">
        <v>341</v>
      </c>
      <c r="C117">
        <v>3351</v>
      </c>
      <c r="D117">
        <v>14</v>
      </c>
      <c r="E117">
        <v>1609</v>
      </c>
      <c r="F117">
        <v>1555</v>
      </c>
      <c r="G117">
        <v>1</v>
      </c>
      <c r="H117">
        <v>0</v>
      </c>
      <c r="I117">
        <v>5</v>
      </c>
      <c r="J117">
        <v>98</v>
      </c>
      <c r="K117">
        <v>12</v>
      </c>
      <c r="L117">
        <v>1</v>
      </c>
      <c r="M117">
        <v>2</v>
      </c>
      <c r="N117">
        <v>55</v>
      </c>
      <c r="O117">
        <v>1</v>
      </c>
      <c r="P117">
        <v>1</v>
      </c>
      <c r="Q117">
        <v>0</v>
      </c>
      <c r="R117">
        <v>4</v>
      </c>
      <c r="S117">
        <v>0</v>
      </c>
      <c r="T117">
        <f t="shared" si="1"/>
        <v>7</v>
      </c>
      <c r="U117" t="s">
        <v>342</v>
      </c>
    </row>
    <row r="118" spans="1:21" x14ac:dyDescent="0.2">
      <c r="A118" t="s">
        <v>338</v>
      </c>
      <c r="B118" t="s">
        <v>343</v>
      </c>
      <c r="C118">
        <v>987</v>
      </c>
      <c r="D118">
        <v>8</v>
      </c>
      <c r="E118">
        <v>608</v>
      </c>
      <c r="F118">
        <v>363</v>
      </c>
      <c r="G118">
        <v>1</v>
      </c>
      <c r="H118">
        <v>0</v>
      </c>
      <c r="I118">
        <v>0</v>
      </c>
      <c r="J118">
        <v>4</v>
      </c>
      <c r="K118">
        <v>3</v>
      </c>
      <c r="L118">
        <v>0</v>
      </c>
      <c r="M118">
        <v>0</v>
      </c>
      <c r="N118">
        <v>6</v>
      </c>
      <c r="O118">
        <v>1</v>
      </c>
      <c r="P118">
        <v>0</v>
      </c>
      <c r="Q118">
        <v>1</v>
      </c>
      <c r="R118">
        <v>0</v>
      </c>
      <c r="S118">
        <v>0</v>
      </c>
      <c r="T118">
        <f t="shared" si="1"/>
        <v>0</v>
      </c>
      <c r="U118" t="s">
        <v>342</v>
      </c>
    </row>
    <row r="119" spans="1:21" x14ac:dyDescent="0.2">
      <c r="A119" t="s">
        <v>338</v>
      </c>
      <c r="B119" t="s">
        <v>344</v>
      </c>
      <c r="C119">
        <v>563</v>
      </c>
      <c r="D119">
        <v>9</v>
      </c>
      <c r="E119">
        <v>270</v>
      </c>
      <c r="F119">
        <v>274</v>
      </c>
      <c r="G119">
        <v>0</v>
      </c>
      <c r="H119">
        <v>2</v>
      </c>
      <c r="I119">
        <v>3</v>
      </c>
      <c r="J119">
        <v>5</v>
      </c>
      <c r="K119">
        <v>1</v>
      </c>
      <c r="L119">
        <v>0</v>
      </c>
      <c r="M119">
        <v>0</v>
      </c>
      <c r="N119">
        <v>6</v>
      </c>
      <c r="O119">
        <v>0</v>
      </c>
      <c r="P119">
        <v>0</v>
      </c>
      <c r="Q119">
        <v>0</v>
      </c>
      <c r="R119">
        <v>0</v>
      </c>
      <c r="S119">
        <v>0</v>
      </c>
      <c r="T119">
        <f t="shared" si="1"/>
        <v>2</v>
      </c>
      <c r="U119" t="s">
        <v>345</v>
      </c>
    </row>
    <row r="120" spans="1:21" x14ac:dyDescent="0.2">
      <c r="A120" t="s">
        <v>338</v>
      </c>
      <c r="B120" t="s">
        <v>346</v>
      </c>
      <c r="C120">
        <v>1427</v>
      </c>
      <c r="D120">
        <v>9</v>
      </c>
      <c r="E120">
        <v>895</v>
      </c>
      <c r="F120">
        <v>481</v>
      </c>
      <c r="G120">
        <v>0</v>
      </c>
      <c r="H120">
        <v>1</v>
      </c>
      <c r="I120">
        <v>10</v>
      </c>
      <c r="J120">
        <v>22</v>
      </c>
      <c r="K120">
        <v>6</v>
      </c>
      <c r="L120">
        <v>0</v>
      </c>
      <c r="M120">
        <v>0</v>
      </c>
      <c r="N120">
        <v>9</v>
      </c>
      <c r="O120">
        <v>0</v>
      </c>
      <c r="P120">
        <v>0</v>
      </c>
      <c r="Q120">
        <v>1</v>
      </c>
      <c r="R120">
        <v>2</v>
      </c>
      <c r="S120">
        <v>0</v>
      </c>
      <c r="T120">
        <f t="shared" si="1"/>
        <v>0</v>
      </c>
      <c r="U120" t="s">
        <v>342</v>
      </c>
    </row>
    <row r="121" spans="1:21" x14ac:dyDescent="0.2">
      <c r="A121" t="s">
        <v>338</v>
      </c>
      <c r="B121" t="s">
        <v>347</v>
      </c>
      <c r="C121">
        <v>169</v>
      </c>
      <c r="D121">
        <v>3</v>
      </c>
      <c r="E121">
        <v>152</v>
      </c>
      <c r="F121">
        <v>16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f t="shared" si="1"/>
        <v>1</v>
      </c>
      <c r="U121" t="s">
        <v>342</v>
      </c>
    </row>
    <row r="122" spans="1:21" x14ac:dyDescent="0.2">
      <c r="A122" t="s">
        <v>338</v>
      </c>
      <c r="B122" t="s">
        <v>348</v>
      </c>
      <c r="C122">
        <v>105</v>
      </c>
      <c r="D122">
        <v>6</v>
      </c>
      <c r="E122">
        <v>37</v>
      </c>
      <c r="F122">
        <v>5</v>
      </c>
      <c r="G122">
        <v>1</v>
      </c>
      <c r="H122">
        <v>0</v>
      </c>
      <c r="I122">
        <v>0</v>
      </c>
      <c r="J122">
        <v>1</v>
      </c>
      <c r="K122">
        <v>1</v>
      </c>
      <c r="L122">
        <v>0</v>
      </c>
      <c r="M122">
        <v>0</v>
      </c>
      <c r="N122">
        <v>15</v>
      </c>
      <c r="O122">
        <v>0</v>
      </c>
      <c r="P122">
        <v>0</v>
      </c>
      <c r="Q122">
        <v>0</v>
      </c>
      <c r="R122">
        <v>0</v>
      </c>
      <c r="S122">
        <v>0</v>
      </c>
      <c r="T122">
        <f t="shared" si="1"/>
        <v>45</v>
      </c>
      <c r="U122" t="s">
        <v>349</v>
      </c>
    </row>
    <row r="123" spans="1:21" x14ac:dyDescent="0.2">
      <c r="A123" t="s">
        <v>338</v>
      </c>
      <c r="B123" t="s">
        <v>350</v>
      </c>
      <c r="C123">
        <v>5870</v>
      </c>
      <c r="D123">
        <v>15</v>
      </c>
      <c r="E123">
        <v>2398</v>
      </c>
      <c r="F123">
        <v>3222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f t="shared" si="1"/>
        <v>250</v>
      </c>
      <c r="U123" t="s">
        <v>351</v>
      </c>
    </row>
    <row r="124" spans="1:21" x14ac:dyDescent="0.2">
      <c r="A124" t="s">
        <v>338</v>
      </c>
      <c r="B124" t="s">
        <v>352</v>
      </c>
      <c r="C124">
        <v>1981</v>
      </c>
      <c r="D124">
        <v>18</v>
      </c>
      <c r="E124">
        <v>198</v>
      </c>
      <c r="F124">
        <v>1599</v>
      </c>
      <c r="G124">
        <v>2</v>
      </c>
      <c r="H124">
        <v>4</v>
      </c>
      <c r="I124">
        <v>5</v>
      </c>
      <c r="J124">
        <v>5</v>
      </c>
      <c r="K124">
        <v>4</v>
      </c>
      <c r="L124">
        <v>3</v>
      </c>
      <c r="M124">
        <v>0</v>
      </c>
      <c r="N124">
        <v>26</v>
      </c>
      <c r="O124">
        <v>6</v>
      </c>
      <c r="P124">
        <v>1</v>
      </c>
      <c r="Q124">
        <v>74</v>
      </c>
      <c r="R124">
        <v>0</v>
      </c>
      <c r="S124">
        <v>1</v>
      </c>
      <c r="T124">
        <f t="shared" si="1"/>
        <v>53</v>
      </c>
      <c r="U124" t="s">
        <v>353</v>
      </c>
    </row>
    <row r="125" spans="1:21" x14ac:dyDescent="0.2">
      <c r="A125" t="s">
        <v>338</v>
      </c>
      <c r="B125" t="s">
        <v>354</v>
      </c>
      <c r="C125">
        <v>135</v>
      </c>
      <c r="D125">
        <v>5</v>
      </c>
      <c r="E125">
        <v>16</v>
      </c>
      <c r="F125">
        <v>86</v>
      </c>
      <c r="G125">
        <v>0</v>
      </c>
      <c r="H125">
        <v>2</v>
      </c>
      <c r="I125">
        <v>0</v>
      </c>
      <c r="J125">
        <v>0</v>
      </c>
      <c r="K125">
        <v>0</v>
      </c>
      <c r="L125">
        <v>2</v>
      </c>
      <c r="M125">
        <v>0</v>
      </c>
      <c r="N125">
        <v>29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"/>
        <v>0</v>
      </c>
      <c r="U125" t="s">
        <v>345</v>
      </c>
    </row>
    <row r="126" spans="1:21" x14ac:dyDescent="0.2">
      <c r="A126" t="s">
        <v>338</v>
      </c>
      <c r="B126" t="s">
        <v>355</v>
      </c>
      <c r="C126">
        <v>4785</v>
      </c>
      <c r="D126">
        <v>13</v>
      </c>
      <c r="E126">
        <v>4142</v>
      </c>
      <c r="F126">
        <v>423</v>
      </c>
      <c r="G126">
        <v>4</v>
      </c>
      <c r="H126">
        <v>4</v>
      </c>
      <c r="I126">
        <v>41</v>
      </c>
      <c r="J126">
        <v>84</v>
      </c>
      <c r="K126">
        <v>38</v>
      </c>
      <c r="L126">
        <v>1</v>
      </c>
      <c r="M126">
        <v>0</v>
      </c>
      <c r="N126">
        <v>28</v>
      </c>
      <c r="O126">
        <v>0</v>
      </c>
      <c r="P126">
        <v>0</v>
      </c>
      <c r="Q126">
        <v>1</v>
      </c>
      <c r="R126">
        <v>3</v>
      </c>
      <c r="S126">
        <v>0</v>
      </c>
      <c r="T126">
        <f t="shared" si="1"/>
        <v>16</v>
      </c>
      <c r="U126" t="s">
        <v>356</v>
      </c>
    </row>
    <row r="127" spans="1:21" x14ac:dyDescent="0.2">
      <c r="A127" t="s">
        <v>338</v>
      </c>
      <c r="B127" t="s">
        <v>357</v>
      </c>
      <c r="C127">
        <v>97</v>
      </c>
      <c r="D127">
        <v>8</v>
      </c>
      <c r="E127">
        <v>37</v>
      </c>
      <c r="F127">
        <v>5</v>
      </c>
      <c r="G127">
        <v>1</v>
      </c>
      <c r="H127">
        <v>0</v>
      </c>
      <c r="I127">
        <v>2</v>
      </c>
      <c r="J127">
        <v>4</v>
      </c>
      <c r="K127">
        <v>2</v>
      </c>
      <c r="L127">
        <v>46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f t="shared" si="1"/>
        <v>0</v>
      </c>
      <c r="U127" t="s">
        <v>358</v>
      </c>
    </row>
    <row r="128" spans="1:21" x14ac:dyDescent="0.2">
      <c r="A128" t="s">
        <v>338</v>
      </c>
      <c r="B128" t="s">
        <v>359</v>
      </c>
      <c r="C128">
        <v>1932</v>
      </c>
      <c r="D128">
        <v>12</v>
      </c>
      <c r="E128">
        <v>1518</v>
      </c>
      <c r="F128">
        <v>311</v>
      </c>
      <c r="G128">
        <v>64</v>
      </c>
      <c r="H128">
        <v>0</v>
      </c>
      <c r="I128">
        <v>3</v>
      </c>
      <c r="J128">
        <v>16</v>
      </c>
      <c r="K128">
        <v>1</v>
      </c>
      <c r="L128">
        <v>0</v>
      </c>
      <c r="M128">
        <v>0</v>
      </c>
      <c r="N128">
        <v>5</v>
      </c>
      <c r="O128">
        <v>6</v>
      </c>
      <c r="P128">
        <v>0</v>
      </c>
      <c r="Q128">
        <v>1</v>
      </c>
      <c r="R128">
        <v>1</v>
      </c>
      <c r="S128">
        <v>0</v>
      </c>
      <c r="T128">
        <f t="shared" si="1"/>
        <v>6</v>
      </c>
      <c r="U128" t="s">
        <v>360</v>
      </c>
    </row>
    <row r="129" spans="1:21" x14ac:dyDescent="0.2">
      <c r="A129" t="s">
        <v>338</v>
      </c>
      <c r="B129" t="s">
        <v>361</v>
      </c>
      <c r="C129">
        <v>2535</v>
      </c>
      <c r="D129">
        <v>5</v>
      </c>
      <c r="E129">
        <v>738</v>
      </c>
      <c r="F129">
        <v>153</v>
      </c>
      <c r="G129">
        <v>0</v>
      </c>
      <c r="H129">
        <v>0</v>
      </c>
      <c r="I129">
        <v>0</v>
      </c>
      <c r="J129">
        <v>5</v>
      </c>
      <c r="K129">
        <v>0</v>
      </c>
      <c r="L129">
        <v>0</v>
      </c>
      <c r="M129">
        <v>0</v>
      </c>
      <c r="N129">
        <v>7</v>
      </c>
      <c r="O129">
        <v>282</v>
      </c>
      <c r="P129">
        <v>0</v>
      </c>
      <c r="Q129">
        <v>0</v>
      </c>
      <c r="R129">
        <v>0</v>
      </c>
      <c r="S129">
        <v>0</v>
      </c>
      <c r="T129">
        <f t="shared" si="1"/>
        <v>1350</v>
      </c>
      <c r="U129" t="s">
        <v>362</v>
      </c>
    </row>
    <row r="130" spans="1:21" x14ac:dyDescent="0.2">
      <c r="A130" t="s">
        <v>338</v>
      </c>
      <c r="B130" t="s">
        <v>363</v>
      </c>
      <c r="C130">
        <v>3113</v>
      </c>
      <c r="D130">
        <v>7</v>
      </c>
      <c r="E130">
        <v>1465</v>
      </c>
      <c r="F130">
        <v>1374</v>
      </c>
      <c r="G130">
        <v>0</v>
      </c>
      <c r="H130">
        <v>0</v>
      </c>
      <c r="I130">
        <v>4</v>
      </c>
      <c r="J130">
        <v>32</v>
      </c>
      <c r="K130">
        <v>0</v>
      </c>
      <c r="L130">
        <v>0</v>
      </c>
      <c r="M130">
        <v>0</v>
      </c>
      <c r="N130">
        <v>220</v>
      </c>
      <c r="O130">
        <v>17</v>
      </c>
      <c r="P130">
        <v>0</v>
      </c>
      <c r="Q130">
        <v>0</v>
      </c>
      <c r="R130">
        <v>0</v>
      </c>
      <c r="S130">
        <v>0</v>
      </c>
      <c r="T130">
        <f t="shared" si="1"/>
        <v>1</v>
      </c>
      <c r="U130" t="s">
        <v>362</v>
      </c>
    </row>
    <row r="131" spans="1:21" x14ac:dyDescent="0.2">
      <c r="A131" t="s">
        <v>338</v>
      </c>
      <c r="B131" t="s">
        <v>82</v>
      </c>
      <c r="C131">
        <v>122</v>
      </c>
      <c r="D131">
        <v>3</v>
      </c>
      <c r="E131">
        <v>43</v>
      </c>
      <c r="F131">
        <v>39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40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f t="shared" ref="T131:T188" si="2">C131-(SUM(E131:S131))</f>
        <v>0</v>
      </c>
      <c r="U131" t="s">
        <v>362</v>
      </c>
    </row>
    <row r="132" spans="1:21" x14ac:dyDescent="0.2">
      <c r="A132" t="s">
        <v>338</v>
      </c>
      <c r="B132" t="s">
        <v>83</v>
      </c>
      <c r="C132">
        <v>374</v>
      </c>
      <c r="D132">
        <v>6</v>
      </c>
      <c r="E132">
        <v>211</v>
      </c>
      <c r="F132">
        <v>123</v>
      </c>
      <c r="G132">
        <v>0</v>
      </c>
      <c r="H132">
        <v>0</v>
      </c>
      <c r="I132">
        <v>1</v>
      </c>
      <c r="J132">
        <v>6</v>
      </c>
      <c r="K132">
        <v>0</v>
      </c>
      <c r="L132">
        <v>0</v>
      </c>
      <c r="M132">
        <v>0</v>
      </c>
      <c r="N132">
        <v>32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f t="shared" si="2"/>
        <v>1</v>
      </c>
      <c r="U132" t="s">
        <v>362</v>
      </c>
    </row>
    <row r="133" spans="1:21" x14ac:dyDescent="0.2">
      <c r="A133" t="s">
        <v>338</v>
      </c>
      <c r="B133" t="s">
        <v>84</v>
      </c>
      <c r="C133">
        <v>140</v>
      </c>
      <c r="D133">
        <v>3</v>
      </c>
      <c r="E133">
        <v>56</v>
      </c>
      <c r="F133">
        <v>41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43</v>
      </c>
      <c r="O133">
        <v>0</v>
      </c>
      <c r="P133">
        <v>0</v>
      </c>
      <c r="Q133">
        <v>0</v>
      </c>
      <c r="R133">
        <v>0</v>
      </c>
      <c r="S133">
        <v>0</v>
      </c>
      <c r="T133">
        <f t="shared" si="2"/>
        <v>0</v>
      </c>
      <c r="U133" t="s">
        <v>362</v>
      </c>
    </row>
    <row r="134" spans="1:21" x14ac:dyDescent="0.2">
      <c r="A134" t="s">
        <v>338</v>
      </c>
      <c r="B134" t="s">
        <v>85</v>
      </c>
      <c r="C134">
        <v>64</v>
      </c>
      <c r="D134">
        <v>5</v>
      </c>
      <c r="E134">
        <v>36</v>
      </c>
      <c r="F134">
        <v>16</v>
      </c>
      <c r="G134">
        <v>0</v>
      </c>
      <c r="H134">
        <v>0</v>
      </c>
      <c r="I134">
        <v>1</v>
      </c>
      <c r="J134">
        <v>6</v>
      </c>
      <c r="K134">
        <v>0</v>
      </c>
      <c r="L134">
        <v>0</v>
      </c>
      <c r="M134">
        <v>0</v>
      </c>
      <c r="N134">
        <v>5</v>
      </c>
      <c r="O134">
        <v>0</v>
      </c>
      <c r="P134">
        <v>0</v>
      </c>
      <c r="Q134">
        <v>0</v>
      </c>
      <c r="R134">
        <v>0</v>
      </c>
      <c r="S134">
        <v>0</v>
      </c>
      <c r="T134">
        <f t="shared" si="2"/>
        <v>0</v>
      </c>
      <c r="U134" t="s">
        <v>362</v>
      </c>
    </row>
    <row r="135" spans="1:21" x14ac:dyDescent="0.2">
      <c r="A135" t="s">
        <v>338</v>
      </c>
      <c r="B135" t="s">
        <v>364</v>
      </c>
      <c r="C135">
        <v>327</v>
      </c>
      <c r="D135">
        <v>4</v>
      </c>
      <c r="E135">
        <v>218</v>
      </c>
      <c r="F135">
        <v>15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</v>
      </c>
      <c r="P135">
        <v>0</v>
      </c>
      <c r="Q135">
        <v>0</v>
      </c>
      <c r="R135">
        <v>0</v>
      </c>
      <c r="S135">
        <v>0</v>
      </c>
      <c r="T135">
        <f t="shared" si="2"/>
        <v>90</v>
      </c>
      <c r="U135" t="s">
        <v>362</v>
      </c>
    </row>
    <row r="136" spans="1:21" x14ac:dyDescent="0.2">
      <c r="A136" t="s">
        <v>338</v>
      </c>
      <c r="B136" t="s">
        <v>87</v>
      </c>
      <c r="C136">
        <v>222</v>
      </c>
      <c r="D136">
        <v>4</v>
      </c>
      <c r="E136">
        <v>106</v>
      </c>
      <c r="F136">
        <v>91</v>
      </c>
      <c r="G136">
        <v>0</v>
      </c>
      <c r="H136">
        <v>0</v>
      </c>
      <c r="I136">
        <v>0</v>
      </c>
      <c r="J136">
        <v>2</v>
      </c>
      <c r="K136">
        <v>0</v>
      </c>
      <c r="L136">
        <v>0</v>
      </c>
      <c r="M136">
        <v>0</v>
      </c>
      <c r="N136">
        <v>23</v>
      </c>
      <c r="O136">
        <v>0</v>
      </c>
      <c r="P136">
        <v>0</v>
      </c>
      <c r="Q136">
        <v>0</v>
      </c>
      <c r="R136">
        <v>0</v>
      </c>
      <c r="S136">
        <v>0</v>
      </c>
      <c r="T136">
        <f t="shared" si="2"/>
        <v>0</v>
      </c>
      <c r="U136" t="s">
        <v>362</v>
      </c>
    </row>
    <row r="137" spans="1:21" x14ac:dyDescent="0.2">
      <c r="A137" t="s">
        <v>338</v>
      </c>
      <c r="B137" t="s">
        <v>88</v>
      </c>
      <c r="C137">
        <v>551</v>
      </c>
      <c r="D137">
        <v>5</v>
      </c>
      <c r="E137">
        <v>232</v>
      </c>
      <c r="F137">
        <v>22</v>
      </c>
      <c r="G137">
        <v>0</v>
      </c>
      <c r="H137">
        <v>1</v>
      </c>
      <c r="I137">
        <v>0</v>
      </c>
      <c r="J137">
        <v>16</v>
      </c>
      <c r="K137">
        <v>0</v>
      </c>
      <c r="L137">
        <v>0</v>
      </c>
      <c r="M137">
        <v>0</v>
      </c>
      <c r="N137">
        <v>100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f t="shared" si="2"/>
        <v>180</v>
      </c>
      <c r="U137" t="s">
        <v>362</v>
      </c>
    </row>
    <row r="138" spans="1:21" x14ac:dyDescent="0.2">
      <c r="A138" t="s">
        <v>338</v>
      </c>
      <c r="B138" t="s">
        <v>89</v>
      </c>
      <c r="C138">
        <v>906</v>
      </c>
      <c r="D138">
        <v>7</v>
      </c>
      <c r="E138">
        <v>472</v>
      </c>
      <c r="F138">
        <v>345</v>
      </c>
      <c r="G138">
        <v>0</v>
      </c>
      <c r="H138">
        <v>0</v>
      </c>
      <c r="I138">
        <v>2</v>
      </c>
      <c r="J138">
        <v>18</v>
      </c>
      <c r="K138">
        <v>1</v>
      </c>
      <c r="L138">
        <v>0</v>
      </c>
      <c r="M138">
        <v>0</v>
      </c>
      <c r="N138">
        <v>67</v>
      </c>
      <c r="O138">
        <v>1</v>
      </c>
      <c r="P138">
        <v>0</v>
      </c>
      <c r="Q138">
        <v>0</v>
      </c>
      <c r="R138">
        <v>0</v>
      </c>
      <c r="S138">
        <v>0</v>
      </c>
      <c r="T138">
        <f t="shared" si="2"/>
        <v>0</v>
      </c>
      <c r="U138" t="s">
        <v>362</v>
      </c>
    </row>
    <row r="139" spans="1:21" x14ac:dyDescent="0.2">
      <c r="A139" t="s">
        <v>338</v>
      </c>
      <c r="B139" t="s">
        <v>90</v>
      </c>
      <c r="C139">
        <v>127</v>
      </c>
      <c r="D139">
        <v>5</v>
      </c>
      <c r="E139">
        <v>53</v>
      </c>
      <c r="F139">
        <v>61</v>
      </c>
      <c r="G139">
        <v>0</v>
      </c>
      <c r="H139">
        <v>0</v>
      </c>
      <c r="I139">
        <v>0</v>
      </c>
      <c r="J139">
        <v>7</v>
      </c>
      <c r="K139">
        <v>0</v>
      </c>
      <c r="L139">
        <v>0</v>
      </c>
      <c r="M139">
        <v>0</v>
      </c>
      <c r="N139">
        <v>5</v>
      </c>
      <c r="O139">
        <v>1</v>
      </c>
      <c r="P139">
        <v>0</v>
      </c>
      <c r="Q139">
        <v>0</v>
      </c>
      <c r="R139">
        <v>0</v>
      </c>
      <c r="S139">
        <v>0</v>
      </c>
      <c r="T139">
        <f t="shared" si="2"/>
        <v>0</v>
      </c>
      <c r="U139" t="s">
        <v>365</v>
      </c>
    </row>
    <row r="140" spans="1:21" x14ac:dyDescent="0.2">
      <c r="A140" t="s">
        <v>366</v>
      </c>
      <c r="B140" t="s">
        <v>367</v>
      </c>
      <c r="C140">
        <v>204</v>
      </c>
      <c r="D140">
        <v>8</v>
      </c>
      <c r="E140">
        <v>3</v>
      </c>
      <c r="F140">
        <v>146</v>
      </c>
      <c r="G140">
        <v>29</v>
      </c>
      <c r="H140">
        <v>2</v>
      </c>
      <c r="I140">
        <v>2</v>
      </c>
      <c r="J140">
        <v>0</v>
      </c>
      <c r="K140">
        <v>3</v>
      </c>
      <c r="L140">
        <v>0</v>
      </c>
      <c r="M140">
        <v>0</v>
      </c>
      <c r="N140">
        <v>0</v>
      </c>
      <c r="O140">
        <v>18</v>
      </c>
      <c r="P140">
        <v>0</v>
      </c>
      <c r="Q140">
        <v>0</v>
      </c>
      <c r="R140">
        <v>0</v>
      </c>
      <c r="S140">
        <v>0</v>
      </c>
      <c r="T140">
        <f t="shared" si="2"/>
        <v>1</v>
      </c>
      <c r="U140" t="s">
        <v>368</v>
      </c>
    </row>
    <row r="141" spans="1:21" x14ac:dyDescent="0.2">
      <c r="A141" t="s">
        <v>366</v>
      </c>
      <c r="B141" t="s">
        <v>369</v>
      </c>
      <c r="C141">
        <v>138</v>
      </c>
      <c r="D141">
        <v>9</v>
      </c>
      <c r="E141">
        <v>3</v>
      </c>
      <c r="F141">
        <v>51</v>
      </c>
      <c r="G141">
        <v>19</v>
      </c>
      <c r="H141">
        <v>4</v>
      </c>
      <c r="I141">
        <v>13</v>
      </c>
      <c r="J141">
        <v>2</v>
      </c>
      <c r="K141">
        <v>0</v>
      </c>
      <c r="L141">
        <v>0</v>
      </c>
      <c r="M141">
        <v>0</v>
      </c>
      <c r="N141">
        <v>0</v>
      </c>
      <c r="O141">
        <v>41</v>
      </c>
      <c r="P141">
        <v>0</v>
      </c>
      <c r="Q141">
        <v>4</v>
      </c>
      <c r="R141">
        <v>0</v>
      </c>
      <c r="S141">
        <v>0</v>
      </c>
      <c r="T141">
        <f t="shared" si="2"/>
        <v>1</v>
      </c>
      <c r="U141" t="s">
        <v>370</v>
      </c>
    </row>
    <row r="142" spans="1:21" x14ac:dyDescent="0.2">
      <c r="A142" t="s">
        <v>366</v>
      </c>
      <c r="B142" t="s">
        <v>371</v>
      </c>
      <c r="C142">
        <v>142</v>
      </c>
      <c r="D142">
        <v>4</v>
      </c>
      <c r="E142">
        <v>0</v>
      </c>
      <c r="F142">
        <v>122</v>
      </c>
      <c r="G142">
        <v>0</v>
      </c>
      <c r="H142">
        <v>0</v>
      </c>
      <c r="I142">
        <v>10</v>
      </c>
      <c r="J142">
        <v>0</v>
      </c>
      <c r="K142">
        <v>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</v>
      </c>
      <c r="R142">
        <v>0</v>
      </c>
      <c r="S142">
        <v>0</v>
      </c>
      <c r="T142">
        <f t="shared" si="2"/>
        <v>0</v>
      </c>
      <c r="U142" t="s">
        <v>372</v>
      </c>
    </row>
    <row r="143" spans="1:21" x14ac:dyDescent="0.2">
      <c r="A143" t="s">
        <v>366</v>
      </c>
      <c r="B143" t="s">
        <v>373</v>
      </c>
      <c r="C143">
        <v>23469</v>
      </c>
      <c r="D143">
        <v>15</v>
      </c>
      <c r="E143">
        <v>3785</v>
      </c>
      <c r="F143">
        <v>18628</v>
      </c>
      <c r="G143">
        <v>189</v>
      </c>
      <c r="H143">
        <v>2</v>
      </c>
      <c r="I143">
        <v>326</v>
      </c>
      <c r="J143">
        <v>28</v>
      </c>
      <c r="K143">
        <v>211</v>
      </c>
      <c r="L143">
        <v>18</v>
      </c>
      <c r="M143">
        <v>1</v>
      </c>
      <c r="N143">
        <v>0</v>
      </c>
      <c r="O143">
        <v>44</v>
      </c>
      <c r="P143">
        <v>2</v>
      </c>
      <c r="Q143">
        <v>134</v>
      </c>
      <c r="R143">
        <v>2</v>
      </c>
      <c r="S143">
        <v>0</v>
      </c>
      <c r="T143">
        <f t="shared" si="2"/>
        <v>99</v>
      </c>
      <c r="U143" t="s">
        <v>374</v>
      </c>
    </row>
    <row r="144" spans="1:21" x14ac:dyDescent="0.2">
      <c r="A144" t="s">
        <v>366</v>
      </c>
      <c r="B144" t="s">
        <v>375</v>
      </c>
      <c r="C144">
        <v>751</v>
      </c>
      <c r="D144">
        <v>11</v>
      </c>
      <c r="E144">
        <v>1</v>
      </c>
      <c r="F144">
        <v>2</v>
      </c>
      <c r="G144">
        <v>5</v>
      </c>
      <c r="H144">
        <v>24</v>
      </c>
      <c r="I144">
        <v>622</v>
      </c>
      <c r="J144">
        <v>1</v>
      </c>
      <c r="K144">
        <v>41</v>
      </c>
      <c r="L144">
        <v>1</v>
      </c>
      <c r="M144">
        <v>0</v>
      </c>
      <c r="N144">
        <v>0</v>
      </c>
      <c r="O144">
        <v>0</v>
      </c>
      <c r="P144">
        <v>39</v>
      </c>
      <c r="Q144">
        <v>0</v>
      </c>
      <c r="R144">
        <v>0</v>
      </c>
      <c r="S144">
        <v>6</v>
      </c>
      <c r="T144">
        <f t="shared" si="2"/>
        <v>9</v>
      </c>
      <c r="U144" t="s">
        <v>376</v>
      </c>
    </row>
    <row r="145" spans="1:21" x14ac:dyDescent="0.2">
      <c r="A145" t="s">
        <v>366</v>
      </c>
      <c r="B145" t="s">
        <v>377</v>
      </c>
      <c r="C145">
        <v>254</v>
      </c>
      <c r="D145">
        <v>9</v>
      </c>
      <c r="E145">
        <v>4</v>
      </c>
      <c r="F145">
        <v>177</v>
      </c>
      <c r="G145">
        <v>27</v>
      </c>
      <c r="H145">
        <v>0</v>
      </c>
      <c r="I145">
        <v>27</v>
      </c>
      <c r="J145">
        <v>2</v>
      </c>
      <c r="K145">
        <v>4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8</v>
      </c>
      <c r="R145">
        <v>0</v>
      </c>
      <c r="S145">
        <v>0</v>
      </c>
      <c r="T145">
        <f t="shared" si="2"/>
        <v>4</v>
      </c>
      <c r="U145" t="s">
        <v>378</v>
      </c>
    </row>
    <row r="146" spans="1:21" x14ac:dyDescent="0.2">
      <c r="A146" t="s">
        <v>366</v>
      </c>
      <c r="B146" t="s">
        <v>379</v>
      </c>
      <c r="C146">
        <v>11651</v>
      </c>
      <c r="D146">
        <v>12</v>
      </c>
      <c r="E146">
        <v>3228</v>
      </c>
      <c r="F146">
        <v>6979</v>
      </c>
      <c r="G146">
        <v>166</v>
      </c>
      <c r="H146">
        <v>31</v>
      </c>
      <c r="I146">
        <v>245</v>
      </c>
      <c r="J146">
        <v>47</v>
      </c>
      <c r="K146">
        <v>156</v>
      </c>
      <c r="L146">
        <v>0</v>
      </c>
      <c r="M146">
        <v>3</v>
      </c>
      <c r="N146">
        <v>0</v>
      </c>
      <c r="O146">
        <v>0</v>
      </c>
      <c r="P146">
        <v>3</v>
      </c>
      <c r="Q146">
        <v>758</v>
      </c>
      <c r="R146">
        <v>1</v>
      </c>
      <c r="S146">
        <v>0</v>
      </c>
      <c r="T146">
        <f t="shared" si="2"/>
        <v>34</v>
      </c>
      <c r="U146" t="s">
        <v>380</v>
      </c>
    </row>
    <row r="147" spans="1:21" x14ac:dyDescent="0.2">
      <c r="A147" t="s">
        <v>366</v>
      </c>
      <c r="B147" t="s">
        <v>381</v>
      </c>
      <c r="C147">
        <v>112</v>
      </c>
      <c r="D147">
        <v>10</v>
      </c>
      <c r="E147">
        <v>15</v>
      </c>
      <c r="F147">
        <v>4</v>
      </c>
      <c r="G147">
        <v>12</v>
      </c>
      <c r="H147">
        <v>2</v>
      </c>
      <c r="I147">
        <v>18</v>
      </c>
      <c r="J147">
        <v>7</v>
      </c>
      <c r="K147">
        <v>3</v>
      </c>
      <c r="L147">
        <v>3</v>
      </c>
      <c r="M147">
        <v>0</v>
      </c>
      <c r="N147">
        <v>0</v>
      </c>
      <c r="O147">
        <v>0</v>
      </c>
      <c r="P147">
        <v>0</v>
      </c>
      <c r="Q147">
        <v>11</v>
      </c>
      <c r="R147">
        <v>1</v>
      </c>
      <c r="S147">
        <v>0</v>
      </c>
      <c r="T147">
        <f t="shared" si="2"/>
        <v>36</v>
      </c>
      <c r="U147" t="s">
        <v>380</v>
      </c>
    </row>
    <row r="148" spans="1:21" x14ac:dyDescent="0.2">
      <c r="A148" t="s">
        <v>366</v>
      </c>
      <c r="B148" t="s">
        <v>382</v>
      </c>
      <c r="C148">
        <v>6877</v>
      </c>
      <c r="D148">
        <v>10</v>
      </c>
      <c r="E148">
        <v>2958</v>
      </c>
      <c r="F148">
        <v>3763</v>
      </c>
      <c r="G148">
        <v>12</v>
      </c>
      <c r="H148">
        <v>7</v>
      </c>
      <c r="I148">
        <v>5</v>
      </c>
      <c r="J148">
        <v>0</v>
      </c>
      <c r="K148">
        <v>85</v>
      </c>
      <c r="L148">
        <v>0</v>
      </c>
      <c r="M148">
        <v>1</v>
      </c>
      <c r="N148">
        <v>0</v>
      </c>
      <c r="O148">
        <v>8</v>
      </c>
      <c r="P148">
        <v>0</v>
      </c>
      <c r="Q148">
        <v>37</v>
      </c>
      <c r="R148">
        <v>0</v>
      </c>
      <c r="S148">
        <v>1</v>
      </c>
      <c r="T148">
        <f t="shared" si="2"/>
        <v>0</v>
      </c>
      <c r="U148" t="s">
        <v>380</v>
      </c>
    </row>
    <row r="149" spans="1:21" x14ac:dyDescent="0.2">
      <c r="A149" t="s">
        <v>366</v>
      </c>
      <c r="B149" t="s">
        <v>383</v>
      </c>
      <c r="C149">
        <v>35631</v>
      </c>
      <c r="D149">
        <v>13</v>
      </c>
      <c r="E149">
        <v>22965</v>
      </c>
      <c r="F149">
        <v>12373</v>
      </c>
      <c r="G149">
        <v>51</v>
      </c>
      <c r="H149">
        <v>12</v>
      </c>
      <c r="I149">
        <v>15</v>
      </c>
      <c r="J149">
        <v>0</v>
      </c>
      <c r="K149">
        <v>150</v>
      </c>
      <c r="L149">
        <v>0</v>
      </c>
      <c r="M149">
        <v>6</v>
      </c>
      <c r="N149">
        <v>0</v>
      </c>
      <c r="O149">
        <v>15</v>
      </c>
      <c r="P149">
        <v>0</v>
      </c>
      <c r="Q149">
        <v>5</v>
      </c>
      <c r="R149">
        <v>39</v>
      </c>
      <c r="S149">
        <v>0</v>
      </c>
      <c r="T149">
        <f t="shared" si="2"/>
        <v>0</v>
      </c>
      <c r="U149" t="s">
        <v>384</v>
      </c>
    </row>
    <row r="150" spans="1:21" x14ac:dyDescent="0.2">
      <c r="A150" t="s">
        <v>366</v>
      </c>
      <c r="B150" t="s">
        <v>385</v>
      </c>
      <c r="C150">
        <v>149</v>
      </c>
      <c r="D150">
        <v>8</v>
      </c>
      <c r="E150">
        <v>36</v>
      </c>
      <c r="F150">
        <v>9</v>
      </c>
      <c r="G150">
        <v>2</v>
      </c>
      <c r="H150">
        <v>0</v>
      </c>
      <c r="I150">
        <v>10</v>
      </c>
      <c r="J150">
        <v>0</v>
      </c>
      <c r="K150">
        <v>6</v>
      </c>
      <c r="L150">
        <v>0</v>
      </c>
      <c r="M150">
        <v>3</v>
      </c>
      <c r="N150">
        <v>0</v>
      </c>
      <c r="O150">
        <v>0</v>
      </c>
      <c r="P150">
        <v>0</v>
      </c>
      <c r="Q150">
        <v>0</v>
      </c>
      <c r="R150">
        <v>2</v>
      </c>
      <c r="S150">
        <v>0</v>
      </c>
      <c r="T150">
        <f t="shared" si="2"/>
        <v>81</v>
      </c>
      <c r="U150" t="s">
        <v>386</v>
      </c>
    </row>
    <row r="151" spans="1:21" x14ac:dyDescent="0.2">
      <c r="A151" t="s">
        <v>366</v>
      </c>
      <c r="B151" t="s">
        <v>387</v>
      </c>
      <c r="C151">
        <v>3736</v>
      </c>
      <c r="D151">
        <v>13</v>
      </c>
      <c r="E151">
        <v>3001</v>
      </c>
      <c r="F151">
        <v>197</v>
      </c>
      <c r="G151">
        <v>37</v>
      </c>
      <c r="H151">
        <v>28</v>
      </c>
      <c r="I151">
        <v>144</v>
      </c>
      <c r="J151">
        <v>16</v>
      </c>
      <c r="K151">
        <v>256</v>
      </c>
      <c r="L151">
        <v>0</v>
      </c>
      <c r="M151">
        <v>5</v>
      </c>
      <c r="N151">
        <v>0</v>
      </c>
      <c r="O151">
        <v>4</v>
      </c>
      <c r="P151">
        <v>0</v>
      </c>
      <c r="Q151">
        <v>3</v>
      </c>
      <c r="R151">
        <v>35</v>
      </c>
      <c r="S151">
        <v>2</v>
      </c>
      <c r="T151">
        <f t="shared" si="2"/>
        <v>8</v>
      </c>
      <c r="U151" t="s">
        <v>388</v>
      </c>
    </row>
    <row r="152" spans="1:21" x14ac:dyDescent="0.2">
      <c r="A152" t="s">
        <v>366</v>
      </c>
      <c r="B152" t="s">
        <v>389</v>
      </c>
      <c r="C152">
        <v>1927</v>
      </c>
      <c r="D152">
        <v>13</v>
      </c>
      <c r="E152">
        <v>37</v>
      </c>
      <c r="F152">
        <v>715</v>
      </c>
      <c r="G152">
        <v>47</v>
      </c>
      <c r="H152">
        <v>364</v>
      </c>
      <c r="I152">
        <v>297</v>
      </c>
      <c r="J152">
        <v>16</v>
      </c>
      <c r="K152">
        <v>35</v>
      </c>
      <c r="L152">
        <v>0</v>
      </c>
      <c r="M152">
        <v>24</v>
      </c>
      <c r="N152">
        <v>0</v>
      </c>
      <c r="O152">
        <v>0</v>
      </c>
      <c r="P152">
        <v>0</v>
      </c>
      <c r="Q152">
        <v>334</v>
      </c>
      <c r="R152">
        <v>12</v>
      </c>
      <c r="S152">
        <v>14</v>
      </c>
      <c r="T152">
        <f t="shared" si="2"/>
        <v>32</v>
      </c>
      <c r="U152" t="s">
        <v>390</v>
      </c>
    </row>
    <row r="153" spans="1:21" x14ac:dyDescent="0.2">
      <c r="A153" t="s">
        <v>366</v>
      </c>
      <c r="B153" t="s">
        <v>391</v>
      </c>
      <c r="C153">
        <v>6317</v>
      </c>
      <c r="D153">
        <v>14</v>
      </c>
      <c r="E153">
        <v>211</v>
      </c>
      <c r="F153">
        <v>4853</v>
      </c>
      <c r="G153">
        <v>67</v>
      </c>
      <c r="H153">
        <v>88</v>
      </c>
      <c r="I153">
        <v>502</v>
      </c>
      <c r="J153">
        <v>34</v>
      </c>
      <c r="K153">
        <v>213</v>
      </c>
      <c r="L153">
        <v>0</v>
      </c>
      <c r="M153">
        <v>135</v>
      </c>
      <c r="N153">
        <v>0</v>
      </c>
      <c r="O153">
        <v>8</v>
      </c>
      <c r="P153">
        <v>5</v>
      </c>
      <c r="Q153">
        <v>69</v>
      </c>
      <c r="R153">
        <v>126</v>
      </c>
      <c r="S153">
        <v>0</v>
      </c>
      <c r="T153">
        <f t="shared" si="2"/>
        <v>6</v>
      </c>
      <c r="U153" t="s">
        <v>392</v>
      </c>
    </row>
    <row r="154" spans="1:21" x14ac:dyDescent="0.2">
      <c r="A154" t="s">
        <v>366</v>
      </c>
      <c r="B154" t="s">
        <v>393</v>
      </c>
      <c r="C154">
        <v>904</v>
      </c>
      <c r="D154">
        <v>5</v>
      </c>
      <c r="E154">
        <v>0</v>
      </c>
      <c r="F154">
        <v>768</v>
      </c>
      <c r="G154">
        <v>2</v>
      </c>
      <c r="H154">
        <v>1</v>
      </c>
      <c r="I154">
        <v>131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2</v>
      </c>
      <c r="S154">
        <v>0</v>
      </c>
      <c r="T154">
        <f t="shared" si="2"/>
        <v>0</v>
      </c>
      <c r="U154" t="s">
        <v>394</v>
      </c>
    </row>
    <row r="155" spans="1:21" x14ac:dyDescent="0.2">
      <c r="A155" t="s">
        <v>366</v>
      </c>
      <c r="B155" t="s">
        <v>395</v>
      </c>
      <c r="C155">
        <v>1615</v>
      </c>
      <c r="D155">
        <v>11</v>
      </c>
      <c r="E155">
        <v>7</v>
      </c>
      <c r="F155">
        <v>52</v>
      </c>
      <c r="G155">
        <v>7</v>
      </c>
      <c r="H155">
        <v>3</v>
      </c>
      <c r="I155">
        <v>1403</v>
      </c>
      <c r="J155">
        <v>9</v>
      </c>
      <c r="K155">
        <v>75</v>
      </c>
      <c r="L155">
        <v>9</v>
      </c>
      <c r="M155">
        <v>2</v>
      </c>
      <c r="N155">
        <v>0</v>
      </c>
      <c r="O155">
        <v>0</v>
      </c>
      <c r="P155">
        <v>1</v>
      </c>
      <c r="Q155">
        <v>2</v>
      </c>
      <c r="R155">
        <v>0</v>
      </c>
      <c r="S155">
        <v>0</v>
      </c>
      <c r="T155">
        <f t="shared" si="2"/>
        <v>45</v>
      </c>
      <c r="U155" t="s">
        <v>396</v>
      </c>
    </row>
    <row r="156" spans="1:21" x14ac:dyDescent="0.2">
      <c r="A156" t="s">
        <v>366</v>
      </c>
      <c r="B156" t="s">
        <v>397</v>
      </c>
      <c r="C156">
        <v>1731</v>
      </c>
      <c r="D156">
        <v>9</v>
      </c>
      <c r="E156">
        <v>26</v>
      </c>
      <c r="F156">
        <v>81</v>
      </c>
      <c r="G156">
        <v>68</v>
      </c>
      <c r="H156">
        <v>35</v>
      </c>
      <c r="I156">
        <v>0</v>
      </c>
      <c r="J156">
        <v>0</v>
      </c>
      <c r="K156">
        <v>12</v>
      </c>
      <c r="L156">
        <v>0</v>
      </c>
      <c r="M156">
        <v>41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2</v>
      </c>
      <c r="T156">
        <f t="shared" si="2"/>
        <v>1466</v>
      </c>
      <c r="U156" t="s">
        <v>398</v>
      </c>
    </row>
    <row r="157" spans="1:21" x14ac:dyDescent="0.2">
      <c r="A157" t="s">
        <v>366</v>
      </c>
      <c r="B157" t="s">
        <v>399</v>
      </c>
      <c r="C157">
        <v>1020</v>
      </c>
      <c r="D157">
        <v>14</v>
      </c>
      <c r="E157">
        <v>58</v>
      </c>
      <c r="F157">
        <v>544</v>
      </c>
      <c r="G157">
        <v>2</v>
      </c>
      <c r="H157">
        <v>356</v>
      </c>
      <c r="I157">
        <v>0</v>
      </c>
      <c r="J157">
        <v>18</v>
      </c>
      <c r="K157">
        <v>2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21</v>
      </c>
      <c r="R157">
        <v>0</v>
      </c>
      <c r="S157">
        <v>0</v>
      </c>
      <c r="T157">
        <f t="shared" si="2"/>
        <v>18</v>
      </c>
      <c r="U157" t="s">
        <v>400</v>
      </c>
    </row>
    <row r="158" spans="1:21" x14ac:dyDescent="0.2">
      <c r="A158" t="s">
        <v>401</v>
      </c>
      <c r="B158" t="s">
        <v>402</v>
      </c>
      <c r="C158">
        <v>2491</v>
      </c>
      <c r="D158">
        <v>24</v>
      </c>
      <c r="E158">
        <v>674</v>
      </c>
      <c r="F158">
        <v>83</v>
      </c>
      <c r="G158">
        <v>89</v>
      </c>
      <c r="H158">
        <v>43</v>
      </c>
      <c r="I158">
        <v>104</v>
      </c>
      <c r="J158">
        <v>691</v>
      </c>
      <c r="K158">
        <v>4</v>
      </c>
      <c r="L158">
        <v>1</v>
      </c>
      <c r="M158">
        <v>12</v>
      </c>
      <c r="N158">
        <v>1</v>
      </c>
      <c r="O158">
        <v>16</v>
      </c>
      <c r="P158">
        <v>1</v>
      </c>
      <c r="Q158">
        <v>2</v>
      </c>
      <c r="R158">
        <v>3</v>
      </c>
      <c r="S158">
        <v>4</v>
      </c>
      <c r="T158">
        <f t="shared" si="2"/>
        <v>763</v>
      </c>
      <c r="U158" t="s">
        <v>403</v>
      </c>
    </row>
    <row r="159" spans="1:21" x14ac:dyDescent="0.2">
      <c r="A159" t="s">
        <v>401</v>
      </c>
      <c r="B159" t="s">
        <v>404</v>
      </c>
      <c r="C159">
        <v>887</v>
      </c>
      <c r="D159">
        <v>12</v>
      </c>
      <c r="E159">
        <v>84</v>
      </c>
      <c r="F159">
        <v>633</v>
      </c>
      <c r="G159">
        <v>19</v>
      </c>
      <c r="H159">
        <v>0</v>
      </c>
      <c r="I159">
        <v>30</v>
      </c>
      <c r="J159">
        <v>47</v>
      </c>
      <c r="K159">
        <v>21</v>
      </c>
      <c r="L159">
        <v>1</v>
      </c>
      <c r="M159">
        <v>1</v>
      </c>
      <c r="N159">
        <v>0</v>
      </c>
      <c r="O159">
        <v>0</v>
      </c>
      <c r="P159">
        <v>7</v>
      </c>
      <c r="Q159">
        <v>0</v>
      </c>
      <c r="R159">
        <v>0</v>
      </c>
      <c r="S159">
        <v>1</v>
      </c>
      <c r="T159">
        <f t="shared" si="2"/>
        <v>43</v>
      </c>
      <c r="U159" t="s">
        <v>403</v>
      </c>
    </row>
    <row r="160" spans="1:21" x14ac:dyDescent="0.2">
      <c r="A160" t="s">
        <v>401</v>
      </c>
      <c r="B160" t="s">
        <v>405</v>
      </c>
      <c r="C160">
        <v>205</v>
      </c>
      <c r="D160">
        <v>5</v>
      </c>
      <c r="E160">
        <v>6</v>
      </c>
      <c r="F160">
        <v>195</v>
      </c>
      <c r="G160">
        <v>1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2</v>
      </c>
      <c r="P160">
        <v>0</v>
      </c>
      <c r="Q160">
        <v>0</v>
      </c>
      <c r="R160">
        <v>0</v>
      </c>
      <c r="S160">
        <v>0</v>
      </c>
      <c r="T160">
        <f t="shared" si="2"/>
        <v>0</v>
      </c>
      <c r="U160" t="s">
        <v>403</v>
      </c>
    </row>
    <row r="161" spans="1:21" x14ac:dyDescent="0.2">
      <c r="A161" t="s">
        <v>401</v>
      </c>
      <c r="B161" t="s">
        <v>406</v>
      </c>
      <c r="C161">
        <v>628</v>
      </c>
      <c r="D161">
        <v>7</v>
      </c>
      <c r="E161">
        <v>5</v>
      </c>
      <c r="F161">
        <v>481</v>
      </c>
      <c r="G161">
        <v>1</v>
      </c>
      <c r="H161">
        <v>0</v>
      </c>
      <c r="I161">
        <v>1</v>
      </c>
      <c r="J161">
        <v>3</v>
      </c>
      <c r="K161">
        <v>0</v>
      </c>
      <c r="L161">
        <v>3</v>
      </c>
      <c r="M161">
        <v>0</v>
      </c>
      <c r="N161">
        <v>134</v>
      </c>
      <c r="O161">
        <v>0</v>
      </c>
      <c r="P161">
        <v>0</v>
      </c>
      <c r="Q161">
        <v>0</v>
      </c>
      <c r="R161">
        <v>0</v>
      </c>
      <c r="S161">
        <v>0</v>
      </c>
      <c r="T161">
        <f t="shared" si="2"/>
        <v>0</v>
      </c>
      <c r="U161" t="s">
        <v>403</v>
      </c>
    </row>
    <row r="162" spans="1:21" x14ac:dyDescent="0.2">
      <c r="A162" t="s">
        <v>401</v>
      </c>
      <c r="B162" t="s">
        <v>407</v>
      </c>
      <c r="C162">
        <v>1334</v>
      </c>
      <c r="D162">
        <v>17</v>
      </c>
      <c r="E162">
        <v>829</v>
      </c>
      <c r="F162">
        <v>315</v>
      </c>
      <c r="G162">
        <v>36</v>
      </c>
      <c r="H162">
        <v>7</v>
      </c>
      <c r="I162">
        <v>30</v>
      </c>
      <c r="J162">
        <v>15</v>
      </c>
      <c r="K162">
        <v>0</v>
      </c>
      <c r="L162">
        <v>2</v>
      </c>
      <c r="M162">
        <v>1</v>
      </c>
      <c r="N162">
        <v>1</v>
      </c>
      <c r="O162">
        <v>2</v>
      </c>
      <c r="P162">
        <v>0</v>
      </c>
      <c r="Q162">
        <v>3</v>
      </c>
      <c r="R162">
        <v>4</v>
      </c>
      <c r="S162">
        <v>4</v>
      </c>
      <c r="T162">
        <f t="shared" si="2"/>
        <v>85</v>
      </c>
      <c r="U162" t="s">
        <v>403</v>
      </c>
    </row>
    <row r="163" spans="1:21" x14ac:dyDescent="0.2">
      <c r="A163" t="s">
        <v>401</v>
      </c>
      <c r="B163" t="s">
        <v>408</v>
      </c>
      <c r="C163">
        <v>573</v>
      </c>
      <c r="D163">
        <v>12</v>
      </c>
      <c r="E163">
        <v>390</v>
      </c>
      <c r="F163">
        <v>124</v>
      </c>
      <c r="G163">
        <v>7</v>
      </c>
      <c r="H163">
        <v>4</v>
      </c>
      <c r="I163">
        <v>3</v>
      </c>
      <c r="J163">
        <v>35</v>
      </c>
      <c r="K163">
        <v>2</v>
      </c>
      <c r="L163">
        <v>2</v>
      </c>
      <c r="M163">
        <v>0</v>
      </c>
      <c r="N163">
        <v>0</v>
      </c>
      <c r="O163">
        <v>1</v>
      </c>
      <c r="P163">
        <v>0</v>
      </c>
      <c r="Q163">
        <v>4</v>
      </c>
      <c r="R163">
        <v>0</v>
      </c>
      <c r="S163">
        <v>1</v>
      </c>
      <c r="T163">
        <f t="shared" si="2"/>
        <v>0</v>
      </c>
      <c r="U163" t="s">
        <v>403</v>
      </c>
    </row>
    <row r="164" spans="1:21" x14ac:dyDescent="0.2">
      <c r="A164" t="s">
        <v>401</v>
      </c>
      <c r="B164" t="s">
        <v>409</v>
      </c>
      <c r="C164">
        <v>120</v>
      </c>
      <c r="D164">
        <v>6</v>
      </c>
      <c r="E164">
        <v>1</v>
      </c>
      <c r="F164">
        <v>111</v>
      </c>
      <c r="G164">
        <v>5</v>
      </c>
      <c r="H164">
        <v>1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f t="shared" si="2"/>
        <v>0</v>
      </c>
      <c r="U164" t="s">
        <v>403</v>
      </c>
    </row>
    <row r="165" spans="1:21" x14ac:dyDescent="0.2">
      <c r="A165" t="s">
        <v>401</v>
      </c>
      <c r="B165" t="s">
        <v>410</v>
      </c>
      <c r="C165">
        <v>176</v>
      </c>
      <c r="D165">
        <v>4</v>
      </c>
      <c r="E165">
        <v>100</v>
      </c>
      <c r="F165">
        <v>59</v>
      </c>
      <c r="G165">
        <v>0</v>
      </c>
      <c r="H165">
        <v>0</v>
      </c>
      <c r="I165">
        <v>16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f t="shared" si="2"/>
        <v>0</v>
      </c>
      <c r="U165" t="s">
        <v>403</v>
      </c>
    </row>
    <row r="166" spans="1:21" x14ac:dyDescent="0.2">
      <c r="A166" t="s">
        <v>401</v>
      </c>
      <c r="B166" t="s">
        <v>411</v>
      </c>
      <c r="C166">
        <v>281</v>
      </c>
      <c r="D166">
        <v>10</v>
      </c>
      <c r="E166">
        <v>106</v>
      </c>
      <c r="F166">
        <v>153</v>
      </c>
      <c r="G166">
        <v>1</v>
      </c>
      <c r="H166">
        <v>2</v>
      </c>
      <c r="I166">
        <v>7</v>
      </c>
      <c r="J166">
        <v>5</v>
      </c>
      <c r="K166">
        <v>3</v>
      </c>
      <c r="L166">
        <v>0</v>
      </c>
      <c r="M166">
        <v>2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1</v>
      </c>
      <c r="T166">
        <f t="shared" si="2"/>
        <v>0</v>
      </c>
      <c r="U166" t="s">
        <v>403</v>
      </c>
    </row>
    <row r="167" spans="1:21" x14ac:dyDescent="0.2">
      <c r="A167" t="s">
        <v>401</v>
      </c>
      <c r="B167" t="s">
        <v>412</v>
      </c>
      <c r="C167">
        <v>79</v>
      </c>
      <c r="D167">
        <v>3</v>
      </c>
      <c r="E167">
        <v>0</v>
      </c>
      <c r="F167">
        <v>72</v>
      </c>
      <c r="G167">
        <v>6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f t="shared" si="2"/>
        <v>0</v>
      </c>
      <c r="U167" t="s">
        <v>403</v>
      </c>
    </row>
    <row r="168" spans="1:21" x14ac:dyDescent="0.2">
      <c r="A168" t="s">
        <v>401</v>
      </c>
      <c r="B168" t="s">
        <v>413</v>
      </c>
      <c r="C168">
        <v>523</v>
      </c>
      <c r="D168">
        <v>10</v>
      </c>
      <c r="E168">
        <v>75</v>
      </c>
      <c r="F168">
        <v>269</v>
      </c>
      <c r="G168">
        <v>4</v>
      </c>
      <c r="H168">
        <v>2</v>
      </c>
      <c r="I168">
        <v>111</v>
      </c>
      <c r="J168">
        <v>5</v>
      </c>
      <c r="K168">
        <v>4</v>
      </c>
      <c r="L168">
        <v>0</v>
      </c>
      <c r="M168">
        <v>2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>
        <f t="shared" si="2"/>
        <v>50</v>
      </c>
      <c r="U168" t="s">
        <v>403</v>
      </c>
    </row>
    <row r="169" spans="1:21" x14ac:dyDescent="0.2">
      <c r="A169" t="s">
        <v>401</v>
      </c>
      <c r="B169" t="s">
        <v>414</v>
      </c>
      <c r="C169">
        <v>65</v>
      </c>
      <c r="D169">
        <v>7</v>
      </c>
      <c r="E169">
        <v>11</v>
      </c>
      <c r="F169">
        <v>1</v>
      </c>
      <c r="G169">
        <v>5</v>
      </c>
      <c r="H169">
        <v>0</v>
      </c>
      <c r="I169">
        <v>26</v>
      </c>
      <c r="J169">
        <v>11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f t="shared" si="2"/>
        <v>10</v>
      </c>
      <c r="U169" t="s">
        <v>403</v>
      </c>
    </row>
    <row r="170" spans="1:21" x14ac:dyDescent="0.2">
      <c r="A170" t="s">
        <v>401</v>
      </c>
      <c r="B170" t="s">
        <v>415</v>
      </c>
      <c r="C170">
        <v>52</v>
      </c>
      <c r="D170">
        <v>5</v>
      </c>
      <c r="E170">
        <v>5</v>
      </c>
      <c r="F170">
        <v>39</v>
      </c>
      <c r="G170">
        <v>5</v>
      </c>
      <c r="H170">
        <v>1</v>
      </c>
      <c r="I170">
        <v>0</v>
      </c>
      <c r="J170">
        <v>2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f t="shared" si="2"/>
        <v>0</v>
      </c>
      <c r="U170" t="s">
        <v>403</v>
      </c>
    </row>
    <row r="171" spans="1:21" x14ac:dyDescent="0.2">
      <c r="A171" t="s">
        <v>401</v>
      </c>
      <c r="B171" t="s">
        <v>416</v>
      </c>
      <c r="C171">
        <v>379</v>
      </c>
      <c r="D171">
        <v>4</v>
      </c>
      <c r="E171">
        <v>17</v>
      </c>
      <c r="F171">
        <v>332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29</v>
      </c>
      <c r="P171">
        <v>0</v>
      </c>
      <c r="Q171">
        <v>0</v>
      </c>
      <c r="R171">
        <v>0</v>
      </c>
      <c r="S171">
        <v>0</v>
      </c>
      <c r="T171">
        <f t="shared" si="2"/>
        <v>1</v>
      </c>
      <c r="U171" t="s">
        <v>417</v>
      </c>
    </row>
    <row r="172" spans="1:21" x14ac:dyDescent="0.2">
      <c r="A172" t="s">
        <v>401</v>
      </c>
      <c r="B172" t="s">
        <v>418</v>
      </c>
      <c r="C172">
        <v>671</v>
      </c>
      <c r="D172">
        <v>4</v>
      </c>
      <c r="E172">
        <v>46</v>
      </c>
      <c r="F172">
        <v>552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72</v>
      </c>
      <c r="P172">
        <v>0</v>
      </c>
      <c r="Q172">
        <v>0</v>
      </c>
      <c r="R172">
        <v>0</v>
      </c>
      <c r="S172">
        <v>0</v>
      </c>
      <c r="T172">
        <f t="shared" si="2"/>
        <v>1</v>
      </c>
      <c r="U172" t="s">
        <v>417</v>
      </c>
    </row>
    <row r="173" spans="1:21" x14ac:dyDescent="0.2">
      <c r="A173" t="s">
        <v>401</v>
      </c>
      <c r="B173" t="s">
        <v>419</v>
      </c>
      <c r="C173">
        <v>896</v>
      </c>
      <c r="D173">
        <v>4</v>
      </c>
      <c r="E173">
        <v>103</v>
      </c>
      <c r="F173">
        <v>73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82</v>
      </c>
      <c r="P173">
        <v>0</v>
      </c>
      <c r="Q173">
        <v>0</v>
      </c>
      <c r="R173">
        <v>0</v>
      </c>
      <c r="S173">
        <v>0</v>
      </c>
      <c r="T173">
        <f t="shared" si="2"/>
        <v>638</v>
      </c>
      <c r="U173" t="s">
        <v>417</v>
      </c>
    </row>
    <row r="174" spans="1:21" x14ac:dyDescent="0.2">
      <c r="A174" t="s">
        <v>401</v>
      </c>
      <c r="B174" t="s">
        <v>420</v>
      </c>
      <c r="C174">
        <v>204</v>
      </c>
      <c r="D174">
        <v>4</v>
      </c>
      <c r="E174">
        <v>24</v>
      </c>
      <c r="F174">
        <v>143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33</v>
      </c>
      <c r="P174">
        <v>0</v>
      </c>
      <c r="Q174">
        <v>0</v>
      </c>
      <c r="R174">
        <v>0</v>
      </c>
      <c r="S174">
        <v>0</v>
      </c>
      <c r="T174">
        <f t="shared" si="2"/>
        <v>4</v>
      </c>
      <c r="U174" t="s">
        <v>417</v>
      </c>
    </row>
    <row r="175" spans="1:21" x14ac:dyDescent="0.2">
      <c r="A175" t="s">
        <v>401</v>
      </c>
      <c r="B175" t="s">
        <v>421</v>
      </c>
      <c r="C175">
        <v>500</v>
      </c>
      <c r="D175">
        <v>4</v>
      </c>
      <c r="E175">
        <v>25</v>
      </c>
      <c r="F175">
        <v>415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59</v>
      </c>
      <c r="P175">
        <v>0</v>
      </c>
      <c r="Q175">
        <v>0</v>
      </c>
      <c r="R175">
        <v>0</v>
      </c>
      <c r="S175">
        <v>0</v>
      </c>
      <c r="T175">
        <f t="shared" si="2"/>
        <v>1</v>
      </c>
      <c r="U175" t="s">
        <v>417</v>
      </c>
    </row>
    <row r="176" spans="1:21" x14ac:dyDescent="0.2">
      <c r="A176" t="s">
        <v>401</v>
      </c>
      <c r="B176" t="s">
        <v>422</v>
      </c>
      <c r="C176">
        <v>347</v>
      </c>
      <c r="D176">
        <v>4</v>
      </c>
      <c r="E176">
        <v>89</v>
      </c>
      <c r="F176">
        <v>181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53</v>
      </c>
      <c r="P176">
        <v>0</v>
      </c>
      <c r="Q176">
        <v>0</v>
      </c>
      <c r="R176">
        <v>0</v>
      </c>
      <c r="S176">
        <v>0</v>
      </c>
      <c r="T176">
        <f t="shared" si="2"/>
        <v>24</v>
      </c>
      <c r="U176" t="s">
        <v>417</v>
      </c>
    </row>
    <row r="177" spans="1:21" x14ac:dyDescent="0.2">
      <c r="A177" t="s">
        <v>401</v>
      </c>
      <c r="B177" t="s">
        <v>423</v>
      </c>
      <c r="C177">
        <v>75</v>
      </c>
      <c r="D177">
        <v>4</v>
      </c>
      <c r="E177">
        <v>14</v>
      </c>
      <c r="F177">
        <v>59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2</v>
      </c>
      <c r="P177">
        <v>0</v>
      </c>
      <c r="Q177">
        <v>0</v>
      </c>
      <c r="R177">
        <v>0</v>
      </c>
      <c r="S177">
        <v>0</v>
      </c>
      <c r="T177">
        <f t="shared" si="2"/>
        <v>0</v>
      </c>
      <c r="U177" t="s">
        <v>417</v>
      </c>
    </row>
    <row r="178" spans="1:21" x14ac:dyDescent="0.2">
      <c r="A178" t="s">
        <v>401</v>
      </c>
      <c r="B178" t="s">
        <v>424</v>
      </c>
      <c r="C178">
        <v>382</v>
      </c>
      <c r="D178">
        <v>4</v>
      </c>
      <c r="E178">
        <v>51</v>
      </c>
      <c r="F178">
        <v>187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126</v>
      </c>
      <c r="P178">
        <v>0</v>
      </c>
      <c r="Q178">
        <v>0</v>
      </c>
      <c r="R178">
        <v>0</v>
      </c>
      <c r="S178">
        <v>0</v>
      </c>
      <c r="T178">
        <f t="shared" si="2"/>
        <v>18</v>
      </c>
      <c r="U178" t="s">
        <v>417</v>
      </c>
    </row>
    <row r="179" spans="1:21" x14ac:dyDescent="0.2">
      <c r="A179" t="s">
        <v>401</v>
      </c>
      <c r="B179" t="s">
        <v>425</v>
      </c>
      <c r="C179">
        <v>82</v>
      </c>
      <c r="D179">
        <v>4</v>
      </c>
      <c r="E179">
        <v>13</v>
      </c>
      <c r="F179">
        <v>12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54</v>
      </c>
      <c r="P179">
        <v>0</v>
      </c>
      <c r="Q179">
        <v>0</v>
      </c>
      <c r="R179">
        <v>0</v>
      </c>
      <c r="S179">
        <v>0</v>
      </c>
      <c r="T179">
        <f t="shared" si="2"/>
        <v>3</v>
      </c>
      <c r="U179" t="s">
        <v>417</v>
      </c>
    </row>
    <row r="180" spans="1:21" x14ac:dyDescent="0.2">
      <c r="A180" t="s">
        <v>401</v>
      </c>
      <c r="B180" t="s">
        <v>426</v>
      </c>
      <c r="C180">
        <v>64</v>
      </c>
      <c r="D180">
        <v>4</v>
      </c>
      <c r="E180">
        <v>23</v>
      </c>
      <c r="F180">
        <v>36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f t="shared" si="2"/>
        <v>5</v>
      </c>
      <c r="U180" t="s">
        <v>417</v>
      </c>
    </row>
    <row r="181" spans="1:21" x14ac:dyDescent="0.2">
      <c r="A181" t="s">
        <v>401</v>
      </c>
      <c r="B181" t="s">
        <v>427</v>
      </c>
      <c r="C181">
        <v>142</v>
      </c>
      <c r="D181">
        <v>7</v>
      </c>
      <c r="E181">
        <v>6</v>
      </c>
      <c r="F181">
        <v>33</v>
      </c>
      <c r="G181">
        <v>1</v>
      </c>
      <c r="H181">
        <v>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99</v>
      </c>
      <c r="P181">
        <v>0</v>
      </c>
      <c r="Q181">
        <v>1</v>
      </c>
      <c r="R181">
        <v>0</v>
      </c>
      <c r="S181">
        <v>0</v>
      </c>
      <c r="T181">
        <f t="shared" si="2"/>
        <v>0</v>
      </c>
      <c r="U181" t="s">
        <v>428</v>
      </c>
    </row>
    <row r="182" spans="1:21" x14ac:dyDescent="0.2">
      <c r="A182" t="s">
        <v>401</v>
      </c>
      <c r="B182" t="s">
        <v>429</v>
      </c>
      <c r="C182">
        <v>155</v>
      </c>
      <c r="D182">
        <v>5</v>
      </c>
      <c r="E182">
        <v>16</v>
      </c>
      <c r="F182">
        <v>127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11</v>
      </c>
      <c r="P182">
        <v>0</v>
      </c>
      <c r="Q182">
        <v>0</v>
      </c>
      <c r="R182">
        <v>0</v>
      </c>
      <c r="S182">
        <v>0</v>
      </c>
      <c r="T182">
        <f t="shared" si="2"/>
        <v>0</v>
      </c>
      <c r="U182" t="s">
        <v>428</v>
      </c>
    </row>
    <row r="183" spans="1:21" x14ac:dyDescent="0.2">
      <c r="A183" t="s">
        <v>401</v>
      </c>
      <c r="B183" t="s">
        <v>430</v>
      </c>
      <c r="C183">
        <v>83</v>
      </c>
      <c r="D183" t="s">
        <v>431</v>
      </c>
      <c r="E183">
        <v>20</v>
      </c>
      <c r="F183">
        <v>29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f t="shared" si="2"/>
        <v>34</v>
      </c>
      <c r="U183" t="s">
        <v>432</v>
      </c>
    </row>
    <row r="184" spans="1:21" x14ac:dyDescent="0.2">
      <c r="A184" t="s">
        <v>401</v>
      </c>
      <c r="B184" t="s">
        <v>433</v>
      </c>
      <c r="C184">
        <v>742</v>
      </c>
      <c r="D184" t="s">
        <v>431</v>
      </c>
      <c r="E184">
        <v>157</v>
      </c>
      <c r="F184">
        <v>568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f t="shared" si="2"/>
        <v>17</v>
      </c>
      <c r="U184" t="s">
        <v>434</v>
      </c>
    </row>
    <row r="185" spans="1:21" x14ac:dyDescent="0.2">
      <c r="A185" t="s">
        <v>401</v>
      </c>
      <c r="B185" t="s">
        <v>435</v>
      </c>
      <c r="C185">
        <v>419</v>
      </c>
      <c r="D185" t="s">
        <v>431</v>
      </c>
      <c r="E185">
        <v>46</v>
      </c>
      <c r="F185">
        <v>355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f t="shared" si="2"/>
        <v>18</v>
      </c>
      <c r="U185" t="s">
        <v>434</v>
      </c>
    </row>
    <row r="186" spans="1:21" x14ac:dyDescent="0.2">
      <c r="A186" t="s">
        <v>401</v>
      </c>
      <c r="B186" t="s">
        <v>436</v>
      </c>
      <c r="C186">
        <v>374</v>
      </c>
      <c r="D186" t="s">
        <v>431</v>
      </c>
      <c r="E186">
        <v>12</v>
      </c>
      <c r="F186">
        <v>356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f t="shared" si="2"/>
        <v>6</v>
      </c>
      <c r="U186" t="s">
        <v>437</v>
      </c>
    </row>
    <row r="187" spans="1:21" x14ac:dyDescent="0.2">
      <c r="A187" t="s">
        <v>401</v>
      </c>
      <c r="B187" t="s">
        <v>438</v>
      </c>
      <c r="C187">
        <v>284</v>
      </c>
      <c r="D187">
        <v>7</v>
      </c>
      <c r="E187">
        <v>45</v>
      </c>
      <c r="F187">
        <v>23</v>
      </c>
      <c r="G187">
        <v>3</v>
      </c>
      <c r="H187">
        <v>1</v>
      </c>
      <c r="I187">
        <v>0</v>
      </c>
      <c r="J187">
        <v>1</v>
      </c>
      <c r="K187">
        <v>0</v>
      </c>
      <c r="L187">
        <v>0</v>
      </c>
      <c r="M187">
        <v>1</v>
      </c>
      <c r="N187">
        <v>0</v>
      </c>
      <c r="O187">
        <v>21</v>
      </c>
      <c r="P187">
        <v>0</v>
      </c>
      <c r="Q187">
        <v>0</v>
      </c>
      <c r="R187">
        <v>0</v>
      </c>
      <c r="S187">
        <v>0</v>
      </c>
      <c r="T187">
        <f t="shared" si="2"/>
        <v>189</v>
      </c>
      <c r="U187" t="s">
        <v>439</v>
      </c>
    </row>
    <row r="188" spans="1:21" x14ac:dyDescent="0.2">
      <c r="A188" t="s">
        <v>401</v>
      </c>
      <c r="B188" t="s">
        <v>440</v>
      </c>
      <c r="C188">
        <v>58</v>
      </c>
      <c r="D188">
        <v>4</v>
      </c>
      <c r="E188">
        <v>7</v>
      </c>
      <c r="F188">
        <v>49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f t="shared" si="2"/>
        <v>0</v>
      </c>
      <c r="U188" t="s">
        <v>439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F3BD-E910-4041-A20E-4C04A660992D}">
  <dimension ref="A1:W188"/>
  <sheetViews>
    <sheetView workbookViewId="0">
      <selection sqref="A1:W188"/>
    </sheetView>
  </sheetViews>
  <sheetFormatPr baseColWidth="10" defaultRowHeight="16" x14ac:dyDescent="0.2"/>
  <cols>
    <col min="6" max="6" width="14.6640625" customWidth="1"/>
  </cols>
  <sheetData>
    <row r="1" spans="1:23" x14ac:dyDescent="0.2">
      <c r="A1" t="s">
        <v>106</v>
      </c>
      <c r="B1" t="s">
        <v>107</v>
      </c>
      <c r="C1" t="s">
        <v>108</v>
      </c>
      <c r="D1" t="s">
        <v>125</v>
      </c>
      <c r="E1" t="s">
        <v>452</v>
      </c>
      <c r="F1" t="s">
        <v>454</v>
      </c>
      <c r="G1" t="s">
        <v>455</v>
      </c>
      <c r="H1" t="s">
        <v>456</v>
      </c>
      <c r="I1" t="s">
        <v>457</v>
      </c>
      <c r="J1" t="s">
        <v>458</v>
      </c>
      <c r="K1" t="s">
        <v>459</v>
      </c>
      <c r="L1" t="s">
        <v>460</v>
      </c>
      <c r="M1" t="s">
        <v>461</v>
      </c>
      <c r="N1" t="s">
        <v>462</v>
      </c>
      <c r="O1" t="s">
        <v>463</v>
      </c>
      <c r="P1" t="s">
        <v>464</v>
      </c>
      <c r="Q1" t="s">
        <v>465</v>
      </c>
      <c r="R1" t="s">
        <v>466</v>
      </c>
      <c r="S1" t="s">
        <v>467</v>
      </c>
      <c r="T1" t="s">
        <v>468</v>
      </c>
      <c r="U1" t="s">
        <v>453</v>
      </c>
      <c r="V1" t="s">
        <v>469</v>
      </c>
      <c r="W1" t="s">
        <v>473</v>
      </c>
    </row>
    <row r="2" spans="1:23" x14ac:dyDescent="0.2">
      <c r="A2" t="s">
        <v>123</v>
      </c>
      <c r="B2" t="s">
        <v>124</v>
      </c>
      <c r="C2">
        <v>682</v>
      </c>
      <c r="D2">
        <v>13</v>
      </c>
      <c r="E2">
        <f>'McKechnie&amp;Moss2016'!E2*kcal.specimens!$B$11</f>
        <v>51756.432000000001</v>
      </c>
      <c r="F2">
        <f>'McKechnie&amp;Moss2016'!F2*kcal.specimens!$C$11</f>
        <v>121735.5776</v>
      </c>
      <c r="G2">
        <f>'McKechnie&amp;Moss2016'!G2*kcal.specimens!$D$11</f>
        <v>9322.5439999999999</v>
      </c>
      <c r="H2">
        <f>'McKechnie&amp;Moss2016'!H2*kcal.specimens!E$11</f>
        <v>2140.5823999999998</v>
      </c>
      <c r="I2">
        <f>'McKechnie&amp;Moss2016'!I2*kcal.specimens!F$11</f>
        <v>0</v>
      </c>
      <c r="J2">
        <f>'McKechnie&amp;Moss2016'!J2*kcal.specimens!G$11</f>
        <v>799.92</v>
      </c>
      <c r="K2">
        <f>'McKechnie&amp;Moss2016'!K2*kcal.specimens!H$11</f>
        <v>4875</v>
      </c>
      <c r="L2">
        <f>'McKechnie&amp;Moss2016'!L2*kcal.specimens!I$11</f>
        <v>1881.0000000000002</v>
      </c>
      <c r="M2">
        <f>'McKechnie&amp;Moss2016'!M2*kcal.specimens!J$11</f>
        <v>0</v>
      </c>
      <c r="N2">
        <f>'McKechnie&amp;Moss2016'!N2*kcal.specimens!K$11</f>
        <v>3895.0230000000001</v>
      </c>
      <c r="O2">
        <f>'McKechnie&amp;Moss2016'!O2*kcal.specimens!L$11</f>
        <v>854.18200000000002</v>
      </c>
      <c r="P2">
        <f>'McKechnie&amp;Moss2016'!P2*kcal.specimens!M$11</f>
        <v>0</v>
      </c>
      <c r="Q2">
        <f>'McKechnie&amp;Moss2016'!Q2*kcal.specimens!N$11</f>
        <v>25.5</v>
      </c>
      <c r="R2">
        <f>'McKechnie&amp;Moss2016'!R2*kcal.specimens!O$11</f>
        <v>400.4</v>
      </c>
      <c r="S2">
        <f>'McKechnie&amp;Moss2016'!S2*kcal.specimens!P$11</f>
        <v>2019.6000000000001</v>
      </c>
      <c r="T2">
        <f>'McKechnie&amp;Moss2016'!T2*kcal.specimens!Q$11</f>
        <v>0</v>
      </c>
      <c r="U2">
        <f>SUM(E2:T2)</f>
        <v>199705.761</v>
      </c>
      <c r="V2">
        <f>F2/U2</f>
        <v>0.60957469123787578</v>
      </c>
      <c r="W2">
        <f>G2/U2</f>
        <v>4.6681397438504538E-2</v>
      </c>
    </row>
    <row r="3" spans="1:23" x14ac:dyDescent="0.2">
      <c r="A3" t="s">
        <v>123</v>
      </c>
      <c r="B3" t="s">
        <v>128</v>
      </c>
      <c r="C3">
        <v>61</v>
      </c>
      <c r="D3">
        <v>4</v>
      </c>
      <c r="E3">
        <f>'McKechnie&amp;Moss2016'!E3*kcal.specimens!$B$11</f>
        <v>9849.84</v>
      </c>
      <c r="F3">
        <f>'McKechnie&amp;Moss2016'!F3*kcal.specimens!$C$11</f>
        <v>0</v>
      </c>
      <c r="G3">
        <f>'McKechnie&amp;Moss2016'!G3*kcal.specimens!$D$11</f>
        <v>0</v>
      </c>
      <c r="H3">
        <f>'McKechnie&amp;Moss2016'!H3*kcal.specimens!E$11</f>
        <v>0</v>
      </c>
      <c r="I3">
        <f>'McKechnie&amp;Moss2016'!I3*kcal.specimens!F$11</f>
        <v>0</v>
      </c>
      <c r="J3">
        <f>'McKechnie&amp;Moss2016'!J3*kcal.specimens!G$11</f>
        <v>0</v>
      </c>
      <c r="K3">
        <f>'McKechnie&amp;Moss2016'!K3*kcal.specimens!H$11</f>
        <v>1218.75</v>
      </c>
      <c r="L3">
        <f>'McKechnie&amp;Moss2016'!L3*kcal.specimens!I$11</f>
        <v>1504.8000000000002</v>
      </c>
      <c r="M3">
        <f>'McKechnie&amp;Moss2016'!M3*kcal.specimens!J$11</f>
        <v>192.82049999999998</v>
      </c>
      <c r="N3">
        <f>'McKechnie&amp;Moss2016'!N3*kcal.specimens!K$11</f>
        <v>0</v>
      </c>
      <c r="O3">
        <f>'McKechnie&amp;Moss2016'!O3*kcal.specimens!L$11</f>
        <v>0</v>
      </c>
      <c r="P3">
        <f>'McKechnie&amp;Moss2016'!P3*kcal.specimens!M$11</f>
        <v>0</v>
      </c>
      <c r="Q3">
        <f>'McKechnie&amp;Moss2016'!Q3*kcal.specimens!N$11</f>
        <v>0</v>
      </c>
      <c r="R3">
        <f>'McKechnie&amp;Moss2016'!R3*kcal.specimens!O$11</f>
        <v>0</v>
      </c>
      <c r="S3">
        <f>'McKechnie&amp;Moss2016'!S3*kcal.specimens!P$11</f>
        <v>0</v>
      </c>
      <c r="T3">
        <f>'McKechnie&amp;Moss2016'!T3*kcal.specimens!Q$11</f>
        <v>0</v>
      </c>
      <c r="U3">
        <f t="shared" ref="U3:U66" si="0">SUM(E3:T3)</f>
        <v>12766.210499999999</v>
      </c>
      <c r="V3">
        <f t="shared" ref="V3:V66" si="1">F3/U3</f>
        <v>0</v>
      </c>
      <c r="W3">
        <f t="shared" ref="W3:W66" si="2">G3/U3</f>
        <v>0</v>
      </c>
    </row>
    <row r="4" spans="1:23" x14ac:dyDescent="0.2">
      <c r="A4" t="s">
        <v>123</v>
      </c>
      <c r="B4" t="s">
        <v>130</v>
      </c>
      <c r="C4">
        <v>903</v>
      </c>
      <c r="D4">
        <v>13</v>
      </c>
      <c r="E4">
        <f>'McKechnie&amp;Moss2016'!E4*kcal.specimens!$B$11</f>
        <v>103871.03999999999</v>
      </c>
      <c r="F4">
        <f>'McKechnie&amp;Moss2016'!F4*kcal.specimens!$C$11</f>
        <v>875559.73120000004</v>
      </c>
      <c r="G4">
        <f>'McKechnie&amp;Moss2016'!G4*kcal.specimens!$D$11</f>
        <v>107209.25599999999</v>
      </c>
      <c r="H4">
        <f>'McKechnie&amp;Moss2016'!H4*kcal.specimens!E$11</f>
        <v>12843.4944</v>
      </c>
      <c r="I4">
        <f>'McKechnie&amp;Moss2016'!I4*kcal.specimens!F$11</f>
        <v>880.70400000000006</v>
      </c>
      <c r="J4">
        <f>'McKechnie&amp;Moss2016'!J4*kcal.specimens!G$11</f>
        <v>533.28</v>
      </c>
      <c r="K4">
        <f>'McKechnie&amp;Moss2016'!K4*kcal.specimens!H$11</f>
        <v>49968.75</v>
      </c>
      <c r="L4">
        <f>'McKechnie&amp;Moss2016'!L4*kcal.specimens!I$11</f>
        <v>6771.6</v>
      </c>
      <c r="M4">
        <f>'McKechnie&amp;Moss2016'!M4*kcal.specimens!J$11</f>
        <v>1542.5639999999999</v>
      </c>
      <c r="N4">
        <f>'McKechnie&amp;Moss2016'!N4*kcal.specimens!K$11</f>
        <v>36.7455</v>
      </c>
      <c r="O4">
        <f>'McKechnie&amp;Moss2016'!O4*kcal.specimens!L$11</f>
        <v>0</v>
      </c>
      <c r="P4">
        <f>'McKechnie&amp;Moss2016'!P4*kcal.specimens!M$11</f>
        <v>29473.920000000002</v>
      </c>
      <c r="Q4">
        <f>'McKechnie&amp;Moss2016'!Q4*kcal.specimens!N$11</f>
        <v>8.5</v>
      </c>
      <c r="R4">
        <f>'McKechnie&amp;Moss2016'!R4*kcal.specimens!O$11</f>
        <v>0</v>
      </c>
      <c r="S4">
        <f>'McKechnie&amp;Moss2016'!S4*kcal.specimens!P$11</f>
        <v>2019.6000000000001</v>
      </c>
      <c r="T4">
        <f>'McKechnie&amp;Moss2016'!T4*kcal.specimens!Q$11</f>
        <v>3908.6097</v>
      </c>
      <c r="U4">
        <f t="shared" si="0"/>
        <v>1194627.7948</v>
      </c>
      <c r="V4">
        <f t="shared" si="1"/>
        <v>0.7329142474427216</v>
      </c>
      <c r="W4">
        <f t="shared" si="2"/>
        <v>8.9742810661749717E-2</v>
      </c>
    </row>
    <row r="5" spans="1:23" x14ac:dyDescent="0.2">
      <c r="A5" t="s">
        <v>123</v>
      </c>
      <c r="B5" t="s">
        <v>132</v>
      </c>
      <c r="C5">
        <v>746</v>
      </c>
      <c r="D5">
        <v>13</v>
      </c>
      <c r="E5">
        <f>'McKechnie&amp;Moss2016'!E5*kcal.specimens!$B$11</f>
        <v>105482.83199999999</v>
      </c>
      <c r="F5">
        <f>'McKechnie&amp;Moss2016'!F5*kcal.specimens!$C$11</f>
        <v>332431.7696</v>
      </c>
      <c r="G5">
        <f>'McKechnie&amp;Moss2016'!G5*kcal.specimens!$D$11</f>
        <v>18645.088</v>
      </c>
      <c r="H5">
        <f>'McKechnie&amp;Moss2016'!H5*kcal.specimens!E$11</f>
        <v>4281.1647999999996</v>
      </c>
      <c r="I5">
        <f>'McKechnie&amp;Moss2016'!I5*kcal.specimens!F$11</f>
        <v>0</v>
      </c>
      <c r="J5">
        <f>'McKechnie&amp;Moss2016'!J5*kcal.specimens!G$11</f>
        <v>533.28</v>
      </c>
      <c r="K5">
        <f>'McKechnie&amp;Moss2016'!K5*kcal.specimens!H$11</f>
        <v>8531.25</v>
      </c>
      <c r="L5">
        <f>'McKechnie&amp;Moss2016'!L5*kcal.specimens!I$11</f>
        <v>376.20000000000005</v>
      </c>
      <c r="M5">
        <f>'McKechnie&amp;Moss2016'!M5*kcal.specimens!J$11</f>
        <v>385.64099999999996</v>
      </c>
      <c r="N5">
        <f>'McKechnie&amp;Moss2016'!N5*kcal.specimens!K$11</f>
        <v>612.42499999999995</v>
      </c>
      <c r="O5">
        <f>'McKechnie&amp;Moss2016'!O5*kcal.specimens!L$11</f>
        <v>274.55849999999998</v>
      </c>
      <c r="P5">
        <f>'McKechnie&amp;Moss2016'!P5*kcal.specimens!M$11</f>
        <v>0</v>
      </c>
      <c r="Q5">
        <f>'McKechnie&amp;Moss2016'!Q5*kcal.specimens!N$11</f>
        <v>42.5</v>
      </c>
      <c r="R5">
        <f>'McKechnie&amp;Moss2016'!R5*kcal.specimens!O$11</f>
        <v>0</v>
      </c>
      <c r="S5">
        <f>'McKechnie&amp;Moss2016'!S5*kcal.specimens!P$11</f>
        <v>2019.6000000000001</v>
      </c>
      <c r="T5">
        <f>'McKechnie&amp;Moss2016'!T5*kcal.specimens!Q$11</f>
        <v>434.28996666666666</v>
      </c>
      <c r="U5">
        <f t="shared" si="0"/>
        <v>474050.59886666667</v>
      </c>
      <c r="V5">
        <f t="shared" si="1"/>
        <v>0.70125798890405167</v>
      </c>
      <c r="W5">
        <f t="shared" si="2"/>
        <v>3.9331430114370958E-2</v>
      </c>
    </row>
    <row r="6" spans="1:23" x14ac:dyDescent="0.2">
      <c r="A6" t="s">
        <v>123</v>
      </c>
      <c r="B6" t="s">
        <v>134</v>
      </c>
      <c r="C6">
        <v>3176</v>
      </c>
      <c r="D6">
        <v>13</v>
      </c>
      <c r="E6">
        <f>'McKechnie&amp;Moss2016'!E6*kcal.specimens!$B$11</f>
        <v>439481.95199999999</v>
      </c>
      <c r="F6">
        <f>'McKechnie&amp;Moss2016'!F6*kcal.specimens!$C$11</f>
        <v>51503.513599999998</v>
      </c>
      <c r="G6">
        <f>'McKechnie&amp;Moss2016'!G6*kcal.specimens!$D$11</f>
        <v>0</v>
      </c>
      <c r="H6">
        <f>'McKechnie&amp;Moss2016'!H6*kcal.specimens!E$11</f>
        <v>8562.3295999999991</v>
      </c>
      <c r="I6">
        <f>'McKechnie&amp;Moss2016'!I6*kcal.specimens!F$11</f>
        <v>880.70400000000006</v>
      </c>
      <c r="J6">
        <f>'McKechnie&amp;Moss2016'!J6*kcal.specimens!G$11</f>
        <v>2133.12</v>
      </c>
      <c r="K6">
        <f>'McKechnie&amp;Moss2016'!K6*kcal.specimens!H$11</f>
        <v>2437.5</v>
      </c>
      <c r="L6">
        <f>'McKechnie&amp;Moss2016'!L6*kcal.specimens!I$11</f>
        <v>376.20000000000005</v>
      </c>
      <c r="M6">
        <f>'McKechnie&amp;Moss2016'!M6*kcal.specimens!J$11</f>
        <v>192.82049999999998</v>
      </c>
      <c r="N6">
        <f>'McKechnie&amp;Moss2016'!N6*kcal.specimens!K$11</f>
        <v>6748.9234999999999</v>
      </c>
      <c r="O6">
        <f>'McKechnie&amp;Moss2016'!O6*kcal.specimens!L$11</f>
        <v>91.519499999999994</v>
      </c>
      <c r="P6">
        <f>'McKechnie&amp;Moss2016'!P6*kcal.specimens!M$11</f>
        <v>0</v>
      </c>
      <c r="Q6">
        <f>'McKechnie&amp;Moss2016'!Q6*kcal.specimens!N$11</f>
        <v>0</v>
      </c>
      <c r="R6">
        <f>'McKechnie&amp;Moss2016'!R6*kcal.specimens!O$11</f>
        <v>0</v>
      </c>
      <c r="S6">
        <f>'McKechnie&amp;Moss2016'!S6*kcal.specimens!P$11</f>
        <v>0</v>
      </c>
      <c r="T6">
        <f>'McKechnie&amp;Moss2016'!T6*kcal.specimens!Q$11</f>
        <v>58629.145499999999</v>
      </c>
      <c r="U6">
        <f t="shared" si="0"/>
        <v>571037.72820000001</v>
      </c>
      <c r="V6">
        <f t="shared" si="1"/>
        <v>9.019283850534203E-2</v>
      </c>
      <c r="W6">
        <f t="shared" si="2"/>
        <v>0</v>
      </c>
    </row>
    <row r="7" spans="1:23" x14ac:dyDescent="0.2">
      <c r="A7" t="s">
        <v>123</v>
      </c>
      <c r="B7" t="s">
        <v>136</v>
      </c>
      <c r="C7">
        <v>78</v>
      </c>
      <c r="D7">
        <v>6</v>
      </c>
      <c r="E7">
        <f>'McKechnie&amp;Moss2016'!E7*kcal.specimens!$B$11</f>
        <v>11282.544</v>
      </c>
      <c r="F7">
        <f>'McKechnie&amp;Moss2016'!F7*kcal.specimens!$C$11</f>
        <v>32774.963199999998</v>
      </c>
      <c r="G7">
        <f>'McKechnie&amp;Moss2016'!G7*kcal.specimens!$D$11</f>
        <v>0</v>
      </c>
      <c r="H7">
        <f>'McKechnie&amp;Moss2016'!H7*kcal.specimens!E$11</f>
        <v>4281.1647999999996</v>
      </c>
      <c r="I7">
        <f>'McKechnie&amp;Moss2016'!I7*kcal.specimens!F$11</f>
        <v>0</v>
      </c>
      <c r="J7">
        <f>'McKechnie&amp;Moss2016'!J7*kcal.specimens!G$11</f>
        <v>266.64</v>
      </c>
      <c r="K7">
        <f>'McKechnie&amp;Moss2016'!K7*kcal.specimens!H$11</f>
        <v>2437.5</v>
      </c>
      <c r="L7">
        <f>'McKechnie&amp;Moss2016'!L7*kcal.specimens!I$11</f>
        <v>0</v>
      </c>
      <c r="M7">
        <f>'McKechnie&amp;Moss2016'!M7*kcal.specimens!J$11</f>
        <v>0</v>
      </c>
      <c r="N7">
        <f>'McKechnie&amp;Moss2016'!N7*kcal.specimens!K$11</f>
        <v>0</v>
      </c>
      <c r="O7">
        <f>'McKechnie&amp;Moss2016'!O7*kcal.specimens!L$11</f>
        <v>0</v>
      </c>
      <c r="P7">
        <f>'McKechnie&amp;Moss2016'!P7*kcal.specimens!M$11</f>
        <v>0</v>
      </c>
      <c r="Q7">
        <f>'McKechnie&amp;Moss2016'!Q7*kcal.specimens!N$11</f>
        <v>8.5</v>
      </c>
      <c r="R7">
        <f>'McKechnie&amp;Moss2016'!R7*kcal.specimens!O$11</f>
        <v>0</v>
      </c>
      <c r="S7">
        <f>'McKechnie&amp;Moss2016'!S7*kcal.specimens!P$11</f>
        <v>0</v>
      </c>
      <c r="T7">
        <f>'McKechnie&amp;Moss2016'!T7*kcal.specimens!Q$11</f>
        <v>0</v>
      </c>
      <c r="U7">
        <f t="shared" si="0"/>
        <v>51051.311999999998</v>
      </c>
      <c r="V7">
        <f t="shared" si="1"/>
        <v>0.64200040931367253</v>
      </c>
      <c r="W7">
        <f t="shared" si="2"/>
        <v>0</v>
      </c>
    </row>
    <row r="8" spans="1:23" x14ac:dyDescent="0.2">
      <c r="A8" t="s">
        <v>123</v>
      </c>
      <c r="B8" t="s">
        <v>138</v>
      </c>
      <c r="C8">
        <v>205</v>
      </c>
      <c r="D8">
        <v>10</v>
      </c>
      <c r="E8">
        <f>'McKechnie&amp;Moss2016'!E8*kcal.specimens!$B$11</f>
        <v>179.08799999999999</v>
      </c>
      <c r="F8">
        <f>'McKechnie&amp;Moss2016'!F8*kcal.specimens!$C$11</f>
        <v>18728.5504</v>
      </c>
      <c r="G8">
        <f>'McKechnie&amp;Moss2016'!G8*kcal.specimens!$D$11</f>
        <v>0</v>
      </c>
      <c r="H8">
        <f>'McKechnie&amp;Moss2016'!H8*kcal.specimens!E$11</f>
        <v>41741.356799999994</v>
      </c>
      <c r="I8">
        <f>'McKechnie&amp;Moss2016'!I8*kcal.specimens!F$11</f>
        <v>0</v>
      </c>
      <c r="J8">
        <f>'McKechnie&amp;Moss2016'!J8*kcal.specimens!G$11</f>
        <v>13598.64</v>
      </c>
      <c r="K8">
        <f>'McKechnie&amp;Moss2016'!K8*kcal.specimens!H$11</f>
        <v>58500</v>
      </c>
      <c r="L8">
        <f>'McKechnie&amp;Moss2016'!L8*kcal.specimens!I$11</f>
        <v>1128.6000000000001</v>
      </c>
      <c r="M8">
        <f>'McKechnie&amp;Moss2016'!M8*kcal.specimens!J$11</f>
        <v>385.64099999999996</v>
      </c>
      <c r="N8">
        <f>'McKechnie&amp;Moss2016'!N8*kcal.specimens!K$11</f>
        <v>0</v>
      </c>
      <c r="O8">
        <f>'McKechnie&amp;Moss2016'!O8*kcal.specimens!L$11</f>
        <v>0</v>
      </c>
      <c r="P8">
        <f>'McKechnie&amp;Moss2016'!P8*kcal.specimens!M$11</f>
        <v>0</v>
      </c>
      <c r="Q8">
        <f>'McKechnie&amp;Moss2016'!Q8*kcal.specimens!N$11</f>
        <v>17</v>
      </c>
      <c r="R8">
        <f>'McKechnie&amp;Moss2016'!R8*kcal.specimens!O$11</f>
        <v>0</v>
      </c>
      <c r="S8">
        <f>'McKechnie&amp;Moss2016'!S8*kcal.specimens!P$11</f>
        <v>2019.6000000000001</v>
      </c>
      <c r="T8">
        <f>'McKechnie&amp;Moss2016'!T8*kcal.specimens!Q$11</f>
        <v>23451.658199999998</v>
      </c>
      <c r="U8">
        <f t="shared" si="0"/>
        <v>159750.13440000001</v>
      </c>
      <c r="V8">
        <f t="shared" si="1"/>
        <v>0.11723652358942865</v>
      </c>
      <c r="W8">
        <f t="shared" si="2"/>
        <v>0</v>
      </c>
    </row>
    <row r="9" spans="1:23" x14ac:dyDescent="0.2">
      <c r="A9" t="s">
        <v>123</v>
      </c>
      <c r="B9" t="s">
        <v>140</v>
      </c>
      <c r="C9">
        <v>57</v>
      </c>
      <c r="D9">
        <v>5</v>
      </c>
      <c r="E9">
        <f>'McKechnie&amp;Moss2016'!E9*kcal.specimens!$B$11</f>
        <v>7879.8719999999994</v>
      </c>
      <c r="F9">
        <f>'McKechnie&amp;Moss2016'!F9*kcal.specimens!$C$11</f>
        <v>0</v>
      </c>
      <c r="G9">
        <f>'McKechnie&amp;Moss2016'!G9*kcal.specimens!$D$11</f>
        <v>0</v>
      </c>
      <c r="H9">
        <f>'McKechnie&amp;Moss2016'!H9*kcal.specimens!E$11</f>
        <v>0</v>
      </c>
      <c r="I9">
        <f>'McKechnie&amp;Moss2016'!I9*kcal.specimens!F$11</f>
        <v>0</v>
      </c>
      <c r="J9">
        <f>'McKechnie&amp;Moss2016'!J9*kcal.specimens!G$11</f>
        <v>0</v>
      </c>
      <c r="K9">
        <f>'McKechnie&amp;Moss2016'!K9*kcal.specimens!H$11</f>
        <v>1218.75</v>
      </c>
      <c r="L9">
        <f>'McKechnie&amp;Moss2016'!L9*kcal.specimens!I$11</f>
        <v>376.20000000000005</v>
      </c>
      <c r="M9">
        <f>'McKechnie&amp;Moss2016'!M9*kcal.specimens!J$11</f>
        <v>0</v>
      </c>
      <c r="N9">
        <f>'McKechnie&amp;Moss2016'!N9*kcal.specimens!K$11</f>
        <v>12.2485</v>
      </c>
      <c r="O9">
        <f>'McKechnie&amp;Moss2016'!O9*kcal.specimens!L$11</f>
        <v>0</v>
      </c>
      <c r="P9">
        <f>'McKechnie&amp;Moss2016'!P9*kcal.specimens!M$11</f>
        <v>0</v>
      </c>
      <c r="Q9">
        <f>'McKechnie&amp;Moss2016'!Q9*kcal.specimens!N$11</f>
        <v>0</v>
      </c>
      <c r="R9">
        <f>'McKechnie&amp;Moss2016'!R9*kcal.specimens!O$11</f>
        <v>0</v>
      </c>
      <c r="S9">
        <f>'McKechnie&amp;Moss2016'!S9*kcal.specimens!P$11</f>
        <v>2019.6000000000001</v>
      </c>
      <c r="T9">
        <f>'McKechnie&amp;Moss2016'!T9*kcal.specimens!Q$11</f>
        <v>3908.6097</v>
      </c>
      <c r="U9">
        <f t="shared" si="0"/>
        <v>15415.280200000001</v>
      </c>
      <c r="V9">
        <f t="shared" si="1"/>
        <v>0</v>
      </c>
      <c r="W9">
        <f t="shared" si="2"/>
        <v>0</v>
      </c>
    </row>
    <row r="10" spans="1:23" x14ac:dyDescent="0.2">
      <c r="A10" t="s">
        <v>123</v>
      </c>
      <c r="B10" t="s">
        <v>142</v>
      </c>
      <c r="C10">
        <v>1815</v>
      </c>
      <c r="D10">
        <v>20</v>
      </c>
      <c r="E10">
        <f>'McKechnie&amp;Moss2016'!E10*kcal.specimens!$B$11</f>
        <v>243917.856</v>
      </c>
      <c r="F10">
        <f>'McKechnie&amp;Moss2016'!F10*kcal.specimens!$C$11</f>
        <v>360524.59519999998</v>
      </c>
      <c r="G10">
        <f>'McKechnie&amp;Moss2016'!G10*kcal.specimens!$D$11</f>
        <v>74580.351999999999</v>
      </c>
      <c r="H10">
        <f>'McKechnie&amp;Moss2016'!H10*kcal.specimens!E$11</f>
        <v>271853.96479999996</v>
      </c>
      <c r="I10">
        <f>'McKechnie&amp;Moss2016'!I10*kcal.specimens!F$11</f>
        <v>4843.8720000000003</v>
      </c>
      <c r="J10">
        <f>'McKechnie&amp;Moss2016'!J10*kcal.specimens!G$11</f>
        <v>0</v>
      </c>
      <c r="K10">
        <f>'McKechnie&amp;Moss2016'!K10*kcal.specimens!H$11</f>
        <v>43875</v>
      </c>
      <c r="L10">
        <f>'McKechnie&amp;Moss2016'!L10*kcal.specimens!I$11</f>
        <v>4890.6000000000004</v>
      </c>
      <c r="M10">
        <f>'McKechnie&amp;Moss2016'!M10*kcal.specimens!J$11</f>
        <v>385.64099999999996</v>
      </c>
      <c r="N10">
        <f>'McKechnie&amp;Moss2016'!N10*kcal.specimens!K$11</f>
        <v>208.22450000000001</v>
      </c>
      <c r="O10">
        <f>'McKechnie&amp;Moss2016'!O10*kcal.specimens!L$11</f>
        <v>91.519499999999994</v>
      </c>
      <c r="P10">
        <f>'McKechnie&amp;Moss2016'!P10*kcal.specimens!M$11</f>
        <v>14736.960000000001</v>
      </c>
      <c r="Q10">
        <f>'McKechnie&amp;Moss2016'!Q10*kcal.specimens!N$11</f>
        <v>93.5</v>
      </c>
      <c r="R10">
        <f>'McKechnie&amp;Moss2016'!R10*kcal.specimens!O$11</f>
        <v>1201.1999999999998</v>
      </c>
      <c r="S10">
        <f>'McKechnie&amp;Moss2016'!S10*kcal.specimens!P$11</f>
        <v>4039.2000000000003</v>
      </c>
      <c r="T10">
        <f>'McKechnie&amp;Moss2016'!T10*kcal.specimens!Q$11</f>
        <v>0</v>
      </c>
      <c r="U10">
        <f t="shared" si="0"/>
        <v>1025242.4849999998</v>
      </c>
      <c r="V10">
        <f t="shared" si="1"/>
        <v>0.35164812273654467</v>
      </c>
      <c r="W10">
        <f t="shared" si="2"/>
        <v>7.2744109897084505E-2</v>
      </c>
    </row>
    <row r="11" spans="1:23" x14ac:dyDescent="0.2">
      <c r="A11" t="s">
        <v>123</v>
      </c>
      <c r="B11" t="s">
        <v>144</v>
      </c>
      <c r="C11">
        <v>638</v>
      </c>
      <c r="D11">
        <v>14</v>
      </c>
      <c r="E11">
        <f>'McKechnie&amp;Moss2016'!E11*kcal.specimens!$B$11</f>
        <v>70918.847999999998</v>
      </c>
      <c r="F11">
        <f>'McKechnie&amp;Moss2016'!F11*kcal.specimens!$C$11</f>
        <v>810009.80480000004</v>
      </c>
      <c r="G11">
        <f>'McKechnie&amp;Moss2016'!G11*kcal.specimens!$D$11</f>
        <v>60596.536</v>
      </c>
      <c r="H11">
        <f>'McKechnie&amp;Moss2016'!H11*kcal.specimens!E$11</f>
        <v>33179.027199999997</v>
      </c>
      <c r="I11">
        <f>'McKechnie&amp;Moss2016'!I11*kcal.specimens!F$11</f>
        <v>0</v>
      </c>
      <c r="J11">
        <f>'McKechnie&amp;Moss2016'!J11*kcal.specimens!G$11</f>
        <v>533.28</v>
      </c>
      <c r="K11">
        <f>'McKechnie&amp;Moss2016'!K11*kcal.specimens!H$11</f>
        <v>9750</v>
      </c>
      <c r="L11">
        <f>'McKechnie&amp;Moss2016'!L11*kcal.specimens!I$11</f>
        <v>0</v>
      </c>
      <c r="M11">
        <f>'McKechnie&amp;Moss2016'!M11*kcal.specimens!J$11</f>
        <v>0</v>
      </c>
      <c r="N11">
        <f>'McKechnie&amp;Moss2016'!N11*kcal.specimens!K$11</f>
        <v>110.23650000000001</v>
      </c>
      <c r="O11">
        <f>'McKechnie&amp;Moss2016'!O11*kcal.specimens!L$11</f>
        <v>122.026</v>
      </c>
      <c r="P11">
        <f>'McKechnie&amp;Moss2016'!P11*kcal.specimens!M$11</f>
        <v>1842.1200000000001</v>
      </c>
      <c r="Q11">
        <f>'McKechnie&amp;Moss2016'!Q11*kcal.specimens!N$11</f>
        <v>0</v>
      </c>
      <c r="R11">
        <f>'McKechnie&amp;Moss2016'!R11*kcal.specimens!O$11</f>
        <v>0</v>
      </c>
      <c r="S11">
        <f>'McKechnie&amp;Moss2016'!S11*kcal.specimens!P$11</f>
        <v>2019.6000000000001</v>
      </c>
      <c r="T11">
        <f>'McKechnie&amp;Moss2016'!T11*kcal.specimens!Q$11</f>
        <v>0</v>
      </c>
      <c r="U11">
        <f t="shared" si="0"/>
        <v>989081.47849999997</v>
      </c>
      <c r="V11">
        <f t="shared" si="1"/>
        <v>0.81895154484990196</v>
      </c>
      <c r="W11">
        <f t="shared" si="2"/>
        <v>6.1265464289047451E-2</v>
      </c>
    </row>
    <row r="12" spans="1:23" x14ac:dyDescent="0.2">
      <c r="A12" t="s">
        <v>123</v>
      </c>
      <c r="B12" t="s">
        <v>146</v>
      </c>
      <c r="C12">
        <v>1589</v>
      </c>
      <c r="D12">
        <v>17</v>
      </c>
      <c r="E12">
        <f>'McKechnie&amp;Moss2016'!E12*kcal.specimens!$B$11</f>
        <v>244096.94399999999</v>
      </c>
      <c r="F12">
        <f>'McKechnie&amp;Moss2016'!F12*kcal.specimens!$C$11</f>
        <v>4682.1376</v>
      </c>
      <c r="G12">
        <f>'McKechnie&amp;Moss2016'!G12*kcal.specimens!$D$11</f>
        <v>55935.263999999996</v>
      </c>
      <c r="H12">
        <f>'McKechnie&amp;Moss2016'!H12*kcal.specimens!E$11</f>
        <v>57795.724799999996</v>
      </c>
      <c r="I12">
        <f>'McKechnie&amp;Moss2016'!I12*kcal.specimens!F$11</f>
        <v>6605.2800000000007</v>
      </c>
      <c r="J12">
        <f>'McKechnie&amp;Moss2016'!J12*kcal.specimens!G$11</f>
        <v>533.28</v>
      </c>
      <c r="K12">
        <f>'McKechnie&amp;Moss2016'!K12*kcal.specimens!H$11</f>
        <v>14625</v>
      </c>
      <c r="L12">
        <f>'McKechnie&amp;Moss2016'!L12*kcal.specimens!I$11</f>
        <v>7147.8000000000011</v>
      </c>
      <c r="M12">
        <f>'McKechnie&amp;Moss2016'!M12*kcal.specimens!J$11</f>
        <v>0</v>
      </c>
      <c r="N12">
        <f>'McKechnie&amp;Moss2016'!N12*kcal.specimens!K$11</f>
        <v>24.497</v>
      </c>
      <c r="O12">
        <f>'McKechnie&amp;Moss2016'!O12*kcal.specimens!L$11</f>
        <v>91.519499999999994</v>
      </c>
      <c r="P12">
        <f>'McKechnie&amp;Moss2016'!P12*kcal.specimens!M$11</f>
        <v>3684.2400000000002</v>
      </c>
      <c r="Q12">
        <f>'McKechnie&amp;Moss2016'!Q12*kcal.specimens!N$11</f>
        <v>25.5</v>
      </c>
      <c r="R12">
        <f>'McKechnie&amp;Moss2016'!R12*kcal.specimens!O$11</f>
        <v>0</v>
      </c>
      <c r="S12">
        <f>'McKechnie&amp;Moss2016'!S12*kcal.specimens!P$11</f>
        <v>0</v>
      </c>
      <c r="T12">
        <f>'McKechnie&amp;Moss2016'!T12*kcal.specimens!Q$11</f>
        <v>43863.28663333333</v>
      </c>
      <c r="U12">
        <f t="shared" si="0"/>
        <v>439110.47353333328</v>
      </c>
      <c r="V12">
        <f t="shared" si="1"/>
        <v>1.0662778235109837E-2</v>
      </c>
      <c r="W12">
        <f t="shared" si="2"/>
        <v>0.12738312422819925</v>
      </c>
    </row>
    <row r="13" spans="1:23" x14ac:dyDescent="0.2">
      <c r="A13" t="s">
        <v>123</v>
      </c>
      <c r="B13" t="s">
        <v>148</v>
      </c>
      <c r="C13">
        <v>316</v>
      </c>
      <c r="D13">
        <v>7</v>
      </c>
      <c r="E13">
        <f>'McKechnie&amp;Moss2016'!E13*kcal.specimens!$B$11</f>
        <v>50323.727999999996</v>
      </c>
      <c r="F13">
        <f>'McKechnie&amp;Moss2016'!F13*kcal.specimens!$C$11</f>
        <v>88960.614400000006</v>
      </c>
      <c r="G13">
        <f>'McKechnie&amp;Moss2016'!G13*kcal.specimens!$D$11</f>
        <v>18645.088</v>
      </c>
      <c r="H13">
        <f>'McKechnie&amp;Moss2016'!H13*kcal.specimens!E$11</f>
        <v>0</v>
      </c>
      <c r="I13">
        <f>'McKechnie&amp;Moss2016'!I13*kcal.specimens!F$11</f>
        <v>0</v>
      </c>
      <c r="J13">
        <f>'McKechnie&amp;Moss2016'!J13*kcal.specimens!G$11</f>
        <v>0</v>
      </c>
      <c r="K13">
        <f>'McKechnie&amp;Moss2016'!K13*kcal.specimens!H$11</f>
        <v>2437.5</v>
      </c>
      <c r="L13">
        <f>'McKechnie&amp;Moss2016'!L13*kcal.specimens!I$11</f>
        <v>752.40000000000009</v>
      </c>
      <c r="M13">
        <f>'McKechnie&amp;Moss2016'!M13*kcal.specimens!J$11</f>
        <v>0</v>
      </c>
      <c r="N13">
        <f>'McKechnie&amp;Moss2016'!N13*kcal.specimens!K$11</f>
        <v>85.739499999999992</v>
      </c>
      <c r="O13">
        <f>'McKechnie&amp;Moss2016'!O13*kcal.specimens!L$11</f>
        <v>30.506499999999999</v>
      </c>
      <c r="P13">
        <f>'McKechnie&amp;Moss2016'!P13*kcal.specimens!M$11</f>
        <v>0</v>
      </c>
      <c r="Q13">
        <f>'McKechnie&amp;Moss2016'!Q13*kcal.specimens!N$11</f>
        <v>0</v>
      </c>
      <c r="R13">
        <f>'McKechnie&amp;Moss2016'!R13*kcal.specimens!O$11</f>
        <v>0</v>
      </c>
      <c r="S13">
        <f>'McKechnie&amp;Moss2016'!S13*kcal.specimens!P$11</f>
        <v>0</v>
      </c>
      <c r="T13">
        <f>'McKechnie&amp;Moss2016'!T13*kcal.specimens!Q$11</f>
        <v>0</v>
      </c>
      <c r="U13">
        <f t="shared" si="0"/>
        <v>161235.57639999996</v>
      </c>
      <c r="V13">
        <f t="shared" si="1"/>
        <v>0.55174308540506467</v>
      </c>
      <c r="W13">
        <f t="shared" si="2"/>
        <v>0.11563879645112866</v>
      </c>
    </row>
    <row r="14" spans="1:23" x14ac:dyDescent="0.2">
      <c r="A14" t="s">
        <v>123</v>
      </c>
      <c r="B14" t="s">
        <v>150</v>
      </c>
      <c r="C14">
        <v>57</v>
      </c>
      <c r="D14">
        <v>10</v>
      </c>
      <c r="E14">
        <f>'McKechnie&amp;Moss2016'!E14*kcal.specimens!$B$11</f>
        <v>2149.056</v>
      </c>
      <c r="F14">
        <f>'McKechnie&amp;Moss2016'!F14*kcal.specimens!$C$11</f>
        <v>4682.1376</v>
      </c>
      <c r="G14">
        <f>'McKechnie&amp;Moss2016'!G14*kcal.specimens!$D$11</f>
        <v>149160.704</v>
      </c>
      <c r="H14">
        <f>'McKechnie&amp;Moss2016'!H14*kcal.specimens!E$11</f>
        <v>4281.1647999999996</v>
      </c>
      <c r="I14">
        <f>'McKechnie&amp;Moss2016'!I14*kcal.specimens!F$11</f>
        <v>0</v>
      </c>
      <c r="J14">
        <f>'McKechnie&amp;Moss2016'!J14*kcal.specimens!G$11</f>
        <v>0</v>
      </c>
      <c r="K14">
        <f>'McKechnie&amp;Moss2016'!K14*kcal.specimens!H$11</f>
        <v>3656.25</v>
      </c>
      <c r="L14">
        <f>'McKechnie&amp;Moss2016'!L14*kcal.specimens!I$11</f>
        <v>752.40000000000009</v>
      </c>
      <c r="M14">
        <f>'McKechnie&amp;Moss2016'!M14*kcal.specimens!J$11</f>
        <v>0</v>
      </c>
      <c r="N14">
        <f>'McKechnie&amp;Moss2016'!N14*kcal.specimens!K$11</f>
        <v>0</v>
      </c>
      <c r="O14">
        <f>'McKechnie&amp;Moss2016'!O14*kcal.specimens!L$11</f>
        <v>0</v>
      </c>
      <c r="P14">
        <f>'McKechnie&amp;Moss2016'!P14*kcal.specimens!M$11</f>
        <v>0</v>
      </c>
      <c r="Q14">
        <f>'McKechnie&amp;Moss2016'!Q14*kcal.specimens!N$11</f>
        <v>0</v>
      </c>
      <c r="R14">
        <f>'McKechnie&amp;Moss2016'!R14*kcal.specimens!O$11</f>
        <v>0</v>
      </c>
      <c r="S14">
        <f>'McKechnie&amp;Moss2016'!S14*kcal.specimens!P$11</f>
        <v>2019.6000000000001</v>
      </c>
      <c r="T14">
        <f>'McKechnie&amp;Moss2016'!T14*kcal.specimens!Q$11</f>
        <v>868.57993333333332</v>
      </c>
      <c r="U14">
        <f t="shared" si="0"/>
        <v>167569.89233333332</v>
      </c>
      <c r="V14">
        <f t="shared" si="1"/>
        <v>2.7941401255341263E-2</v>
      </c>
      <c r="W14">
        <f t="shared" si="2"/>
        <v>0.8901402389355636</v>
      </c>
    </row>
    <row r="15" spans="1:23" x14ac:dyDescent="0.2">
      <c r="A15" t="s">
        <v>123</v>
      </c>
      <c r="B15" t="s">
        <v>152</v>
      </c>
      <c r="C15">
        <v>255</v>
      </c>
      <c r="D15">
        <v>9</v>
      </c>
      <c r="E15">
        <f>'McKechnie&amp;Moss2016'!E15*kcal.specimens!$B$11</f>
        <v>24714.144</v>
      </c>
      <c r="F15">
        <f>'McKechnie&amp;Moss2016'!F15*kcal.specimens!$C$11</f>
        <v>458849.48479999998</v>
      </c>
      <c r="G15">
        <f>'McKechnie&amp;Moss2016'!G15*kcal.specimens!$D$11</f>
        <v>4661.2719999999999</v>
      </c>
      <c r="H15">
        <f>'McKechnie&amp;Moss2016'!H15*kcal.specimens!E$11</f>
        <v>1070.2911999999999</v>
      </c>
      <c r="I15">
        <f>'McKechnie&amp;Moss2016'!I15*kcal.specimens!F$11</f>
        <v>0</v>
      </c>
      <c r="J15">
        <f>'McKechnie&amp;Moss2016'!J15*kcal.specimens!G$11</f>
        <v>0</v>
      </c>
      <c r="K15">
        <f>'McKechnie&amp;Moss2016'!K15*kcal.specimens!H$11</f>
        <v>9750</v>
      </c>
      <c r="L15">
        <f>'McKechnie&amp;Moss2016'!L15*kcal.specimens!I$11</f>
        <v>1881.0000000000002</v>
      </c>
      <c r="M15">
        <f>'McKechnie&amp;Moss2016'!M15*kcal.specimens!J$11</f>
        <v>0</v>
      </c>
      <c r="N15">
        <f>'McKechnie&amp;Moss2016'!N15*kcal.specimens!K$11</f>
        <v>24.497</v>
      </c>
      <c r="O15">
        <f>'McKechnie&amp;Moss2016'!O15*kcal.specimens!L$11</f>
        <v>0</v>
      </c>
      <c r="P15">
        <f>'McKechnie&amp;Moss2016'!P15*kcal.specimens!M$11</f>
        <v>0</v>
      </c>
      <c r="Q15">
        <f>'McKechnie&amp;Moss2016'!Q15*kcal.specimens!N$11</f>
        <v>0</v>
      </c>
      <c r="R15">
        <f>'McKechnie&amp;Moss2016'!R15*kcal.specimens!O$11</f>
        <v>0</v>
      </c>
      <c r="S15">
        <f>'McKechnie&amp;Moss2016'!S15*kcal.specimens!P$11</f>
        <v>2019.6000000000001</v>
      </c>
      <c r="T15">
        <f>'McKechnie&amp;Moss2016'!T15*kcal.specimens!Q$11</f>
        <v>434.28996666666666</v>
      </c>
      <c r="U15">
        <f t="shared" si="0"/>
        <v>503404.57896666654</v>
      </c>
      <c r="V15">
        <f t="shared" si="1"/>
        <v>0.91149247339361839</v>
      </c>
      <c r="W15">
        <f t="shared" si="2"/>
        <v>9.2594946386227658E-3</v>
      </c>
    </row>
    <row r="16" spans="1:23" x14ac:dyDescent="0.2">
      <c r="A16" t="s">
        <v>123</v>
      </c>
      <c r="B16" t="s">
        <v>154</v>
      </c>
      <c r="C16">
        <v>113</v>
      </c>
      <c r="D16">
        <v>8</v>
      </c>
      <c r="E16">
        <f>'McKechnie&amp;Moss2016'!E16*kcal.specimens!$B$11</f>
        <v>10566.191999999999</v>
      </c>
      <c r="F16">
        <f>'McKechnie&amp;Moss2016'!F16*kcal.specimens!$C$11</f>
        <v>163874.81599999999</v>
      </c>
      <c r="G16">
        <f>'McKechnie&amp;Moss2016'!G16*kcal.specimens!$D$11</f>
        <v>0</v>
      </c>
      <c r="H16">
        <f>'McKechnie&amp;Moss2016'!H16*kcal.specimens!E$11</f>
        <v>5351.4559999999992</v>
      </c>
      <c r="I16">
        <f>'McKechnie&amp;Moss2016'!I16*kcal.specimens!F$11</f>
        <v>0</v>
      </c>
      <c r="J16">
        <f>'McKechnie&amp;Moss2016'!J16*kcal.specimens!G$11</f>
        <v>266.64</v>
      </c>
      <c r="K16">
        <f>'McKechnie&amp;Moss2016'!K16*kcal.specimens!H$11</f>
        <v>0</v>
      </c>
      <c r="L16">
        <f>'McKechnie&amp;Moss2016'!L16*kcal.specimens!I$11</f>
        <v>4138.2000000000007</v>
      </c>
      <c r="M16">
        <f>'McKechnie&amp;Moss2016'!M16*kcal.specimens!J$11</f>
        <v>0</v>
      </c>
      <c r="N16">
        <f>'McKechnie&amp;Moss2016'!N16*kcal.specimens!K$11</f>
        <v>0</v>
      </c>
      <c r="O16">
        <f>'McKechnie&amp;Moss2016'!O16*kcal.specimens!L$11</f>
        <v>0</v>
      </c>
      <c r="P16">
        <f>'McKechnie&amp;Moss2016'!P16*kcal.specimens!M$11</f>
        <v>0</v>
      </c>
      <c r="Q16">
        <f>'McKechnie&amp;Moss2016'!Q16*kcal.specimens!N$11</f>
        <v>17</v>
      </c>
      <c r="R16">
        <f>'McKechnie&amp;Moss2016'!R16*kcal.specimens!O$11</f>
        <v>0</v>
      </c>
      <c r="S16">
        <f>'McKechnie&amp;Moss2016'!S16*kcal.specimens!P$11</f>
        <v>0</v>
      </c>
      <c r="T16">
        <f>'McKechnie&amp;Moss2016'!T16*kcal.specimens!Q$11</f>
        <v>0</v>
      </c>
      <c r="U16">
        <f t="shared" si="0"/>
        <v>184214.30400000003</v>
      </c>
      <c r="V16">
        <f t="shared" si="1"/>
        <v>0.88958790083966532</v>
      </c>
      <c r="W16">
        <f t="shared" si="2"/>
        <v>0</v>
      </c>
    </row>
    <row r="17" spans="1:23" x14ac:dyDescent="0.2">
      <c r="A17" t="s">
        <v>123</v>
      </c>
      <c r="B17" t="s">
        <v>156</v>
      </c>
      <c r="C17">
        <v>597</v>
      </c>
      <c r="D17">
        <v>12</v>
      </c>
      <c r="E17">
        <f>'McKechnie&amp;Moss2016'!E17*kcal.specimens!$B$11</f>
        <v>99035.66399999999</v>
      </c>
      <c r="F17">
        <f>'McKechnie&amp;Moss2016'!F17*kcal.specimens!$C$11</f>
        <v>18728.5504</v>
      </c>
      <c r="G17">
        <f>'McKechnie&amp;Moss2016'!G17*kcal.specimens!$D$11</f>
        <v>27967.631999999998</v>
      </c>
      <c r="H17">
        <f>'McKechnie&amp;Moss2016'!H17*kcal.specimens!E$11</f>
        <v>22476.115199999997</v>
      </c>
      <c r="I17">
        <f>'McKechnie&amp;Moss2016'!I17*kcal.specimens!F$11</f>
        <v>440.35200000000003</v>
      </c>
      <c r="J17">
        <f>'McKechnie&amp;Moss2016'!J17*kcal.specimens!G$11</f>
        <v>799.92</v>
      </c>
      <c r="K17">
        <f>'McKechnie&amp;Moss2016'!K17*kcal.specimens!H$11</f>
        <v>1218.75</v>
      </c>
      <c r="L17">
        <f>'McKechnie&amp;Moss2016'!L17*kcal.specimens!I$11</f>
        <v>752.40000000000009</v>
      </c>
      <c r="M17">
        <f>'McKechnie&amp;Moss2016'!M17*kcal.specimens!J$11</f>
        <v>0</v>
      </c>
      <c r="N17">
        <f>'McKechnie&amp;Moss2016'!N17*kcal.specimens!K$11</f>
        <v>73.491</v>
      </c>
      <c r="O17">
        <f>'McKechnie&amp;Moss2016'!O17*kcal.specimens!L$11</f>
        <v>0</v>
      </c>
      <c r="P17">
        <f>'McKechnie&amp;Moss2016'!P17*kcal.specimens!M$11</f>
        <v>0</v>
      </c>
      <c r="Q17">
        <f>'McKechnie&amp;Moss2016'!Q17*kcal.specimens!N$11</f>
        <v>0</v>
      </c>
      <c r="R17">
        <f>'McKechnie&amp;Moss2016'!R17*kcal.specimens!O$11</f>
        <v>0</v>
      </c>
      <c r="S17">
        <f>'McKechnie&amp;Moss2016'!S17*kcal.specimens!P$11</f>
        <v>0</v>
      </c>
      <c r="T17">
        <f>'McKechnie&amp;Moss2016'!T17*kcal.specimens!Q$11</f>
        <v>0</v>
      </c>
      <c r="U17">
        <f t="shared" si="0"/>
        <v>171492.87460000001</v>
      </c>
      <c r="V17">
        <f t="shared" si="1"/>
        <v>0.10920891286989949</v>
      </c>
      <c r="W17">
        <f t="shared" si="2"/>
        <v>0.16308334713750255</v>
      </c>
    </row>
    <row r="18" spans="1:23" x14ac:dyDescent="0.2">
      <c r="A18" t="s">
        <v>123</v>
      </c>
      <c r="B18" t="s">
        <v>158</v>
      </c>
      <c r="C18">
        <v>93</v>
      </c>
      <c r="D18">
        <v>4</v>
      </c>
      <c r="E18">
        <f>'McKechnie&amp;Moss2016'!E18*kcal.specimens!$B$11</f>
        <v>15043.392</v>
      </c>
      <c r="F18">
        <f>'McKechnie&amp;Moss2016'!F18*kcal.specimens!$C$11</f>
        <v>32774.963199999998</v>
      </c>
      <c r="G18">
        <f>'McKechnie&amp;Moss2016'!G18*kcal.specimens!$D$11</f>
        <v>0</v>
      </c>
      <c r="H18">
        <f>'McKechnie&amp;Moss2016'!H18*kcal.specimens!E$11</f>
        <v>0</v>
      </c>
      <c r="I18">
        <f>'McKechnie&amp;Moss2016'!I18*kcal.specimens!F$11</f>
        <v>0</v>
      </c>
      <c r="J18">
        <f>'McKechnie&amp;Moss2016'!J18*kcal.specimens!G$11</f>
        <v>0</v>
      </c>
      <c r="K18">
        <f>'McKechnie&amp;Moss2016'!K18*kcal.specimens!H$11</f>
        <v>1218.75</v>
      </c>
      <c r="L18">
        <f>'McKechnie&amp;Moss2016'!L18*kcal.specimens!I$11</f>
        <v>0</v>
      </c>
      <c r="M18">
        <f>'McKechnie&amp;Moss2016'!M18*kcal.specimens!J$11</f>
        <v>192.82049999999998</v>
      </c>
      <c r="N18">
        <f>'McKechnie&amp;Moss2016'!N18*kcal.specimens!K$11</f>
        <v>0</v>
      </c>
      <c r="O18">
        <f>'McKechnie&amp;Moss2016'!O18*kcal.specimens!L$11</f>
        <v>0</v>
      </c>
      <c r="P18">
        <f>'McKechnie&amp;Moss2016'!P18*kcal.specimens!M$11</f>
        <v>0</v>
      </c>
      <c r="Q18">
        <f>'McKechnie&amp;Moss2016'!Q18*kcal.specimens!N$11</f>
        <v>0</v>
      </c>
      <c r="R18">
        <f>'McKechnie&amp;Moss2016'!R18*kcal.specimens!O$11</f>
        <v>0</v>
      </c>
      <c r="S18">
        <f>'McKechnie&amp;Moss2016'!S18*kcal.specimens!P$11</f>
        <v>0</v>
      </c>
      <c r="T18">
        <f>'McKechnie&amp;Moss2016'!T18*kcal.specimens!Q$11</f>
        <v>0</v>
      </c>
      <c r="U18">
        <f t="shared" si="0"/>
        <v>49229.9257</v>
      </c>
      <c r="V18">
        <f t="shared" si="1"/>
        <v>0.66575284715491656</v>
      </c>
      <c r="W18">
        <f t="shared" si="2"/>
        <v>0</v>
      </c>
    </row>
    <row r="19" spans="1:23" x14ac:dyDescent="0.2">
      <c r="A19" t="s">
        <v>123</v>
      </c>
      <c r="B19" t="s">
        <v>160</v>
      </c>
      <c r="C19">
        <v>1155</v>
      </c>
      <c r="D19">
        <v>9</v>
      </c>
      <c r="E19">
        <f>'McKechnie&amp;Moss2016'!E19*kcal.specimens!$B$11</f>
        <v>182669.75999999998</v>
      </c>
      <c r="F19">
        <f>'McKechnie&amp;Moss2016'!F19*kcal.specimens!$C$11</f>
        <v>18728.5504</v>
      </c>
      <c r="G19">
        <f>'McKechnie&amp;Moss2016'!G19*kcal.specimens!$D$11</f>
        <v>41951.447999999997</v>
      </c>
      <c r="H19">
        <f>'McKechnie&amp;Moss2016'!H19*kcal.specimens!E$11</f>
        <v>0</v>
      </c>
      <c r="I19">
        <f>'McKechnie&amp;Moss2016'!I19*kcal.specimens!F$11</f>
        <v>4843.8720000000003</v>
      </c>
      <c r="J19">
        <f>'McKechnie&amp;Moss2016'!J19*kcal.specimens!G$11</f>
        <v>266.64</v>
      </c>
      <c r="K19">
        <f>'McKechnie&amp;Moss2016'!K19*kcal.specimens!H$11</f>
        <v>4875</v>
      </c>
      <c r="L19">
        <f>'McKechnie&amp;Moss2016'!L19*kcal.specimens!I$11</f>
        <v>10157.400000000001</v>
      </c>
      <c r="M19">
        <f>'McKechnie&amp;Moss2016'!M19*kcal.specimens!J$11</f>
        <v>8098.4609999999993</v>
      </c>
      <c r="N19">
        <f>'McKechnie&amp;Moss2016'!N19*kcal.specimens!K$11</f>
        <v>0</v>
      </c>
      <c r="O19">
        <f>'McKechnie&amp;Moss2016'!O19*kcal.specimens!L$11</f>
        <v>0</v>
      </c>
      <c r="P19">
        <f>'McKechnie&amp;Moss2016'!P19*kcal.specimens!M$11</f>
        <v>0</v>
      </c>
      <c r="Q19">
        <f>'McKechnie&amp;Moss2016'!Q19*kcal.specimens!N$11</f>
        <v>0</v>
      </c>
      <c r="R19">
        <f>'McKechnie&amp;Moss2016'!R19*kcal.specimens!O$11</f>
        <v>400.4</v>
      </c>
      <c r="S19">
        <f>'McKechnie&amp;Moss2016'!S19*kcal.specimens!P$11</f>
        <v>0</v>
      </c>
      <c r="T19">
        <f>'McKechnie&amp;Moss2016'!T19*kcal.specimens!Q$11</f>
        <v>15634.4388</v>
      </c>
      <c r="U19">
        <f t="shared" si="0"/>
        <v>287625.97020000004</v>
      </c>
      <c r="V19">
        <f t="shared" si="1"/>
        <v>6.5114253719777623E-2</v>
      </c>
      <c r="W19">
        <f t="shared" si="2"/>
        <v>0.14585417294143904</v>
      </c>
    </row>
    <row r="20" spans="1:23" x14ac:dyDescent="0.2">
      <c r="A20" t="s">
        <v>123</v>
      </c>
      <c r="B20" t="s">
        <v>162</v>
      </c>
      <c r="C20">
        <v>473</v>
      </c>
      <c r="D20">
        <v>12</v>
      </c>
      <c r="E20">
        <f>'McKechnie&amp;Moss2016'!E20*kcal.specimens!$B$11</f>
        <v>63934.415999999997</v>
      </c>
      <c r="F20">
        <f>'McKechnie&amp;Moss2016'!F20*kcal.specimens!$C$11</f>
        <v>18728.5504</v>
      </c>
      <c r="G20">
        <f>'McKechnie&amp;Moss2016'!G20*kcal.specimens!$D$11</f>
        <v>0</v>
      </c>
      <c r="H20">
        <f>'McKechnie&amp;Moss2016'!H20*kcal.specimens!E$11</f>
        <v>3210.8735999999999</v>
      </c>
      <c r="I20">
        <f>'McKechnie&amp;Moss2016'!I20*kcal.specimens!F$11</f>
        <v>4403.5200000000004</v>
      </c>
      <c r="J20">
        <f>'McKechnie&amp;Moss2016'!J20*kcal.specimens!G$11</f>
        <v>799.92</v>
      </c>
      <c r="K20">
        <f>'McKechnie&amp;Moss2016'!K20*kcal.specimens!H$11</f>
        <v>1218.75</v>
      </c>
      <c r="L20">
        <f>'McKechnie&amp;Moss2016'!L20*kcal.specimens!I$11</f>
        <v>22948.200000000004</v>
      </c>
      <c r="M20">
        <f>'McKechnie&amp;Moss2016'!M20*kcal.specimens!J$11</f>
        <v>192.82049999999998</v>
      </c>
      <c r="N20">
        <f>'McKechnie&amp;Moss2016'!N20*kcal.specimens!K$11</f>
        <v>0</v>
      </c>
      <c r="O20">
        <f>'McKechnie&amp;Moss2016'!O20*kcal.specimens!L$11</f>
        <v>0</v>
      </c>
      <c r="P20">
        <f>'McKechnie&amp;Moss2016'!P20*kcal.specimens!M$11</f>
        <v>7368.4800000000005</v>
      </c>
      <c r="Q20">
        <f>'McKechnie&amp;Moss2016'!Q20*kcal.specimens!N$11</f>
        <v>0</v>
      </c>
      <c r="R20">
        <f>'McKechnie&amp;Moss2016'!R20*kcal.specimens!O$11</f>
        <v>400.4</v>
      </c>
      <c r="S20">
        <f>'McKechnie&amp;Moss2016'!S20*kcal.specimens!P$11</f>
        <v>16156.800000000001</v>
      </c>
      <c r="T20">
        <f>'McKechnie&amp;Moss2016'!T20*kcal.specimens!Q$11</f>
        <v>8685.7993333333325</v>
      </c>
      <c r="U20">
        <f t="shared" si="0"/>
        <v>148048.52983333333</v>
      </c>
      <c r="V20">
        <f t="shared" si="1"/>
        <v>0.12650277865699711</v>
      </c>
      <c r="W20">
        <f t="shared" si="2"/>
        <v>0</v>
      </c>
    </row>
    <row r="21" spans="1:23" x14ac:dyDescent="0.2">
      <c r="A21" t="s">
        <v>123</v>
      </c>
      <c r="B21" t="s">
        <v>164</v>
      </c>
      <c r="C21">
        <v>521</v>
      </c>
      <c r="D21">
        <v>13</v>
      </c>
      <c r="E21">
        <f>'McKechnie&amp;Moss2016'!E21*kcal.specimens!$B$11</f>
        <v>79335.983999999997</v>
      </c>
      <c r="F21">
        <f>'McKechnie&amp;Moss2016'!F21*kcal.specimens!$C$11</f>
        <v>74914.2016</v>
      </c>
      <c r="G21">
        <f>'McKechnie&amp;Moss2016'!G21*kcal.specimens!$D$11</f>
        <v>4661.2719999999999</v>
      </c>
      <c r="H21">
        <f>'McKechnie&amp;Moss2016'!H21*kcal.specimens!E$11</f>
        <v>3210.8735999999999</v>
      </c>
      <c r="I21">
        <f>'McKechnie&amp;Moss2016'!I21*kcal.specimens!F$11</f>
        <v>2201.7600000000002</v>
      </c>
      <c r="J21">
        <f>'McKechnie&amp;Moss2016'!J21*kcal.specimens!G$11</f>
        <v>266.64</v>
      </c>
      <c r="K21">
        <f>'McKechnie&amp;Moss2016'!K21*kcal.specimens!H$11</f>
        <v>0</v>
      </c>
      <c r="L21">
        <f>'McKechnie&amp;Moss2016'!L21*kcal.specimens!I$11</f>
        <v>18057.600000000002</v>
      </c>
      <c r="M21">
        <f>'McKechnie&amp;Moss2016'!M21*kcal.specimens!J$11</f>
        <v>192.82049999999998</v>
      </c>
      <c r="N21">
        <f>'McKechnie&amp;Moss2016'!N21*kcal.specimens!K$11</f>
        <v>0</v>
      </c>
      <c r="O21">
        <f>'McKechnie&amp;Moss2016'!O21*kcal.specimens!L$11</f>
        <v>0</v>
      </c>
      <c r="P21">
        <f>'McKechnie&amp;Moss2016'!P21*kcal.specimens!M$11</f>
        <v>0</v>
      </c>
      <c r="Q21">
        <f>'McKechnie&amp;Moss2016'!Q21*kcal.specimens!N$11</f>
        <v>8.5</v>
      </c>
      <c r="R21">
        <f>'McKechnie&amp;Moss2016'!R21*kcal.specimens!O$11</f>
        <v>400.4</v>
      </c>
      <c r="S21">
        <f>'McKechnie&amp;Moss2016'!S21*kcal.specimens!P$11</f>
        <v>0</v>
      </c>
      <c r="T21">
        <f>'McKechnie&amp;Moss2016'!T21*kcal.specimens!Q$11</f>
        <v>434.28996666666666</v>
      </c>
      <c r="U21">
        <f t="shared" si="0"/>
        <v>183684.34166666667</v>
      </c>
      <c r="V21">
        <f t="shared" si="1"/>
        <v>0.40784206710415932</v>
      </c>
      <c r="W21">
        <f t="shared" si="2"/>
        <v>2.5376534318090348E-2</v>
      </c>
    </row>
    <row r="22" spans="1:23" x14ac:dyDescent="0.2">
      <c r="A22" t="s">
        <v>123</v>
      </c>
      <c r="B22" t="s">
        <v>166</v>
      </c>
      <c r="C22">
        <v>12675</v>
      </c>
      <c r="D22">
        <v>29</v>
      </c>
      <c r="E22">
        <f>'McKechnie&amp;Moss2016'!E22*kcal.specimens!$B$11</f>
        <v>1579377.0719999999</v>
      </c>
      <c r="F22">
        <f>'McKechnie&amp;Moss2016'!F22*kcal.specimens!$C$11</f>
        <v>4419937.8943999996</v>
      </c>
      <c r="G22">
        <f>'McKechnie&amp;Moss2016'!G22*kcal.specimens!$D$11</f>
        <v>1076753.8319999999</v>
      </c>
      <c r="H22">
        <f>'McKechnie&amp;Moss2016'!H22*kcal.specimens!E$11</f>
        <v>389585.99679999996</v>
      </c>
      <c r="I22">
        <f>'McKechnie&amp;Moss2016'!I22*kcal.specimens!F$11</f>
        <v>341713.152</v>
      </c>
      <c r="J22">
        <f>'McKechnie&amp;Moss2016'!J22*kcal.specimens!G$11</f>
        <v>48261.84</v>
      </c>
      <c r="K22">
        <f>'McKechnie&amp;Moss2016'!K22*kcal.specimens!H$11</f>
        <v>983531.25</v>
      </c>
      <c r="L22">
        <f>'McKechnie&amp;Moss2016'!L22*kcal.specimens!I$11</f>
        <v>84268.800000000017</v>
      </c>
      <c r="M22">
        <f>'McKechnie&amp;Moss2016'!M22*kcal.specimens!J$11</f>
        <v>28344.613499999996</v>
      </c>
      <c r="N22">
        <f>'McKechnie&amp;Moss2016'!N22*kcal.specimens!K$11</f>
        <v>0</v>
      </c>
      <c r="O22">
        <f>'McKechnie&amp;Moss2016'!O22*kcal.specimens!L$11</f>
        <v>0</v>
      </c>
      <c r="P22">
        <f>'McKechnie&amp;Moss2016'!P22*kcal.specimens!M$11</f>
        <v>178685.64</v>
      </c>
      <c r="Q22">
        <f>'McKechnie&amp;Moss2016'!Q22*kcal.specimens!N$11</f>
        <v>0</v>
      </c>
      <c r="R22">
        <f>'McKechnie&amp;Moss2016'!R22*kcal.specimens!O$11</f>
        <v>5605.5999999999995</v>
      </c>
      <c r="S22">
        <f>'McKechnie&amp;Moss2016'!S22*kcal.specimens!P$11</f>
        <v>0</v>
      </c>
      <c r="T22">
        <f>'McKechnie&amp;Moss2016'!T22*kcal.specimens!Q$11</f>
        <v>30834.587633333333</v>
      </c>
      <c r="U22">
        <f t="shared" si="0"/>
        <v>9166900.2783333361</v>
      </c>
      <c r="V22">
        <f t="shared" si="1"/>
        <v>0.48216275515147228</v>
      </c>
      <c r="W22">
        <f t="shared" si="2"/>
        <v>0.1174610609155408</v>
      </c>
    </row>
    <row r="23" spans="1:23" x14ac:dyDescent="0.2">
      <c r="A23" t="s">
        <v>123</v>
      </c>
      <c r="B23" t="s">
        <v>168</v>
      </c>
      <c r="C23">
        <v>1681</v>
      </c>
      <c r="D23">
        <v>9</v>
      </c>
      <c r="E23">
        <f>'McKechnie&amp;Moss2016'!E23*kcal.specimens!$B$11</f>
        <v>289585.29599999997</v>
      </c>
      <c r="F23">
        <f>'McKechnie&amp;Moss2016'!F23*kcal.specimens!$C$11</f>
        <v>107689.1648</v>
      </c>
      <c r="G23">
        <f>'McKechnie&amp;Moss2016'!G23*kcal.specimens!$D$11</f>
        <v>0</v>
      </c>
      <c r="H23">
        <f>'McKechnie&amp;Moss2016'!H23*kcal.specimens!E$11</f>
        <v>7492.0383999999995</v>
      </c>
      <c r="I23">
        <f>'McKechnie&amp;Moss2016'!I23*kcal.specimens!F$11</f>
        <v>4843.8720000000003</v>
      </c>
      <c r="J23">
        <f>'McKechnie&amp;Moss2016'!J23*kcal.specimens!G$11</f>
        <v>799.92</v>
      </c>
      <c r="K23">
        <f>'McKechnie&amp;Moss2016'!K23*kcal.specimens!H$11</f>
        <v>20718.75</v>
      </c>
      <c r="L23">
        <f>'McKechnie&amp;Moss2016'!L23*kcal.specimens!I$11</f>
        <v>752.40000000000009</v>
      </c>
      <c r="M23">
        <f>'McKechnie&amp;Moss2016'!M23*kcal.specimens!J$11</f>
        <v>0</v>
      </c>
      <c r="N23">
        <f>'McKechnie&amp;Moss2016'!N23*kcal.specimens!K$11</f>
        <v>0</v>
      </c>
      <c r="O23">
        <f>'McKechnie&amp;Moss2016'!O23*kcal.specimens!L$11</f>
        <v>0</v>
      </c>
      <c r="P23">
        <f>'McKechnie&amp;Moss2016'!P23*kcal.specimens!M$11</f>
        <v>0</v>
      </c>
      <c r="Q23">
        <f>'McKechnie&amp;Moss2016'!Q23*kcal.specimens!N$11</f>
        <v>8.5</v>
      </c>
      <c r="R23">
        <f>'McKechnie&amp;Moss2016'!R23*kcal.specimens!O$11</f>
        <v>0</v>
      </c>
      <c r="S23">
        <f>'McKechnie&amp;Moss2016'!S23*kcal.specimens!P$11</f>
        <v>0</v>
      </c>
      <c r="T23">
        <f>'McKechnie&amp;Moss2016'!T23*kcal.specimens!Q$11</f>
        <v>0</v>
      </c>
      <c r="U23">
        <f t="shared" si="0"/>
        <v>431889.9412</v>
      </c>
      <c r="V23">
        <f t="shared" si="1"/>
        <v>0.24934399838252125</v>
      </c>
      <c r="W23">
        <f t="shared" si="2"/>
        <v>0</v>
      </c>
    </row>
    <row r="24" spans="1:23" x14ac:dyDescent="0.2">
      <c r="A24" t="s">
        <v>123</v>
      </c>
      <c r="B24" t="s">
        <v>170</v>
      </c>
      <c r="C24">
        <v>246</v>
      </c>
      <c r="D24">
        <v>9</v>
      </c>
      <c r="E24">
        <f>'McKechnie&amp;Moss2016'!E24*kcal.specimens!$B$11</f>
        <v>37787.567999999999</v>
      </c>
      <c r="F24">
        <f>'McKechnie&amp;Moss2016'!F24*kcal.specimens!$C$11</f>
        <v>18728.5504</v>
      </c>
      <c r="G24">
        <f>'McKechnie&amp;Moss2016'!G24*kcal.specimens!$D$11</f>
        <v>18645.088</v>
      </c>
      <c r="H24">
        <f>'McKechnie&amp;Moss2016'!H24*kcal.specimens!E$11</f>
        <v>6421.7471999999998</v>
      </c>
      <c r="I24">
        <f>'McKechnie&amp;Moss2016'!I24*kcal.specimens!F$11</f>
        <v>0</v>
      </c>
      <c r="J24">
        <f>'McKechnie&amp;Moss2016'!J24*kcal.specimens!G$11</f>
        <v>0</v>
      </c>
      <c r="K24">
        <f>'McKechnie&amp;Moss2016'!K24*kcal.specimens!H$11</f>
        <v>1218.75</v>
      </c>
      <c r="L24">
        <f>'McKechnie&amp;Moss2016'!L24*kcal.specimens!I$11</f>
        <v>6771.6</v>
      </c>
      <c r="M24">
        <f>'McKechnie&amp;Moss2016'!M24*kcal.specimens!J$11</f>
        <v>0</v>
      </c>
      <c r="N24">
        <f>'McKechnie&amp;Moss2016'!N24*kcal.specimens!K$11</f>
        <v>0</v>
      </c>
      <c r="O24">
        <f>'McKechnie&amp;Moss2016'!O24*kcal.specimens!L$11</f>
        <v>0</v>
      </c>
      <c r="P24">
        <f>'McKechnie&amp;Moss2016'!P24*kcal.specimens!M$11</f>
        <v>0</v>
      </c>
      <c r="Q24">
        <f>'McKechnie&amp;Moss2016'!Q24*kcal.specimens!N$11</f>
        <v>0</v>
      </c>
      <c r="R24">
        <f>'McKechnie&amp;Moss2016'!R24*kcal.specimens!O$11</f>
        <v>0</v>
      </c>
      <c r="S24">
        <f>'McKechnie&amp;Moss2016'!S24*kcal.specimens!P$11</f>
        <v>0</v>
      </c>
      <c r="T24">
        <f>'McKechnie&amp;Moss2016'!T24*kcal.specimens!Q$11</f>
        <v>868.57993333333332</v>
      </c>
      <c r="U24">
        <f t="shared" si="0"/>
        <v>90441.883533333326</v>
      </c>
      <c r="V24">
        <f t="shared" si="1"/>
        <v>0.20707828793832442</v>
      </c>
      <c r="W24">
        <f t="shared" si="2"/>
        <v>0.20615545886025419</v>
      </c>
    </row>
    <row r="25" spans="1:23" x14ac:dyDescent="0.2">
      <c r="A25" t="s">
        <v>123</v>
      </c>
      <c r="B25" t="s">
        <v>173</v>
      </c>
      <c r="C25">
        <v>404</v>
      </c>
      <c r="D25">
        <v>6</v>
      </c>
      <c r="E25">
        <f>'McKechnie&amp;Moss2016'!E25*kcal.specimens!$B$11</f>
        <v>67516.175999999992</v>
      </c>
      <c r="F25">
        <f>'McKechnie&amp;Moss2016'!F25*kcal.specimens!$C$11</f>
        <v>79596.339200000002</v>
      </c>
      <c r="G25">
        <f>'McKechnie&amp;Moss2016'!G25*kcal.specimens!$D$11</f>
        <v>0</v>
      </c>
      <c r="H25">
        <f>'McKechnie&amp;Moss2016'!H25*kcal.specimens!E$11</f>
        <v>1070.2911999999999</v>
      </c>
      <c r="I25">
        <f>'McKechnie&amp;Moss2016'!I25*kcal.specimens!F$11</f>
        <v>440.35200000000003</v>
      </c>
      <c r="J25">
        <f>'McKechnie&amp;Moss2016'!J25*kcal.specimens!G$11</f>
        <v>0</v>
      </c>
      <c r="K25">
        <f>'McKechnie&amp;Moss2016'!K25*kcal.specimens!H$11</f>
        <v>0</v>
      </c>
      <c r="L25">
        <f>'McKechnie&amp;Moss2016'!L25*kcal.specimens!I$11</f>
        <v>1881.0000000000002</v>
      </c>
      <c r="M25">
        <f>'McKechnie&amp;Moss2016'!M25*kcal.specimens!J$11</f>
        <v>0</v>
      </c>
      <c r="N25">
        <f>'McKechnie&amp;Moss2016'!N25*kcal.specimens!K$11</f>
        <v>0</v>
      </c>
      <c r="O25">
        <f>'McKechnie&amp;Moss2016'!O25*kcal.specimens!L$11</f>
        <v>0</v>
      </c>
      <c r="P25">
        <f>'McKechnie&amp;Moss2016'!P25*kcal.specimens!M$11</f>
        <v>0</v>
      </c>
      <c r="Q25">
        <f>'McKechnie&amp;Moss2016'!Q25*kcal.specimens!N$11</f>
        <v>0</v>
      </c>
      <c r="R25">
        <f>'McKechnie&amp;Moss2016'!R25*kcal.specimens!O$11</f>
        <v>0</v>
      </c>
      <c r="S25">
        <f>'McKechnie&amp;Moss2016'!S25*kcal.specimens!P$11</f>
        <v>0</v>
      </c>
      <c r="T25">
        <f>'McKechnie&amp;Moss2016'!T25*kcal.specimens!Q$11</f>
        <v>1302.8698999999999</v>
      </c>
      <c r="U25">
        <f t="shared" si="0"/>
        <v>151807.02830000001</v>
      </c>
      <c r="V25">
        <f t="shared" si="1"/>
        <v>0.52432578446040234</v>
      </c>
      <c r="W25">
        <f t="shared" si="2"/>
        <v>0</v>
      </c>
    </row>
    <row r="26" spans="1:23" x14ac:dyDescent="0.2">
      <c r="A26" t="s">
        <v>123</v>
      </c>
      <c r="B26" t="s">
        <v>173</v>
      </c>
      <c r="C26">
        <v>2039</v>
      </c>
      <c r="D26">
        <v>14</v>
      </c>
      <c r="E26">
        <f>'McKechnie&amp;Moss2016'!E26*kcal.specimens!$B$11</f>
        <v>271855.58399999997</v>
      </c>
      <c r="F26">
        <f>'McKechnie&amp;Moss2016'!F26*kcal.specimens!$C$11</f>
        <v>1034752.4096</v>
      </c>
      <c r="G26">
        <f>'McKechnie&amp;Moss2016'!G26*kcal.specimens!$D$11</f>
        <v>65257.807999999997</v>
      </c>
      <c r="H26">
        <f>'McKechnie&amp;Moss2016'!H26*kcal.specimens!E$11</f>
        <v>19265.241599999998</v>
      </c>
      <c r="I26">
        <f>'McKechnie&amp;Moss2016'!I26*kcal.specimens!F$11</f>
        <v>12770.208000000001</v>
      </c>
      <c r="J26">
        <f>'McKechnie&amp;Moss2016'!J26*kcal.specimens!G$11</f>
        <v>1333.1999999999998</v>
      </c>
      <c r="K26">
        <f>'McKechnie&amp;Moss2016'!K26*kcal.specimens!H$11</f>
        <v>180375</v>
      </c>
      <c r="L26">
        <f>'McKechnie&amp;Moss2016'!L26*kcal.specimens!I$11</f>
        <v>27838.800000000003</v>
      </c>
      <c r="M26">
        <f>'McKechnie&amp;Moss2016'!M26*kcal.specimens!J$11</f>
        <v>0</v>
      </c>
      <c r="N26">
        <f>'McKechnie&amp;Moss2016'!N26*kcal.specimens!K$11</f>
        <v>0</v>
      </c>
      <c r="O26">
        <f>'McKechnie&amp;Moss2016'!O26*kcal.specimens!L$11</f>
        <v>0</v>
      </c>
      <c r="P26">
        <f>'McKechnie&amp;Moss2016'!P26*kcal.specimens!M$11</f>
        <v>1842.1200000000001</v>
      </c>
      <c r="Q26">
        <f>'McKechnie&amp;Moss2016'!Q26*kcal.specimens!N$11</f>
        <v>0</v>
      </c>
      <c r="R26">
        <f>'McKechnie&amp;Moss2016'!R26*kcal.specimens!O$11</f>
        <v>400.4</v>
      </c>
      <c r="S26">
        <f>'McKechnie&amp;Moss2016'!S26*kcal.specimens!P$11</f>
        <v>0</v>
      </c>
      <c r="T26">
        <f>'McKechnie&amp;Moss2016'!T26*kcal.specimens!Q$11</f>
        <v>4342.8996666666662</v>
      </c>
      <c r="U26">
        <f t="shared" si="0"/>
        <v>1620033.6708666668</v>
      </c>
      <c r="V26">
        <f t="shared" si="1"/>
        <v>0.6387227797842252</v>
      </c>
      <c r="W26">
        <f t="shared" si="2"/>
        <v>4.0281760295197526E-2</v>
      </c>
    </row>
    <row r="27" spans="1:23" x14ac:dyDescent="0.2">
      <c r="A27" t="s">
        <v>123</v>
      </c>
      <c r="B27" t="s">
        <v>174</v>
      </c>
      <c r="C27">
        <v>59</v>
      </c>
      <c r="D27">
        <v>6</v>
      </c>
      <c r="E27">
        <f>'McKechnie&amp;Moss2016'!E27*kcal.specimens!$B$11</f>
        <v>4119.0239999999994</v>
      </c>
      <c r="F27">
        <f>'McKechnie&amp;Moss2016'!F27*kcal.specimens!$C$11</f>
        <v>0</v>
      </c>
      <c r="G27">
        <f>'McKechnie&amp;Moss2016'!G27*kcal.specimens!$D$11</f>
        <v>13983.815999999999</v>
      </c>
      <c r="H27">
        <f>'McKechnie&amp;Moss2016'!H27*kcal.specimens!E$11</f>
        <v>2140.5823999999998</v>
      </c>
      <c r="I27">
        <f>'McKechnie&amp;Moss2016'!I27*kcal.specimens!F$11</f>
        <v>6605.2800000000007</v>
      </c>
      <c r="J27">
        <f>'McKechnie&amp;Moss2016'!J27*kcal.specimens!G$11</f>
        <v>0</v>
      </c>
      <c r="K27">
        <f>'McKechnie&amp;Moss2016'!K27*kcal.specimens!H$11</f>
        <v>0</v>
      </c>
      <c r="L27">
        <f>'McKechnie&amp;Moss2016'!L27*kcal.specimens!I$11</f>
        <v>6019.2000000000007</v>
      </c>
      <c r="M27">
        <f>'McKechnie&amp;Moss2016'!M27*kcal.specimens!J$11</f>
        <v>0</v>
      </c>
      <c r="N27">
        <f>'McKechnie&amp;Moss2016'!N27*kcal.specimens!K$11</f>
        <v>0</v>
      </c>
      <c r="O27">
        <f>'McKechnie&amp;Moss2016'!O27*kcal.specimens!L$11</f>
        <v>0</v>
      </c>
      <c r="P27">
        <f>'McKechnie&amp;Moss2016'!P27*kcal.specimens!M$11</f>
        <v>0</v>
      </c>
      <c r="Q27">
        <f>'McKechnie&amp;Moss2016'!Q27*kcal.specimens!N$11</f>
        <v>0</v>
      </c>
      <c r="R27">
        <f>'McKechnie&amp;Moss2016'!R27*kcal.specimens!O$11</f>
        <v>0</v>
      </c>
      <c r="S27">
        <f>'McKechnie&amp;Moss2016'!S27*kcal.specimens!P$11</f>
        <v>0</v>
      </c>
      <c r="T27">
        <f>'McKechnie&amp;Moss2016'!T27*kcal.specimens!Q$11</f>
        <v>0</v>
      </c>
      <c r="U27">
        <f t="shared" si="0"/>
        <v>32867.902399999992</v>
      </c>
      <c r="V27">
        <f t="shared" si="1"/>
        <v>0</v>
      </c>
      <c r="W27">
        <f t="shared" si="2"/>
        <v>0.42545507863014714</v>
      </c>
    </row>
    <row r="28" spans="1:23" x14ac:dyDescent="0.2">
      <c r="A28" t="s">
        <v>123</v>
      </c>
      <c r="B28" t="s">
        <v>175</v>
      </c>
      <c r="C28">
        <v>646</v>
      </c>
      <c r="D28">
        <v>7</v>
      </c>
      <c r="E28">
        <f>'McKechnie&amp;Moss2016'!E28*kcal.specimens!$B$11</f>
        <v>103512.864</v>
      </c>
      <c r="F28">
        <f>'McKechnie&amp;Moss2016'!F28*kcal.specimens!$C$11</f>
        <v>28092.8256</v>
      </c>
      <c r="G28">
        <f>'McKechnie&amp;Moss2016'!G28*kcal.specimens!$D$11</f>
        <v>18645.088</v>
      </c>
      <c r="H28">
        <f>'McKechnie&amp;Moss2016'!H28*kcal.specimens!E$11</f>
        <v>0</v>
      </c>
      <c r="I28">
        <f>'McKechnie&amp;Moss2016'!I28*kcal.specimens!F$11</f>
        <v>2201.7600000000002</v>
      </c>
      <c r="J28">
        <f>'McKechnie&amp;Moss2016'!J28*kcal.specimens!G$11</f>
        <v>266.64</v>
      </c>
      <c r="K28">
        <f>'McKechnie&amp;Moss2016'!K28*kcal.specimens!H$11</f>
        <v>51187.5</v>
      </c>
      <c r="L28">
        <f>'McKechnie&amp;Moss2016'!L28*kcal.specimens!I$11</f>
        <v>0</v>
      </c>
      <c r="M28">
        <f>'McKechnie&amp;Moss2016'!M28*kcal.specimens!J$11</f>
        <v>0</v>
      </c>
      <c r="N28">
        <f>'McKechnie&amp;Moss2016'!N28*kcal.specimens!K$11</f>
        <v>0</v>
      </c>
      <c r="O28">
        <f>'McKechnie&amp;Moss2016'!O28*kcal.specimens!L$11</f>
        <v>0</v>
      </c>
      <c r="P28">
        <f>'McKechnie&amp;Moss2016'!P28*kcal.specimens!M$11</f>
        <v>16579.080000000002</v>
      </c>
      <c r="Q28">
        <f>'McKechnie&amp;Moss2016'!Q28*kcal.specimens!N$11</f>
        <v>0</v>
      </c>
      <c r="R28">
        <f>'McKechnie&amp;Moss2016'!R28*kcal.specimens!O$11</f>
        <v>0</v>
      </c>
      <c r="S28">
        <f>'McKechnie&amp;Moss2016'!S28*kcal.specimens!P$11</f>
        <v>0</v>
      </c>
      <c r="T28">
        <f>'McKechnie&amp;Moss2016'!T28*kcal.specimens!Q$11</f>
        <v>434.28996666666666</v>
      </c>
      <c r="U28">
        <f t="shared" si="0"/>
        <v>220920.04756666668</v>
      </c>
      <c r="V28">
        <f t="shared" si="1"/>
        <v>0.12716286235418484</v>
      </c>
      <c r="W28">
        <f t="shared" si="2"/>
        <v>8.4397446973994081E-2</v>
      </c>
    </row>
    <row r="29" spans="1:23" x14ac:dyDescent="0.2">
      <c r="A29" t="s">
        <v>123</v>
      </c>
      <c r="B29" t="s">
        <v>176</v>
      </c>
      <c r="C29">
        <v>80</v>
      </c>
      <c r="D29">
        <v>8</v>
      </c>
      <c r="E29">
        <f>'McKechnie&amp;Moss2016'!E29*kcal.specimens!$B$11</f>
        <v>7879.8719999999994</v>
      </c>
      <c r="F29">
        <f>'McKechnie&amp;Moss2016'!F29*kcal.specimens!$C$11</f>
        <v>32774.963199999998</v>
      </c>
      <c r="G29">
        <f>'McKechnie&amp;Moss2016'!G29*kcal.specimens!$D$11</f>
        <v>0</v>
      </c>
      <c r="H29">
        <f>'McKechnie&amp;Moss2016'!H29*kcal.specimens!E$11</f>
        <v>1070.2911999999999</v>
      </c>
      <c r="I29">
        <f>'McKechnie&amp;Moss2016'!I29*kcal.specimens!F$11</f>
        <v>3522.8160000000003</v>
      </c>
      <c r="J29">
        <f>'McKechnie&amp;Moss2016'!J29*kcal.specimens!G$11</f>
        <v>266.64</v>
      </c>
      <c r="K29">
        <f>'McKechnie&amp;Moss2016'!K29*kcal.specimens!H$11</f>
        <v>4875</v>
      </c>
      <c r="L29">
        <f>'McKechnie&amp;Moss2016'!L29*kcal.specimens!I$11</f>
        <v>5266.8000000000011</v>
      </c>
      <c r="M29">
        <f>'McKechnie&amp;Moss2016'!M29*kcal.specimens!J$11</f>
        <v>0</v>
      </c>
      <c r="N29">
        <f>'McKechnie&amp;Moss2016'!N29*kcal.specimens!K$11</f>
        <v>0</v>
      </c>
      <c r="O29">
        <f>'McKechnie&amp;Moss2016'!O29*kcal.specimens!L$11</f>
        <v>30.506499999999999</v>
      </c>
      <c r="P29">
        <f>'McKechnie&amp;Moss2016'!P29*kcal.specimens!M$11</f>
        <v>0</v>
      </c>
      <c r="Q29">
        <f>'McKechnie&amp;Moss2016'!Q29*kcal.specimens!N$11</f>
        <v>0</v>
      </c>
      <c r="R29">
        <f>'McKechnie&amp;Moss2016'!R29*kcal.specimens!O$11</f>
        <v>0</v>
      </c>
      <c r="S29">
        <f>'McKechnie&amp;Moss2016'!S29*kcal.specimens!P$11</f>
        <v>0</v>
      </c>
      <c r="T29">
        <f>'McKechnie&amp;Moss2016'!T29*kcal.specimens!Q$11</f>
        <v>0</v>
      </c>
      <c r="U29">
        <f t="shared" si="0"/>
        <v>55686.888900000005</v>
      </c>
      <c r="V29">
        <f t="shared" si="1"/>
        <v>0.58855798640243295</v>
      </c>
      <c r="W29">
        <f t="shared" si="2"/>
        <v>0</v>
      </c>
    </row>
    <row r="30" spans="1:23" x14ac:dyDescent="0.2">
      <c r="A30" t="s">
        <v>123</v>
      </c>
      <c r="B30" t="s">
        <v>177</v>
      </c>
      <c r="C30">
        <v>552</v>
      </c>
      <c r="D30">
        <v>8</v>
      </c>
      <c r="E30">
        <f>'McKechnie&amp;Moss2016'!E30*kcal.specimens!$B$11</f>
        <v>85245.887999999992</v>
      </c>
      <c r="F30">
        <f>'McKechnie&amp;Moss2016'!F30*kcal.specimens!$C$11</f>
        <v>290292.53120000003</v>
      </c>
      <c r="G30">
        <f>'McKechnie&amp;Moss2016'!G30*kcal.specimens!$D$11</f>
        <v>0</v>
      </c>
      <c r="H30">
        <f>'McKechnie&amp;Moss2016'!H30*kcal.specimens!E$11</f>
        <v>2140.5823999999998</v>
      </c>
      <c r="I30">
        <f>'McKechnie&amp;Moss2016'!I30*kcal.specimens!F$11</f>
        <v>880.70400000000006</v>
      </c>
      <c r="J30">
        <f>'McKechnie&amp;Moss2016'!J30*kcal.specimens!G$11</f>
        <v>799.92</v>
      </c>
      <c r="K30">
        <f>'McKechnie&amp;Moss2016'!K30*kcal.specimens!H$11</f>
        <v>3656.25</v>
      </c>
      <c r="L30">
        <f>'McKechnie&amp;Moss2016'!L30*kcal.specimens!I$11</f>
        <v>1128.6000000000001</v>
      </c>
      <c r="M30">
        <f>'McKechnie&amp;Moss2016'!M30*kcal.specimens!J$11</f>
        <v>0</v>
      </c>
      <c r="N30">
        <f>'McKechnie&amp;Moss2016'!N30*kcal.specimens!K$11</f>
        <v>0</v>
      </c>
      <c r="O30">
        <f>'McKechnie&amp;Moss2016'!O30*kcal.specimens!L$11</f>
        <v>0</v>
      </c>
      <c r="P30">
        <f>'McKechnie&amp;Moss2016'!P30*kcal.specimens!M$11</f>
        <v>0</v>
      </c>
      <c r="Q30">
        <f>'McKechnie&amp;Moss2016'!Q30*kcal.specimens!N$11</f>
        <v>0</v>
      </c>
      <c r="R30">
        <f>'McKechnie&amp;Moss2016'!R30*kcal.specimens!O$11</f>
        <v>400.4</v>
      </c>
      <c r="S30">
        <f>'McKechnie&amp;Moss2016'!S30*kcal.specimens!P$11</f>
        <v>0</v>
      </c>
      <c r="T30">
        <f>'McKechnie&amp;Moss2016'!T30*kcal.specimens!Q$11</f>
        <v>0</v>
      </c>
      <c r="U30">
        <f t="shared" si="0"/>
        <v>384544.87560000003</v>
      </c>
      <c r="V30">
        <f t="shared" si="1"/>
        <v>0.75489897179636223</v>
      </c>
      <c r="W30">
        <f t="shared" si="2"/>
        <v>0</v>
      </c>
    </row>
    <row r="31" spans="1:23" x14ac:dyDescent="0.2">
      <c r="A31" t="s">
        <v>123</v>
      </c>
      <c r="B31" t="s">
        <v>179</v>
      </c>
      <c r="C31">
        <v>631</v>
      </c>
      <c r="D31">
        <v>8</v>
      </c>
      <c r="E31">
        <f>'McKechnie&amp;Moss2016'!E31*kcal.specimens!$B$11</f>
        <v>81126.864000000001</v>
      </c>
      <c r="F31">
        <f>'McKechnie&amp;Moss2016'!F31*kcal.specimens!$C$11</f>
        <v>0</v>
      </c>
      <c r="G31">
        <f>'McKechnie&amp;Moss2016'!G31*kcal.specimens!$D$11</f>
        <v>0</v>
      </c>
      <c r="H31">
        <f>'McKechnie&amp;Moss2016'!H31*kcal.specimens!E$11</f>
        <v>0</v>
      </c>
      <c r="I31">
        <f>'McKechnie&amp;Moss2016'!I31*kcal.specimens!F$11</f>
        <v>4843.8720000000003</v>
      </c>
      <c r="J31">
        <f>'McKechnie&amp;Moss2016'!J31*kcal.specimens!G$11</f>
        <v>3732.96</v>
      </c>
      <c r="K31">
        <f>'McKechnie&amp;Moss2016'!K31*kcal.specimens!H$11</f>
        <v>99937.5</v>
      </c>
      <c r="L31">
        <f>'McKechnie&amp;Moss2016'!L31*kcal.specimens!I$11</f>
        <v>1128.6000000000001</v>
      </c>
      <c r="M31">
        <f>'McKechnie&amp;Moss2016'!M31*kcal.specimens!J$11</f>
        <v>1542.5639999999999</v>
      </c>
      <c r="N31">
        <f>'McKechnie&amp;Moss2016'!N31*kcal.specimens!K$11</f>
        <v>0</v>
      </c>
      <c r="O31">
        <f>'McKechnie&amp;Moss2016'!O31*kcal.specimens!L$11</f>
        <v>0</v>
      </c>
      <c r="P31">
        <f>'McKechnie&amp;Moss2016'!P31*kcal.specimens!M$11</f>
        <v>1842.1200000000001</v>
      </c>
      <c r="Q31">
        <f>'McKechnie&amp;Moss2016'!Q31*kcal.specimens!N$11</f>
        <v>0</v>
      </c>
      <c r="R31">
        <f>'McKechnie&amp;Moss2016'!R31*kcal.specimens!O$11</f>
        <v>0</v>
      </c>
      <c r="S31">
        <f>'McKechnie&amp;Moss2016'!S31*kcal.specimens!P$11</f>
        <v>0</v>
      </c>
      <c r="T31">
        <f>'McKechnie&amp;Moss2016'!T31*kcal.specimens!Q$11</f>
        <v>25623.108033333334</v>
      </c>
      <c r="U31">
        <f t="shared" si="0"/>
        <v>219777.58803333333</v>
      </c>
      <c r="V31">
        <f t="shared" si="1"/>
        <v>0</v>
      </c>
      <c r="W31">
        <f t="shared" si="2"/>
        <v>0</v>
      </c>
    </row>
    <row r="32" spans="1:23" x14ac:dyDescent="0.2">
      <c r="A32" t="s">
        <v>123</v>
      </c>
      <c r="B32" t="s">
        <v>181</v>
      </c>
      <c r="C32">
        <v>166</v>
      </c>
      <c r="D32">
        <v>8</v>
      </c>
      <c r="E32">
        <f>'McKechnie&amp;Moss2016'!E32*kcal.specimens!$B$11</f>
        <v>21132.383999999998</v>
      </c>
      <c r="F32">
        <f>'McKechnie&amp;Moss2016'!F32*kcal.specimens!$C$11</f>
        <v>56185.6512</v>
      </c>
      <c r="G32">
        <f>'McKechnie&amp;Moss2016'!G32*kcal.specimens!$D$11</f>
        <v>4661.2719999999999</v>
      </c>
      <c r="H32">
        <f>'McKechnie&amp;Moss2016'!H32*kcal.specimens!E$11</f>
        <v>24616.697599999996</v>
      </c>
      <c r="I32">
        <f>'McKechnie&amp;Moss2016'!I32*kcal.specimens!F$11</f>
        <v>0</v>
      </c>
      <c r="J32">
        <f>'McKechnie&amp;Moss2016'!J32*kcal.specimens!G$11</f>
        <v>2133.12</v>
      </c>
      <c r="K32">
        <f>'McKechnie&amp;Moss2016'!K32*kcal.specimens!H$11</f>
        <v>2437.5</v>
      </c>
      <c r="L32">
        <f>'McKechnie&amp;Moss2016'!L32*kcal.specimens!I$11</f>
        <v>376.20000000000005</v>
      </c>
      <c r="M32">
        <f>'McKechnie&amp;Moss2016'!M32*kcal.specimens!J$11</f>
        <v>0</v>
      </c>
      <c r="N32">
        <f>'McKechnie&amp;Moss2016'!N32*kcal.specimens!K$11</f>
        <v>0</v>
      </c>
      <c r="O32">
        <f>'McKechnie&amp;Moss2016'!O32*kcal.specimens!L$11</f>
        <v>0</v>
      </c>
      <c r="P32">
        <f>'McKechnie&amp;Moss2016'!P32*kcal.specimens!M$11</f>
        <v>0</v>
      </c>
      <c r="Q32">
        <f>'McKechnie&amp;Moss2016'!Q32*kcal.specimens!N$11</f>
        <v>0</v>
      </c>
      <c r="R32">
        <f>'McKechnie&amp;Moss2016'!R32*kcal.specimens!O$11</f>
        <v>400.4</v>
      </c>
      <c r="S32">
        <f>'McKechnie&amp;Moss2016'!S32*kcal.specimens!P$11</f>
        <v>0</v>
      </c>
      <c r="T32">
        <f>'McKechnie&amp;Moss2016'!T32*kcal.specimens!Q$11</f>
        <v>0</v>
      </c>
      <c r="U32">
        <f t="shared" si="0"/>
        <v>111943.22479999998</v>
      </c>
      <c r="V32">
        <f t="shared" si="1"/>
        <v>0.50191202996324624</v>
      </c>
      <c r="W32">
        <f t="shared" si="2"/>
        <v>4.1639608009577375E-2</v>
      </c>
    </row>
    <row r="33" spans="1:23" x14ac:dyDescent="0.2">
      <c r="A33" t="s">
        <v>123</v>
      </c>
      <c r="B33" t="s">
        <v>183</v>
      </c>
      <c r="C33">
        <v>189</v>
      </c>
      <c r="D33">
        <v>3</v>
      </c>
      <c r="E33">
        <f>'McKechnie&amp;Moss2016'!E33*kcal.specimens!$B$11</f>
        <v>20774.207999999999</v>
      </c>
      <c r="F33">
        <f>'McKechnie&amp;Moss2016'!F33*kcal.specimens!$C$11</f>
        <v>18728.5504</v>
      </c>
      <c r="G33">
        <f>'McKechnie&amp;Moss2016'!G33*kcal.specimens!$D$11</f>
        <v>0</v>
      </c>
      <c r="H33">
        <f>'McKechnie&amp;Moss2016'!H33*kcal.specimens!E$11</f>
        <v>0</v>
      </c>
      <c r="I33">
        <f>'McKechnie&amp;Moss2016'!I33*kcal.specimens!F$11</f>
        <v>0</v>
      </c>
      <c r="J33">
        <f>'McKechnie&amp;Moss2016'!J33*kcal.specimens!G$11</f>
        <v>0</v>
      </c>
      <c r="K33">
        <f>'McKechnie&amp;Moss2016'!K33*kcal.specimens!H$11</f>
        <v>0</v>
      </c>
      <c r="L33">
        <f>'McKechnie&amp;Moss2016'!L33*kcal.specimens!I$11</f>
        <v>0</v>
      </c>
      <c r="M33">
        <f>'McKechnie&amp;Moss2016'!M33*kcal.specimens!J$11</f>
        <v>0</v>
      </c>
      <c r="N33">
        <f>'McKechnie&amp;Moss2016'!N33*kcal.specimens!K$11</f>
        <v>0</v>
      </c>
      <c r="O33">
        <f>'McKechnie&amp;Moss2016'!O33*kcal.specimens!L$11</f>
        <v>0</v>
      </c>
      <c r="P33">
        <f>'McKechnie&amp;Moss2016'!P33*kcal.specimens!M$11</f>
        <v>0</v>
      </c>
      <c r="Q33">
        <f>'McKechnie&amp;Moss2016'!Q33*kcal.specimens!N$11</f>
        <v>0</v>
      </c>
      <c r="R33">
        <f>'McKechnie&amp;Moss2016'!R33*kcal.specimens!O$11</f>
        <v>0</v>
      </c>
      <c r="S33">
        <f>'McKechnie&amp;Moss2016'!S33*kcal.specimens!P$11</f>
        <v>0</v>
      </c>
      <c r="T33">
        <f>'McKechnie&amp;Moss2016'!T33*kcal.specimens!Q$11</f>
        <v>29966.007699999998</v>
      </c>
      <c r="U33">
        <f t="shared" si="0"/>
        <v>69468.766099999993</v>
      </c>
      <c r="V33">
        <f t="shared" si="1"/>
        <v>0.26959670441015654</v>
      </c>
      <c r="W33">
        <f t="shared" si="2"/>
        <v>0</v>
      </c>
    </row>
    <row r="34" spans="1:23" x14ac:dyDescent="0.2">
      <c r="A34" t="s">
        <v>123</v>
      </c>
      <c r="B34" t="s">
        <v>185</v>
      </c>
      <c r="C34">
        <v>385</v>
      </c>
      <c r="D34">
        <v>3</v>
      </c>
      <c r="E34">
        <f>'McKechnie&amp;Moss2016'!E34*kcal.specimens!$B$11</f>
        <v>62680.799999999996</v>
      </c>
      <c r="F34">
        <f>'McKechnie&amp;Moss2016'!F34*kcal.specimens!$C$11</f>
        <v>159192.6784</v>
      </c>
      <c r="G34">
        <f>'McKechnie&amp;Moss2016'!G34*kcal.specimens!$D$11</f>
        <v>0</v>
      </c>
      <c r="H34">
        <f>'McKechnie&amp;Moss2016'!H34*kcal.specimens!E$11</f>
        <v>0</v>
      </c>
      <c r="I34">
        <f>'McKechnie&amp;Moss2016'!I34*kcal.specimens!F$11</f>
        <v>0</v>
      </c>
      <c r="J34">
        <f>'McKechnie&amp;Moss2016'!J34*kcal.specimens!G$11</f>
        <v>0</v>
      </c>
      <c r="K34">
        <f>'McKechnie&amp;Moss2016'!K34*kcal.specimens!H$11</f>
        <v>0</v>
      </c>
      <c r="L34">
        <f>'McKechnie&amp;Moss2016'!L34*kcal.specimens!I$11</f>
        <v>0</v>
      </c>
      <c r="M34">
        <f>'McKechnie&amp;Moss2016'!M34*kcal.specimens!J$11</f>
        <v>0</v>
      </c>
      <c r="N34">
        <f>'McKechnie&amp;Moss2016'!N34*kcal.specimens!K$11</f>
        <v>0</v>
      </c>
      <c r="O34">
        <f>'McKechnie&amp;Moss2016'!O34*kcal.specimens!L$11</f>
        <v>30.506499999999999</v>
      </c>
      <c r="P34">
        <f>'McKechnie&amp;Moss2016'!P34*kcal.specimens!M$11</f>
        <v>0</v>
      </c>
      <c r="Q34">
        <f>'McKechnie&amp;Moss2016'!Q34*kcal.specimens!N$11</f>
        <v>0</v>
      </c>
      <c r="R34">
        <f>'McKechnie&amp;Moss2016'!R34*kcal.specimens!O$11</f>
        <v>0</v>
      </c>
      <c r="S34">
        <f>'McKechnie&amp;Moss2016'!S34*kcal.specimens!P$11</f>
        <v>0</v>
      </c>
      <c r="T34">
        <f>'McKechnie&amp;Moss2016'!T34*kcal.specimens!Q$11</f>
        <v>0</v>
      </c>
      <c r="U34">
        <f t="shared" si="0"/>
        <v>221903.98489999998</v>
      </c>
      <c r="V34">
        <f t="shared" si="1"/>
        <v>0.7173944103425608</v>
      </c>
      <c r="W34">
        <f t="shared" si="2"/>
        <v>0</v>
      </c>
    </row>
    <row r="35" spans="1:23" x14ac:dyDescent="0.2">
      <c r="A35" t="s">
        <v>123</v>
      </c>
      <c r="B35" t="s">
        <v>186</v>
      </c>
      <c r="C35">
        <v>221</v>
      </c>
      <c r="D35">
        <v>7</v>
      </c>
      <c r="E35">
        <f>'McKechnie&amp;Moss2016'!E35*kcal.specimens!$B$11</f>
        <v>36354.864000000001</v>
      </c>
      <c r="F35">
        <f>'McKechnie&amp;Moss2016'!F35*kcal.specimens!$C$11</f>
        <v>32774.963199999998</v>
      </c>
      <c r="G35">
        <f>'McKechnie&amp;Moss2016'!G35*kcal.specimens!$D$11</f>
        <v>0</v>
      </c>
      <c r="H35">
        <f>'McKechnie&amp;Moss2016'!H35*kcal.specimens!E$11</f>
        <v>7492.0383999999995</v>
      </c>
      <c r="I35">
        <f>'McKechnie&amp;Moss2016'!I35*kcal.specimens!F$11</f>
        <v>0</v>
      </c>
      <c r="J35">
        <f>'McKechnie&amp;Moss2016'!J35*kcal.specimens!G$11</f>
        <v>0</v>
      </c>
      <c r="K35">
        <f>'McKechnie&amp;Moss2016'!K35*kcal.specimens!H$11</f>
        <v>0</v>
      </c>
      <c r="L35">
        <f>'McKechnie&amp;Moss2016'!L35*kcal.specimens!I$11</f>
        <v>376.20000000000005</v>
      </c>
      <c r="M35">
        <f>'McKechnie&amp;Moss2016'!M35*kcal.specimens!J$11</f>
        <v>578.46149999999989</v>
      </c>
      <c r="N35">
        <f>'McKechnie&amp;Moss2016'!N35*kcal.specimens!K$11</f>
        <v>0</v>
      </c>
      <c r="O35">
        <f>'McKechnie&amp;Moss2016'!O35*kcal.specimens!L$11</f>
        <v>0</v>
      </c>
      <c r="P35">
        <f>'McKechnie&amp;Moss2016'!P35*kcal.specimens!M$11</f>
        <v>0</v>
      </c>
      <c r="Q35">
        <f>'McKechnie&amp;Moss2016'!Q35*kcal.specimens!N$11</f>
        <v>0</v>
      </c>
      <c r="R35">
        <f>'McKechnie&amp;Moss2016'!R35*kcal.specimens!O$11</f>
        <v>0</v>
      </c>
      <c r="S35">
        <f>'McKechnie&amp;Moss2016'!S35*kcal.specimens!P$11</f>
        <v>0</v>
      </c>
      <c r="T35">
        <f>'McKechnie&amp;Moss2016'!T35*kcal.specimens!Q$11</f>
        <v>0</v>
      </c>
      <c r="U35">
        <f t="shared" si="0"/>
        <v>77576.527100000007</v>
      </c>
      <c r="V35">
        <f t="shared" si="1"/>
        <v>0.42248556909168461</v>
      </c>
      <c r="W35">
        <f t="shared" si="2"/>
        <v>0</v>
      </c>
    </row>
    <row r="36" spans="1:23" x14ac:dyDescent="0.2">
      <c r="A36" t="s">
        <v>123</v>
      </c>
      <c r="B36" t="s">
        <v>188</v>
      </c>
      <c r="C36">
        <v>4577</v>
      </c>
      <c r="D36">
        <v>17</v>
      </c>
      <c r="E36">
        <f>'McKechnie&amp;Moss2016'!E36*kcal.specimens!$B$11</f>
        <v>640776.86399999994</v>
      </c>
      <c r="F36">
        <f>'McKechnie&amp;Moss2016'!F36*kcal.specimens!$C$11</f>
        <v>3160442.8799999999</v>
      </c>
      <c r="G36">
        <f>'McKechnie&amp;Moss2016'!G36*kcal.specimens!$D$11</f>
        <v>149160.704</v>
      </c>
      <c r="H36">
        <f>'McKechnie&amp;Moss2016'!H36*kcal.specimens!E$11</f>
        <v>99537.08159999999</v>
      </c>
      <c r="I36">
        <f>'McKechnie&amp;Moss2016'!I36*kcal.specimens!F$11</f>
        <v>880.70400000000006</v>
      </c>
      <c r="J36">
        <f>'McKechnie&amp;Moss2016'!J36*kcal.specimens!G$11</f>
        <v>1066.56</v>
      </c>
      <c r="K36">
        <f>'McKechnie&amp;Moss2016'!K36*kcal.specimens!H$11</f>
        <v>53625</v>
      </c>
      <c r="L36">
        <f>'McKechnie&amp;Moss2016'!L36*kcal.specimens!I$11</f>
        <v>24829.200000000004</v>
      </c>
      <c r="M36">
        <f>'McKechnie&amp;Moss2016'!M36*kcal.specimens!J$11</f>
        <v>5398.9739999999993</v>
      </c>
      <c r="N36">
        <f>'McKechnie&amp;Moss2016'!N36*kcal.specimens!K$11</f>
        <v>0</v>
      </c>
      <c r="O36">
        <f>'McKechnie&amp;Moss2016'!O36*kcal.specimens!L$11</f>
        <v>30.506499999999999</v>
      </c>
      <c r="P36">
        <f>'McKechnie&amp;Moss2016'!P36*kcal.specimens!M$11</f>
        <v>0</v>
      </c>
      <c r="Q36">
        <f>'McKechnie&amp;Moss2016'!Q36*kcal.specimens!N$11</f>
        <v>382.5</v>
      </c>
      <c r="R36">
        <f>'McKechnie&amp;Moss2016'!R36*kcal.specimens!O$11</f>
        <v>0</v>
      </c>
      <c r="S36">
        <f>'McKechnie&amp;Moss2016'!S36*kcal.specimens!P$11</f>
        <v>2019.6000000000001</v>
      </c>
      <c r="T36">
        <f>'McKechnie&amp;Moss2016'!T36*kcal.specimens!Q$11</f>
        <v>3474.3197333333333</v>
      </c>
      <c r="U36">
        <f t="shared" si="0"/>
        <v>4141624.8938333336</v>
      </c>
      <c r="V36">
        <f t="shared" si="1"/>
        <v>0.76309249654784927</v>
      </c>
      <c r="W36">
        <f t="shared" si="2"/>
        <v>3.6015020148756738E-2</v>
      </c>
    </row>
    <row r="37" spans="1:23" x14ac:dyDescent="0.2">
      <c r="A37" t="s">
        <v>123</v>
      </c>
      <c r="B37" t="s">
        <v>190</v>
      </c>
      <c r="C37">
        <v>83</v>
      </c>
      <c r="D37">
        <v>5</v>
      </c>
      <c r="E37">
        <f>'McKechnie&amp;Moss2016'!E37*kcal.specimens!$B$11</f>
        <v>12357.072</v>
      </c>
      <c r="F37">
        <f>'McKechnie&amp;Moss2016'!F37*kcal.specimens!$C$11</f>
        <v>37457.1008</v>
      </c>
      <c r="G37">
        <f>'McKechnie&amp;Moss2016'!G37*kcal.specimens!$D$11</f>
        <v>0</v>
      </c>
      <c r="H37">
        <f>'McKechnie&amp;Moss2016'!H37*kcal.specimens!E$11</f>
        <v>0</v>
      </c>
      <c r="I37">
        <f>'McKechnie&amp;Moss2016'!I37*kcal.specimens!F$11</f>
        <v>0</v>
      </c>
      <c r="J37">
        <f>'McKechnie&amp;Moss2016'!J37*kcal.specimens!G$11</f>
        <v>0</v>
      </c>
      <c r="K37">
        <f>'McKechnie&amp;Moss2016'!K37*kcal.specimens!H$11</f>
        <v>4875</v>
      </c>
      <c r="L37">
        <f>'McKechnie&amp;Moss2016'!L37*kcal.specimens!I$11</f>
        <v>0</v>
      </c>
      <c r="M37">
        <f>'McKechnie&amp;Moss2016'!M37*kcal.specimens!J$11</f>
        <v>0</v>
      </c>
      <c r="N37">
        <f>'McKechnie&amp;Moss2016'!N37*kcal.specimens!K$11</f>
        <v>12.2485</v>
      </c>
      <c r="O37">
        <f>'McKechnie&amp;Moss2016'!O37*kcal.specimens!L$11</f>
        <v>0</v>
      </c>
      <c r="P37">
        <f>'McKechnie&amp;Moss2016'!P37*kcal.specimens!M$11</f>
        <v>0</v>
      </c>
      <c r="Q37">
        <f>'McKechnie&amp;Moss2016'!Q37*kcal.specimens!N$11</f>
        <v>0</v>
      </c>
      <c r="R37">
        <f>'McKechnie&amp;Moss2016'!R37*kcal.specimens!O$11</f>
        <v>0</v>
      </c>
      <c r="S37">
        <f>'McKechnie&amp;Moss2016'!S37*kcal.specimens!P$11</f>
        <v>2019.6000000000001</v>
      </c>
      <c r="T37">
        <f>'McKechnie&amp;Moss2016'!T37*kcal.specimens!Q$11</f>
        <v>0</v>
      </c>
      <c r="U37">
        <f t="shared" si="0"/>
        <v>56721.0213</v>
      </c>
      <c r="V37">
        <f t="shared" si="1"/>
        <v>0.66037423060293166</v>
      </c>
      <c r="W37">
        <f t="shared" si="2"/>
        <v>0</v>
      </c>
    </row>
    <row r="38" spans="1:23" x14ac:dyDescent="0.2">
      <c r="A38" t="s">
        <v>123</v>
      </c>
      <c r="B38" t="s">
        <v>192</v>
      </c>
      <c r="C38">
        <v>3619</v>
      </c>
      <c r="D38">
        <v>8</v>
      </c>
      <c r="E38">
        <f>'McKechnie&amp;Moss2016'!E38*kcal.specimens!$B$11</f>
        <v>632001.55200000003</v>
      </c>
      <c r="F38">
        <f>'McKechnie&amp;Moss2016'!F38*kcal.specimens!$C$11</f>
        <v>257517.568</v>
      </c>
      <c r="G38">
        <f>'McKechnie&amp;Moss2016'!G38*kcal.specimens!$D$11</f>
        <v>23306.36</v>
      </c>
      <c r="H38">
        <f>'McKechnie&amp;Moss2016'!H38*kcal.specimens!E$11</f>
        <v>5351.4559999999992</v>
      </c>
      <c r="I38">
        <f>'McKechnie&amp;Moss2016'!I38*kcal.specimens!F$11</f>
        <v>0</v>
      </c>
      <c r="J38">
        <f>'McKechnie&amp;Moss2016'!J38*kcal.specimens!G$11</f>
        <v>0</v>
      </c>
      <c r="K38">
        <f>'McKechnie&amp;Moss2016'!K38*kcal.specimens!H$11</f>
        <v>19500</v>
      </c>
      <c r="L38">
        <f>'McKechnie&amp;Moss2016'!L38*kcal.specimens!I$11</f>
        <v>1504.8000000000002</v>
      </c>
      <c r="M38">
        <f>'McKechnie&amp;Moss2016'!M38*kcal.specimens!J$11</f>
        <v>0</v>
      </c>
      <c r="N38">
        <f>'McKechnie&amp;Moss2016'!N38*kcal.specimens!K$11</f>
        <v>0</v>
      </c>
      <c r="O38">
        <f>'McKechnie&amp;Moss2016'!O38*kcal.specimens!L$11</f>
        <v>0</v>
      </c>
      <c r="P38">
        <f>'McKechnie&amp;Moss2016'!P38*kcal.specimens!M$11</f>
        <v>0</v>
      </c>
      <c r="Q38">
        <f>'McKechnie&amp;Moss2016'!Q38*kcal.specimens!N$11</f>
        <v>0</v>
      </c>
      <c r="R38">
        <f>'McKechnie&amp;Moss2016'!R38*kcal.specimens!O$11</f>
        <v>0</v>
      </c>
      <c r="S38">
        <f>'McKechnie&amp;Moss2016'!S38*kcal.specimens!P$11</f>
        <v>2019.6000000000001</v>
      </c>
      <c r="T38">
        <f>'McKechnie&amp;Moss2016'!T38*kcal.specimens!Q$11</f>
        <v>1737.1598666666666</v>
      </c>
      <c r="U38">
        <f t="shared" si="0"/>
        <v>942938.49586666666</v>
      </c>
      <c r="V38">
        <f t="shared" si="1"/>
        <v>0.27310112921343016</v>
      </c>
      <c r="W38">
        <f t="shared" si="2"/>
        <v>2.4716734020471642E-2</v>
      </c>
    </row>
    <row r="39" spans="1:23" x14ac:dyDescent="0.2">
      <c r="A39" t="s">
        <v>123</v>
      </c>
      <c r="B39" t="s">
        <v>195</v>
      </c>
      <c r="C39">
        <v>2612</v>
      </c>
      <c r="D39">
        <v>10</v>
      </c>
      <c r="E39">
        <f>'McKechnie&amp;Moss2016'!E39*kcal.specimens!$B$11</f>
        <v>415663.24799999996</v>
      </c>
      <c r="F39">
        <f>'McKechnie&amp;Moss2016'!F39*kcal.specimens!$C$11</f>
        <v>28092.8256</v>
      </c>
      <c r="G39">
        <f>'McKechnie&amp;Moss2016'!G39*kcal.specimens!$D$11</f>
        <v>125854.344</v>
      </c>
      <c r="H39">
        <f>'McKechnie&amp;Moss2016'!H39*kcal.specimens!E$11</f>
        <v>78131.257599999997</v>
      </c>
      <c r="I39">
        <f>'McKechnie&amp;Moss2016'!I39*kcal.specimens!F$11</f>
        <v>440.35200000000003</v>
      </c>
      <c r="J39">
        <f>'McKechnie&amp;Moss2016'!J39*kcal.specimens!G$11</f>
        <v>3732.96</v>
      </c>
      <c r="K39">
        <f>'McKechnie&amp;Moss2016'!K39*kcal.specimens!H$11</f>
        <v>28031.25</v>
      </c>
      <c r="L39">
        <f>'McKechnie&amp;Moss2016'!L39*kcal.specimens!I$11</f>
        <v>4890.6000000000004</v>
      </c>
      <c r="M39">
        <f>'McKechnie&amp;Moss2016'!M39*kcal.specimens!J$11</f>
        <v>1349.7434999999998</v>
      </c>
      <c r="N39">
        <f>'McKechnie&amp;Moss2016'!N39*kcal.specimens!K$11</f>
        <v>0</v>
      </c>
      <c r="O39">
        <f>'McKechnie&amp;Moss2016'!O39*kcal.specimens!L$11</f>
        <v>0</v>
      </c>
      <c r="P39">
        <f>'McKechnie&amp;Moss2016'!P39*kcal.specimens!M$11</f>
        <v>0</v>
      </c>
      <c r="Q39">
        <f>'McKechnie&amp;Moss2016'!Q39*kcal.specimens!N$11</f>
        <v>0</v>
      </c>
      <c r="R39">
        <f>'McKechnie&amp;Moss2016'!R39*kcal.specimens!O$11</f>
        <v>0</v>
      </c>
      <c r="S39">
        <f>'McKechnie&amp;Moss2016'!S39*kcal.specimens!P$11</f>
        <v>0</v>
      </c>
      <c r="T39">
        <f>'McKechnie&amp;Moss2016'!T39*kcal.specimens!Q$11</f>
        <v>55154.825766666669</v>
      </c>
      <c r="U39">
        <f t="shared" si="0"/>
        <v>741341.40646666649</v>
      </c>
      <c r="V39">
        <f t="shared" si="1"/>
        <v>3.7894585888429207E-2</v>
      </c>
      <c r="W39">
        <f t="shared" si="2"/>
        <v>0.16976570160816842</v>
      </c>
    </row>
    <row r="40" spans="1:23" x14ac:dyDescent="0.2">
      <c r="A40" t="s">
        <v>123</v>
      </c>
      <c r="B40" t="s">
        <v>196</v>
      </c>
      <c r="C40">
        <v>2721</v>
      </c>
      <c r="D40">
        <v>8</v>
      </c>
      <c r="E40">
        <f>'McKechnie&amp;Moss2016'!E40*kcal.specimens!$B$11</f>
        <v>469926.91200000001</v>
      </c>
      <c r="F40">
        <f>'McKechnie&amp;Moss2016'!F40*kcal.specimens!$C$11</f>
        <v>238789.01759999999</v>
      </c>
      <c r="G40">
        <f>'McKechnie&amp;Moss2016'!G40*kcal.specimens!$D$11</f>
        <v>65257.807999999997</v>
      </c>
      <c r="H40">
        <f>'McKechnie&amp;Moss2016'!H40*kcal.specimens!E$11</f>
        <v>0</v>
      </c>
      <c r="I40">
        <f>'McKechnie&amp;Moss2016'!I40*kcal.specimens!F$11</f>
        <v>880.70400000000006</v>
      </c>
      <c r="J40">
        <f>'McKechnie&amp;Moss2016'!J40*kcal.specimens!G$11</f>
        <v>533.28</v>
      </c>
      <c r="K40">
        <f>'McKechnie&amp;Moss2016'!K40*kcal.specimens!H$11</f>
        <v>14625</v>
      </c>
      <c r="L40">
        <f>'McKechnie&amp;Moss2016'!L40*kcal.specimens!I$11</f>
        <v>752.40000000000009</v>
      </c>
      <c r="M40">
        <f>'McKechnie&amp;Moss2016'!M40*kcal.specimens!J$11</f>
        <v>0</v>
      </c>
      <c r="N40">
        <f>'McKechnie&amp;Moss2016'!N40*kcal.specimens!K$11</f>
        <v>0</v>
      </c>
      <c r="O40">
        <f>'McKechnie&amp;Moss2016'!O40*kcal.specimens!L$11</f>
        <v>0</v>
      </c>
      <c r="P40">
        <f>'McKechnie&amp;Moss2016'!P40*kcal.specimens!M$11</f>
        <v>0</v>
      </c>
      <c r="Q40">
        <f>'McKechnie&amp;Moss2016'!Q40*kcal.specimens!N$11</f>
        <v>0</v>
      </c>
      <c r="R40">
        <f>'McKechnie&amp;Moss2016'!R40*kcal.specimens!O$11</f>
        <v>0</v>
      </c>
      <c r="S40">
        <f>'McKechnie&amp;Moss2016'!S40*kcal.specimens!P$11</f>
        <v>0</v>
      </c>
      <c r="T40">
        <f>'McKechnie&amp;Moss2016'!T40*kcal.specimens!Q$11</f>
        <v>6080.0595333333331</v>
      </c>
      <c r="U40">
        <f t="shared" si="0"/>
        <v>796845.18113333336</v>
      </c>
      <c r="V40">
        <f t="shared" si="1"/>
        <v>0.29966801990366088</v>
      </c>
      <c r="W40">
        <f t="shared" si="2"/>
        <v>8.1895215714532427E-2</v>
      </c>
    </row>
    <row r="41" spans="1:23" x14ac:dyDescent="0.2">
      <c r="A41" t="s">
        <v>123</v>
      </c>
      <c r="B41" t="s">
        <v>198</v>
      </c>
      <c r="C41">
        <v>909</v>
      </c>
      <c r="D41">
        <v>10</v>
      </c>
      <c r="E41">
        <f>'McKechnie&amp;Moss2016'!E41*kcal.specimens!$B$11</f>
        <v>142554.04799999998</v>
      </c>
      <c r="F41">
        <f>'McKechnie&amp;Moss2016'!F41*kcal.specimens!$C$11</f>
        <v>313703.21919999999</v>
      </c>
      <c r="G41">
        <f>'McKechnie&amp;Moss2016'!G41*kcal.specimens!$D$11</f>
        <v>18645.088</v>
      </c>
      <c r="H41">
        <f>'McKechnie&amp;Moss2016'!H41*kcal.specimens!E$11</f>
        <v>0</v>
      </c>
      <c r="I41">
        <f>'McKechnie&amp;Moss2016'!I41*kcal.specimens!F$11</f>
        <v>880.70400000000006</v>
      </c>
      <c r="J41">
        <f>'McKechnie&amp;Moss2016'!J41*kcal.specimens!G$11</f>
        <v>1066.56</v>
      </c>
      <c r="K41">
        <f>'McKechnie&amp;Moss2016'!K41*kcal.specimens!H$11</f>
        <v>10968.75</v>
      </c>
      <c r="L41">
        <f>'McKechnie&amp;Moss2016'!L41*kcal.specimens!I$11</f>
        <v>0</v>
      </c>
      <c r="M41">
        <f>'McKechnie&amp;Moss2016'!M41*kcal.specimens!J$11</f>
        <v>385.64099999999996</v>
      </c>
      <c r="N41">
        <f>'McKechnie&amp;Moss2016'!N41*kcal.specimens!K$11</f>
        <v>0</v>
      </c>
      <c r="O41">
        <f>'McKechnie&amp;Moss2016'!O41*kcal.specimens!L$11</f>
        <v>0</v>
      </c>
      <c r="P41">
        <f>'McKechnie&amp;Moss2016'!P41*kcal.specimens!M$11</f>
        <v>1842.1200000000001</v>
      </c>
      <c r="Q41">
        <f>'McKechnie&amp;Moss2016'!Q41*kcal.specimens!N$11</f>
        <v>0</v>
      </c>
      <c r="R41">
        <f>'McKechnie&amp;Moss2016'!R41*kcal.specimens!O$11</f>
        <v>400.4</v>
      </c>
      <c r="S41">
        <f>'McKechnie&amp;Moss2016'!S41*kcal.specimens!P$11</f>
        <v>0</v>
      </c>
      <c r="T41">
        <f>'McKechnie&amp;Moss2016'!T41*kcal.specimens!Q$11</f>
        <v>9988.669233333334</v>
      </c>
      <c r="U41">
        <f t="shared" si="0"/>
        <v>500435.19943333336</v>
      </c>
      <c r="V41">
        <f t="shared" si="1"/>
        <v>0.62686081945319017</v>
      </c>
      <c r="W41">
        <f t="shared" si="2"/>
        <v>3.7257746899324269E-2</v>
      </c>
    </row>
    <row r="42" spans="1:23" x14ac:dyDescent="0.2">
      <c r="A42" t="s">
        <v>123</v>
      </c>
      <c r="B42" t="s">
        <v>200</v>
      </c>
      <c r="C42">
        <v>215</v>
      </c>
      <c r="D42">
        <v>6</v>
      </c>
      <c r="E42">
        <f>'McKechnie&amp;Moss2016'!E42*kcal.specimens!$B$11</f>
        <v>33131.279999999999</v>
      </c>
      <c r="F42">
        <f>'McKechnie&amp;Moss2016'!F42*kcal.specimens!$C$11</f>
        <v>42139.238400000002</v>
      </c>
      <c r="G42">
        <f>'McKechnie&amp;Moss2016'!G42*kcal.specimens!$D$11</f>
        <v>0</v>
      </c>
      <c r="H42">
        <f>'McKechnie&amp;Moss2016'!H42*kcal.specimens!E$11</f>
        <v>1070.2911999999999</v>
      </c>
      <c r="I42">
        <f>'McKechnie&amp;Moss2016'!I42*kcal.specimens!F$11</f>
        <v>0</v>
      </c>
      <c r="J42">
        <f>'McKechnie&amp;Moss2016'!J42*kcal.specimens!G$11</f>
        <v>0</v>
      </c>
      <c r="K42">
        <f>'McKechnie&amp;Moss2016'!K42*kcal.specimens!H$11</f>
        <v>19500</v>
      </c>
      <c r="L42">
        <f>'McKechnie&amp;Moss2016'!L42*kcal.specimens!I$11</f>
        <v>0</v>
      </c>
      <c r="M42">
        <f>'McKechnie&amp;Moss2016'!M42*kcal.specimens!J$11</f>
        <v>0</v>
      </c>
      <c r="N42">
        <f>'McKechnie&amp;Moss2016'!N42*kcal.specimens!K$11</f>
        <v>24.497</v>
      </c>
      <c r="O42">
        <f>'McKechnie&amp;Moss2016'!O42*kcal.specimens!L$11</f>
        <v>0</v>
      </c>
      <c r="P42">
        <f>'McKechnie&amp;Moss2016'!P42*kcal.specimens!M$11</f>
        <v>0</v>
      </c>
      <c r="Q42">
        <f>'McKechnie&amp;Moss2016'!Q42*kcal.specimens!N$11</f>
        <v>0</v>
      </c>
      <c r="R42">
        <f>'McKechnie&amp;Moss2016'!R42*kcal.specimens!O$11</f>
        <v>0</v>
      </c>
      <c r="S42">
        <f>'McKechnie&amp;Moss2016'!S42*kcal.specimens!P$11</f>
        <v>4039.2000000000003</v>
      </c>
      <c r="T42">
        <f>'McKechnie&amp;Moss2016'!T42*kcal.specimens!Q$11</f>
        <v>0</v>
      </c>
      <c r="U42">
        <f t="shared" si="0"/>
        <v>99904.506600000008</v>
      </c>
      <c r="V42">
        <f t="shared" si="1"/>
        <v>0.42179517054939342</v>
      </c>
      <c r="W42">
        <f t="shared" si="2"/>
        <v>0</v>
      </c>
    </row>
    <row r="43" spans="1:23" x14ac:dyDescent="0.2">
      <c r="A43" t="s">
        <v>123</v>
      </c>
      <c r="B43" t="s">
        <v>202</v>
      </c>
      <c r="C43">
        <v>5638</v>
      </c>
      <c r="D43">
        <v>14</v>
      </c>
      <c r="E43">
        <f>'McKechnie&amp;Moss2016'!E43*kcal.specimens!$B$11</f>
        <v>952569.07199999993</v>
      </c>
      <c r="F43">
        <f>'McKechnie&amp;Moss2016'!F43*kcal.specimens!$C$11</f>
        <v>730413.4656</v>
      </c>
      <c r="G43">
        <f>'McKechnie&amp;Moss2016'!G43*kcal.specimens!$D$11</f>
        <v>237724.872</v>
      </c>
      <c r="H43">
        <f>'McKechnie&amp;Moss2016'!H43*kcal.specimens!E$11</f>
        <v>3210.8735999999999</v>
      </c>
      <c r="I43">
        <f>'McKechnie&amp;Moss2016'!I43*kcal.specimens!F$11</f>
        <v>2201.7600000000002</v>
      </c>
      <c r="J43">
        <f>'McKechnie&amp;Moss2016'!J43*kcal.specimens!G$11</f>
        <v>1066.56</v>
      </c>
      <c r="K43">
        <f>'McKechnie&amp;Moss2016'!K43*kcal.specimens!H$11</f>
        <v>19500</v>
      </c>
      <c r="L43">
        <f>'McKechnie&amp;Moss2016'!L43*kcal.specimens!I$11</f>
        <v>2257.2000000000003</v>
      </c>
      <c r="M43">
        <f>'McKechnie&amp;Moss2016'!M43*kcal.specimens!J$11</f>
        <v>578.46149999999989</v>
      </c>
      <c r="N43">
        <f>'McKechnie&amp;Moss2016'!N43*kcal.specimens!K$11</f>
        <v>0</v>
      </c>
      <c r="O43">
        <f>'McKechnie&amp;Moss2016'!O43*kcal.specimens!L$11</f>
        <v>0</v>
      </c>
      <c r="P43">
        <f>'McKechnie&amp;Moss2016'!P43*kcal.specimens!M$11</f>
        <v>12894.84</v>
      </c>
      <c r="Q43">
        <f>'McKechnie&amp;Moss2016'!Q43*kcal.specimens!N$11</f>
        <v>0</v>
      </c>
      <c r="R43">
        <f>'McKechnie&amp;Moss2016'!R43*kcal.specimens!O$11</f>
        <v>0</v>
      </c>
      <c r="S43">
        <f>'McKechnie&amp;Moss2016'!S43*kcal.specimens!P$11</f>
        <v>6058.8</v>
      </c>
      <c r="T43">
        <f>'McKechnie&amp;Moss2016'!T43*kcal.specimens!Q$11</f>
        <v>28228.847833333333</v>
      </c>
      <c r="U43">
        <f t="shared" si="0"/>
        <v>1996704.7525333334</v>
      </c>
      <c r="V43">
        <f t="shared" si="1"/>
        <v>0.36580944913026459</v>
      </c>
      <c r="W43">
        <f t="shared" si="2"/>
        <v>0.11905859977464614</v>
      </c>
    </row>
    <row r="44" spans="1:23" x14ac:dyDescent="0.2">
      <c r="A44" t="s">
        <v>123</v>
      </c>
      <c r="B44" t="s">
        <v>205</v>
      </c>
      <c r="C44">
        <v>661</v>
      </c>
      <c r="D44">
        <v>9</v>
      </c>
      <c r="E44">
        <f>'McKechnie&amp;Moss2016'!E44*kcal.specimens!$B$11</f>
        <v>114974.496</v>
      </c>
      <c r="F44">
        <f>'McKechnie&amp;Moss2016'!F44*kcal.specimens!$C$11</f>
        <v>9364.2752</v>
      </c>
      <c r="G44">
        <f>'McKechnie&amp;Moss2016'!G44*kcal.specimens!$D$11</f>
        <v>13983.815999999999</v>
      </c>
      <c r="H44">
        <f>'McKechnie&amp;Moss2016'!H44*kcal.specimens!E$11</f>
        <v>4281.1647999999996</v>
      </c>
      <c r="I44">
        <f>'McKechnie&amp;Moss2016'!I44*kcal.specimens!F$11</f>
        <v>0</v>
      </c>
      <c r="J44">
        <f>'McKechnie&amp;Moss2016'!J44*kcal.specimens!G$11</f>
        <v>0</v>
      </c>
      <c r="K44">
        <f>'McKechnie&amp;Moss2016'!K44*kcal.specimens!H$11</f>
        <v>3656.25</v>
      </c>
      <c r="L44">
        <f>'McKechnie&amp;Moss2016'!L44*kcal.specimens!I$11</f>
        <v>1504.8000000000002</v>
      </c>
      <c r="M44">
        <f>'McKechnie&amp;Moss2016'!M44*kcal.specimens!J$11</f>
        <v>0</v>
      </c>
      <c r="N44">
        <f>'McKechnie&amp;Moss2016'!N44*kcal.specimens!K$11</f>
        <v>24.497</v>
      </c>
      <c r="O44">
        <f>'McKechnie&amp;Moss2016'!O44*kcal.specimens!L$11</f>
        <v>0</v>
      </c>
      <c r="P44">
        <f>'McKechnie&amp;Moss2016'!P44*kcal.specimens!M$11</f>
        <v>0</v>
      </c>
      <c r="Q44">
        <f>'McKechnie&amp;Moss2016'!Q44*kcal.specimens!N$11</f>
        <v>0</v>
      </c>
      <c r="R44">
        <f>'McKechnie&amp;Moss2016'!R44*kcal.specimens!O$11</f>
        <v>0</v>
      </c>
      <c r="S44">
        <f>'McKechnie&amp;Moss2016'!S44*kcal.specimens!P$11</f>
        <v>0</v>
      </c>
      <c r="T44">
        <f>'McKechnie&amp;Moss2016'!T44*kcal.specimens!Q$11</f>
        <v>434.28996666666666</v>
      </c>
      <c r="U44">
        <f t="shared" si="0"/>
        <v>148223.58896666666</v>
      </c>
      <c r="V44">
        <f t="shared" si="1"/>
        <v>6.3176686418690689E-2</v>
      </c>
      <c r="W44">
        <f t="shared" si="2"/>
        <v>9.4342716280771996E-2</v>
      </c>
    </row>
    <row r="45" spans="1:23" x14ac:dyDescent="0.2">
      <c r="A45" t="s">
        <v>123</v>
      </c>
      <c r="B45" t="s">
        <v>206</v>
      </c>
      <c r="C45">
        <v>2464</v>
      </c>
      <c r="D45">
        <v>10</v>
      </c>
      <c r="E45">
        <f>'McKechnie&amp;Moss2016'!E45*kcal.specimens!$B$11</f>
        <v>427662.14399999997</v>
      </c>
      <c r="F45">
        <f>'McKechnie&amp;Moss2016'!F45*kcal.specimens!$C$11</f>
        <v>84278.476800000004</v>
      </c>
      <c r="G45">
        <f>'McKechnie&amp;Moss2016'!G45*kcal.specimens!$D$11</f>
        <v>4661.2719999999999</v>
      </c>
      <c r="H45">
        <f>'McKechnie&amp;Moss2016'!H45*kcal.specimens!E$11</f>
        <v>6421.7471999999998</v>
      </c>
      <c r="I45">
        <f>'McKechnie&amp;Moss2016'!I45*kcal.specimens!F$11</f>
        <v>7045.6320000000005</v>
      </c>
      <c r="J45">
        <f>'McKechnie&amp;Moss2016'!J45*kcal.specimens!G$11</f>
        <v>3732.96</v>
      </c>
      <c r="K45">
        <f>'McKechnie&amp;Moss2016'!K45*kcal.specimens!H$11</f>
        <v>24375</v>
      </c>
      <c r="L45">
        <f>'McKechnie&amp;Moss2016'!L45*kcal.specimens!I$11</f>
        <v>0</v>
      </c>
      <c r="M45">
        <f>'McKechnie&amp;Moss2016'!M45*kcal.specimens!J$11</f>
        <v>192.82049999999998</v>
      </c>
      <c r="N45">
        <f>'McKechnie&amp;Moss2016'!N45*kcal.specimens!K$11</f>
        <v>0</v>
      </c>
      <c r="O45">
        <f>'McKechnie&amp;Moss2016'!O45*kcal.specimens!L$11</f>
        <v>0</v>
      </c>
      <c r="P45">
        <f>'McKechnie&amp;Moss2016'!P45*kcal.specimens!M$11</f>
        <v>0</v>
      </c>
      <c r="Q45">
        <f>'McKechnie&amp;Moss2016'!Q45*kcal.specimens!N$11</f>
        <v>0</v>
      </c>
      <c r="R45">
        <f>'McKechnie&amp;Moss2016'!R45*kcal.specimens!O$11</f>
        <v>0</v>
      </c>
      <c r="S45">
        <f>'McKechnie&amp;Moss2016'!S45*kcal.specimens!P$11</f>
        <v>0</v>
      </c>
      <c r="T45">
        <f>'McKechnie&amp;Moss2016'!T45*kcal.specimens!Q$11</f>
        <v>0</v>
      </c>
      <c r="U45">
        <f t="shared" si="0"/>
        <v>558370.05249999999</v>
      </c>
      <c r="V45">
        <f t="shared" si="1"/>
        <v>0.15093659916512089</v>
      </c>
      <c r="W45">
        <f t="shared" si="2"/>
        <v>8.3479978539859109E-3</v>
      </c>
    </row>
    <row r="46" spans="1:23" x14ac:dyDescent="0.2">
      <c r="A46" t="s">
        <v>123</v>
      </c>
      <c r="B46" t="s">
        <v>208</v>
      </c>
      <c r="C46">
        <v>2870</v>
      </c>
      <c r="D46">
        <v>10</v>
      </c>
      <c r="E46">
        <f>'McKechnie&amp;Moss2016'!E46*kcal.specimens!$B$11</f>
        <v>496790.11199999996</v>
      </c>
      <c r="F46">
        <f>'McKechnie&amp;Moss2016'!F46*kcal.specimens!$C$11</f>
        <v>285610.39360000001</v>
      </c>
      <c r="G46">
        <f>'McKechnie&amp;Moss2016'!G46*kcal.specimens!$D$11</f>
        <v>18645.088</v>
      </c>
      <c r="H46">
        <f>'McKechnie&amp;Moss2016'!H46*kcal.specimens!E$11</f>
        <v>5351.4559999999992</v>
      </c>
      <c r="I46">
        <f>'McKechnie&amp;Moss2016'!I46*kcal.specimens!F$11</f>
        <v>2201.7600000000002</v>
      </c>
      <c r="J46">
        <f>'McKechnie&amp;Moss2016'!J46*kcal.specimens!G$11</f>
        <v>266.64</v>
      </c>
      <c r="K46">
        <f>'McKechnie&amp;Moss2016'!K46*kcal.specimens!H$11</f>
        <v>6093.75</v>
      </c>
      <c r="L46">
        <f>'McKechnie&amp;Moss2016'!L46*kcal.specimens!I$11</f>
        <v>2633.4000000000005</v>
      </c>
      <c r="M46">
        <f>'McKechnie&amp;Moss2016'!M46*kcal.specimens!J$11</f>
        <v>0</v>
      </c>
      <c r="N46">
        <f>'McKechnie&amp;Moss2016'!N46*kcal.specimens!K$11</f>
        <v>48.994</v>
      </c>
      <c r="O46">
        <f>'McKechnie&amp;Moss2016'!O46*kcal.specimens!L$11</f>
        <v>0</v>
      </c>
      <c r="P46">
        <f>'McKechnie&amp;Moss2016'!P46*kcal.specimens!M$11</f>
        <v>0</v>
      </c>
      <c r="Q46">
        <f>'McKechnie&amp;Moss2016'!Q46*kcal.specimens!N$11</f>
        <v>0</v>
      </c>
      <c r="R46">
        <f>'McKechnie&amp;Moss2016'!R46*kcal.specimens!O$11</f>
        <v>0</v>
      </c>
      <c r="S46">
        <f>'McKechnie&amp;Moss2016'!S46*kcal.specimens!P$11</f>
        <v>0</v>
      </c>
      <c r="T46">
        <f>'McKechnie&amp;Moss2016'!T46*kcal.specimens!Q$11</f>
        <v>1737.1598666666666</v>
      </c>
      <c r="U46">
        <f t="shared" si="0"/>
        <v>819378.75346666668</v>
      </c>
      <c r="V46">
        <f t="shared" si="1"/>
        <v>0.34856944043475124</v>
      </c>
      <c r="W46">
        <f t="shared" si="2"/>
        <v>2.2755151901505222E-2</v>
      </c>
    </row>
    <row r="47" spans="1:23" x14ac:dyDescent="0.2">
      <c r="A47" t="s">
        <v>123</v>
      </c>
      <c r="B47" t="s">
        <v>210</v>
      </c>
      <c r="C47">
        <v>2578</v>
      </c>
      <c r="D47">
        <v>9</v>
      </c>
      <c r="E47">
        <f>'McKechnie&amp;Moss2016'!E47*kcal.specimens!$B$11</f>
        <v>449869.05599999998</v>
      </c>
      <c r="F47">
        <f>'McKechnie&amp;Moss2016'!F47*kcal.specimens!$C$11</f>
        <v>65549.926399999997</v>
      </c>
      <c r="G47">
        <f>'McKechnie&amp;Moss2016'!G47*kcal.specimens!$D$11</f>
        <v>9322.5439999999999</v>
      </c>
      <c r="H47">
        <f>'McKechnie&amp;Moss2016'!H47*kcal.specimens!E$11</f>
        <v>25686.988799999999</v>
      </c>
      <c r="I47">
        <f>'McKechnie&amp;Moss2016'!I47*kcal.specimens!F$11</f>
        <v>1321.056</v>
      </c>
      <c r="J47">
        <f>'McKechnie&amp;Moss2016'!J47*kcal.specimens!G$11</f>
        <v>0</v>
      </c>
      <c r="K47">
        <f>'McKechnie&amp;Moss2016'!K47*kcal.specimens!H$11</f>
        <v>1218.75</v>
      </c>
      <c r="L47">
        <f>'McKechnie&amp;Moss2016'!L47*kcal.specimens!I$11</f>
        <v>4514.4000000000005</v>
      </c>
      <c r="M47">
        <f>'McKechnie&amp;Moss2016'!M47*kcal.specimens!J$11</f>
        <v>192.82049999999998</v>
      </c>
      <c r="N47">
        <f>'McKechnie&amp;Moss2016'!N47*kcal.specimens!K$11</f>
        <v>0</v>
      </c>
      <c r="O47">
        <f>'McKechnie&amp;Moss2016'!O47*kcal.specimens!L$11</f>
        <v>0</v>
      </c>
      <c r="P47">
        <f>'McKechnie&amp;Moss2016'!P47*kcal.specimens!M$11</f>
        <v>0</v>
      </c>
      <c r="Q47">
        <f>'McKechnie&amp;Moss2016'!Q47*kcal.specimens!N$11</f>
        <v>0</v>
      </c>
      <c r="R47">
        <f>'McKechnie&amp;Moss2016'!R47*kcal.specimens!O$11</f>
        <v>0</v>
      </c>
      <c r="S47">
        <f>'McKechnie&amp;Moss2016'!S47*kcal.specimens!P$11</f>
        <v>0</v>
      </c>
      <c r="T47">
        <f>'McKechnie&amp;Moss2016'!T47*kcal.specimens!Q$11</f>
        <v>3908.6097</v>
      </c>
      <c r="U47">
        <f t="shared" si="0"/>
        <v>561584.15140000009</v>
      </c>
      <c r="V47">
        <f t="shared" si="1"/>
        <v>0.11672324839756862</v>
      </c>
      <c r="W47">
        <f t="shared" si="2"/>
        <v>1.6600439981718468E-2</v>
      </c>
    </row>
    <row r="48" spans="1:23" x14ac:dyDescent="0.2">
      <c r="A48" t="s">
        <v>123</v>
      </c>
      <c r="B48" t="s">
        <v>212</v>
      </c>
      <c r="C48">
        <v>430</v>
      </c>
      <c r="D48">
        <v>8</v>
      </c>
      <c r="E48">
        <f>'McKechnie&amp;Moss2016'!E48*kcal.specimens!$B$11</f>
        <v>69665.232000000004</v>
      </c>
      <c r="F48">
        <f>'McKechnie&amp;Moss2016'!F48*kcal.specimens!$C$11</f>
        <v>126417.71520000001</v>
      </c>
      <c r="G48">
        <f>'McKechnie&amp;Moss2016'!G48*kcal.specimens!$D$11</f>
        <v>13983.815999999999</v>
      </c>
      <c r="H48">
        <f>'McKechnie&amp;Moss2016'!H48*kcal.specimens!E$11</f>
        <v>5351.4559999999992</v>
      </c>
      <c r="I48">
        <f>'McKechnie&amp;Moss2016'!I48*kcal.specimens!F$11</f>
        <v>0</v>
      </c>
      <c r="J48">
        <f>'McKechnie&amp;Moss2016'!J48*kcal.specimens!G$11</f>
        <v>0</v>
      </c>
      <c r="K48">
        <f>'McKechnie&amp;Moss2016'!K48*kcal.specimens!H$11</f>
        <v>2437.5</v>
      </c>
      <c r="L48">
        <f>'McKechnie&amp;Moss2016'!L48*kcal.specimens!I$11</f>
        <v>376.20000000000005</v>
      </c>
      <c r="M48">
        <f>'McKechnie&amp;Moss2016'!M48*kcal.specimens!J$11</f>
        <v>0</v>
      </c>
      <c r="N48">
        <f>'McKechnie&amp;Moss2016'!N48*kcal.specimens!K$11</f>
        <v>0</v>
      </c>
      <c r="O48">
        <f>'McKechnie&amp;Moss2016'!O48*kcal.specimens!L$11</f>
        <v>0</v>
      </c>
      <c r="P48">
        <f>'McKechnie&amp;Moss2016'!P48*kcal.specimens!M$11</f>
        <v>0</v>
      </c>
      <c r="Q48">
        <f>'McKechnie&amp;Moss2016'!Q48*kcal.specimens!N$11</f>
        <v>0</v>
      </c>
      <c r="R48">
        <f>'McKechnie&amp;Moss2016'!R48*kcal.specimens!O$11</f>
        <v>0</v>
      </c>
      <c r="S48">
        <f>'McKechnie&amp;Moss2016'!S48*kcal.specimens!P$11</f>
        <v>0</v>
      </c>
      <c r="T48">
        <f>'McKechnie&amp;Moss2016'!T48*kcal.specimens!Q$11</f>
        <v>1302.8698999999999</v>
      </c>
      <c r="U48">
        <f t="shared" si="0"/>
        <v>219534.78909999999</v>
      </c>
      <c r="V48">
        <f t="shared" si="1"/>
        <v>0.57584365429397</v>
      </c>
      <c r="W48">
        <f t="shared" si="2"/>
        <v>6.3697494403177485E-2</v>
      </c>
    </row>
    <row r="49" spans="1:23" x14ac:dyDescent="0.2">
      <c r="A49" t="s">
        <v>123</v>
      </c>
      <c r="B49" t="s">
        <v>214</v>
      </c>
      <c r="C49">
        <v>195</v>
      </c>
      <c r="D49">
        <v>3</v>
      </c>
      <c r="E49">
        <f>'McKechnie&amp;Moss2016'!E49*kcal.specimens!$B$11</f>
        <v>31161.311999999998</v>
      </c>
      <c r="F49">
        <f>'McKechnie&amp;Moss2016'!F49*kcal.specimens!$C$11</f>
        <v>56185.6512</v>
      </c>
      <c r="G49">
        <f>'McKechnie&amp;Moss2016'!G49*kcal.specimens!$D$11</f>
        <v>0</v>
      </c>
      <c r="H49">
        <f>'McKechnie&amp;Moss2016'!H49*kcal.specimens!E$11</f>
        <v>0</v>
      </c>
      <c r="I49">
        <f>'McKechnie&amp;Moss2016'!I49*kcal.specimens!F$11</f>
        <v>0</v>
      </c>
      <c r="J49">
        <f>'McKechnie&amp;Moss2016'!J49*kcal.specimens!G$11</f>
        <v>0</v>
      </c>
      <c r="K49">
        <f>'McKechnie&amp;Moss2016'!K49*kcal.specimens!H$11</f>
        <v>10968.75</v>
      </c>
      <c r="L49">
        <f>'McKechnie&amp;Moss2016'!L49*kcal.specimens!I$11</f>
        <v>0</v>
      </c>
      <c r="M49">
        <f>'McKechnie&amp;Moss2016'!M49*kcal.specimens!J$11</f>
        <v>0</v>
      </c>
      <c r="N49">
        <f>'McKechnie&amp;Moss2016'!N49*kcal.specimens!K$11</f>
        <v>0</v>
      </c>
      <c r="O49">
        <f>'McKechnie&amp;Moss2016'!O49*kcal.specimens!L$11</f>
        <v>0</v>
      </c>
      <c r="P49">
        <f>'McKechnie&amp;Moss2016'!P49*kcal.specimens!M$11</f>
        <v>0</v>
      </c>
      <c r="Q49">
        <f>'McKechnie&amp;Moss2016'!Q49*kcal.specimens!N$11</f>
        <v>0</v>
      </c>
      <c r="R49">
        <f>'McKechnie&amp;Moss2016'!R49*kcal.specimens!O$11</f>
        <v>0</v>
      </c>
      <c r="S49">
        <f>'McKechnie&amp;Moss2016'!S49*kcal.specimens!P$11</f>
        <v>0</v>
      </c>
      <c r="T49">
        <f>'McKechnie&amp;Moss2016'!T49*kcal.specimens!Q$11</f>
        <v>0</v>
      </c>
      <c r="U49">
        <f t="shared" si="0"/>
        <v>98315.713199999998</v>
      </c>
      <c r="V49">
        <f t="shared" si="1"/>
        <v>0.57148190631240825</v>
      </c>
      <c r="W49">
        <f t="shared" si="2"/>
        <v>0</v>
      </c>
    </row>
    <row r="50" spans="1:23" x14ac:dyDescent="0.2">
      <c r="A50" t="s">
        <v>123</v>
      </c>
      <c r="B50" t="s">
        <v>216</v>
      </c>
      <c r="C50">
        <v>65</v>
      </c>
      <c r="D50">
        <v>3</v>
      </c>
      <c r="E50">
        <f>'McKechnie&amp;Moss2016'!E50*kcal.specimens!$B$11</f>
        <v>11282.544</v>
      </c>
      <c r="F50">
        <f>'McKechnie&amp;Moss2016'!F50*kcal.specimens!$C$11</f>
        <v>0</v>
      </c>
      <c r="G50">
        <f>'McKechnie&amp;Moss2016'!G50*kcal.specimens!$D$11</f>
        <v>0</v>
      </c>
      <c r="H50">
        <f>'McKechnie&amp;Moss2016'!H50*kcal.specimens!E$11</f>
        <v>0</v>
      </c>
      <c r="I50">
        <f>'McKechnie&amp;Moss2016'!I50*kcal.specimens!F$11</f>
        <v>0</v>
      </c>
      <c r="J50">
        <f>'McKechnie&amp;Moss2016'!J50*kcal.specimens!G$11</f>
        <v>0</v>
      </c>
      <c r="K50">
        <f>'McKechnie&amp;Moss2016'!K50*kcal.specimens!H$11</f>
        <v>0</v>
      </c>
      <c r="L50">
        <f>'McKechnie&amp;Moss2016'!L50*kcal.specimens!I$11</f>
        <v>376.20000000000005</v>
      </c>
      <c r="M50">
        <f>'McKechnie&amp;Moss2016'!M50*kcal.specimens!J$11</f>
        <v>0</v>
      </c>
      <c r="N50">
        <f>'McKechnie&amp;Moss2016'!N50*kcal.specimens!K$11</f>
        <v>12.2485</v>
      </c>
      <c r="O50">
        <f>'McKechnie&amp;Moss2016'!O50*kcal.specimens!L$11</f>
        <v>0</v>
      </c>
      <c r="P50">
        <f>'McKechnie&amp;Moss2016'!P50*kcal.specimens!M$11</f>
        <v>0</v>
      </c>
      <c r="Q50">
        <f>'McKechnie&amp;Moss2016'!Q50*kcal.specimens!N$11</f>
        <v>0</v>
      </c>
      <c r="R50">
        <f>'McKechnie&amp;Moss2016'!R50*kcal.specimens!O$11</f>
        <v>0</v>
      </c>
      <c r="S50">
        <f>'McKechnie&amp;Moss2016'!S50*kcal.specimens!P$11</f>
        <v>0</v>
      </c>
      <c r="T50">
        <f>'McKechnie&amp;Moss2016'!T50*kcal.specimens!Q$11</f>
        <v>0</v>
      </c>
      <c r="U50">
        <f t="shared" si="0"/>
        <v>11670.9925</v>
      </c>
      <c r="V50">
        <f t="shared" si="1"/>
        <v>0</v>
      </c>
      <c r="W50">
        <f t="shared" si="2"/>
        <v>0</v>
      </c>
    </row>
    <row r="51" spans="1:23" x14ac:dyDescent="0.2">
      <c r="A51" t="s">
        <v>123</v>
      </c>
      <c r="B51" t="s">
        <v>218</v>
      </c>
      <c r="C51">
        <v>1668</v>
      </c>
      <c r="D51">
        <v>17</v>
      </c>
      <c r="E51">
        <f>'McKechnie&amp;Moss2016'!E51*kcal.specimens!$B$11</f>
        <v>260931.21599999999</v>
      </c>
      <c r="F51">
        <f>'McKechnie&amp;Moss2016'!F51*kcal.specimens!$C$11</f>
        <v>571220.78720000002</v>
      </c>
      <c r="G51">
        <f>'McKechnie&amp;Moss2016'!G51*kcal.specimens!$D$11</f>
        <v>177128.33600000001</v>
      </c>
      <c r="H51">
        <f>'McKechnie&amp;Moss2016'!H51*kcal.specimens!E$11</f>
        <v>6421.7471999999998</v>
      </c>
      <c r="I51">
        <f>'McKechnie&amp;Moss2016'!I51*kcal.specimens!F$11</f>
        <v>2642.1120000000001</v>
      </c>
      <c r="J51">
        <f>'McKechnie&amp;Moss2016'!J51*kcal.specimens!G$11</f>
        <v>1333.1999999999998</v>
      </c>
      <c r="K51">
        <f>'McKechnie&amp;Moss2016'!K51*kcal.specimens!H$11</f>
        <v>1218.75</v>
      </c>
      <c r="L51">
        <f>'McKechnie&amp;Moss2016'!L51*kcal.specimens!I$11</f>
        <v>6019.2000000000007</v>
      </c>
      <c r="M51">
        <f>'McKechnie&amp;Moss2016'!M51*kcal.specimens!J$11</f>
        <v>771.28199999999993</v>
      </c>
      <c r="N51">
        <f>'McKechnie&amp;Moss2016'!N51*kcal.specimens!K$11</f>
        <v>36.7455</v>
      </c>
      <c r="O51">
        <f>'McKechnie&amp;Moss2016'!O51*kcal.specimens!L$11</f>
        <v>30.506499999999999</v>
      </c>
      <c r="P51">
        <f>'McKechnie&amp;Moss2016'!P51*kcal.specimens!M$11</f>
        <v>0</v>
      </c>
      <c r="Q51">
        <f>'McKechnie&amp;Moss2016'!Q51*kcal.specimens!N$11</f>
        <v>17</v>
      </c>
      <c r="R51">
        <f>'McKechnie&amp;Moss2016'!R51*kcal.specimens!O$11</f>
        <v>400.4</v>
      </c>
      <c r="S51">
        <f>'McKechnie&amp;Moss2016'!S51*kcal.specimens!P$11</f>
        <v>0</v>
      </c>
      <c r="T51">
        <f>'McKechnie&amp;Moss2016'!T51*kcal.specimens!Q$11</f>
        <v>2605.7397999999998</v>
      </c>
      <c r="U51">
        <f t="shared" si="0"/>
        <v>1030777.0221999999</v>
      </c>
      <c r="V51">
        <f t="shared" si="1"/>
        <v>0.55416523156563635</v>
      </c>
      <c r="W51">
        <f t="shared" si="2"/>
        <v>0.17183962407500397</v>
      </c>
    </row>
    <row r="52" spans="1:23" x14ac:dyDescent="0.2">
      <c r="A52" t="s">
        <v>123</v>
      </c>
      <c r="B52" t="s">
        <v>220</v>
      </c>
      <c r="C52">
        <v>1139</v>
      </c>
      <c r="D52">
        <v>10</v>
      </c>
      <c r="E52">
        <f>'McKechnie&amp;Moss2016'!E52*kcal.specimens!$B$11</f>
        <v>102259.24799999999</v>
      </c>
      <c r="F52">
        <f>'McKechnie&amp;Moss2016'!F52*kcal.specimens!$C$11</f>
        <v>407345.97120000003</v>
      </c>
      <c r="G52">
        <f>'McKechnie&amp;Moss2016'!G52*kcal.specimens!$D$11</f>
        <v>18645.088</v>
      </c>
      <c r="H52">
        <f>'McKechnie&amp;Moss2016'!H52*kcal.specimens!E$11</f>
        <v>2140.5823999999998</v>
      </c>
      <c r="I52">
        <f>'McKechnie&amp;Moss2016'!I52*kcal.specimens!F$11</f>
        <v>0</v>
      </c>
      <c r="J52">
        <f>'McKechnie&amp;Moss2016'!J52*kcal.specimens!G$11</f>
        <v>0</v>
      </c>
      <c r="K52">
        <f>'McKechnie&amp;Moss2016'!K52*kcal.specimens!H$11</f>
        <v>6093.75</v>
      </c>
      <c r="L52">
        <f>'McKechnie&amp;Moss2016'!L52*kcal.specimens!I$11</f>
        <v>4514.4000000000005</v>
      </c>
      <c r="M52">
        <f>'McKechnie&amp;Moss2016'!M52*kcal.specimens!J$11</f>
        <v>0</v>
      </c>
      <c r="N52">
        <f>'McKechnie&amp;Moss2016'!N52*kcal.specimens!K$11</f>
        <v>5389.34</v>
      </c>
      <c r="O52">
        <f>'McKechnie&amp;Moss2016'!O52*kcal.specimens!L$11</f>
        <v>0</v>
      </c>
      <c r="P52">
        <f>'McKechnie&amp;Moss2016'!P52*kcal.specimens!M$11</f>
        <v>0</v>
      </c>
      <c r="Q52">
        <f>'McKechnie&amp;Moss2016'!Q52*kcal.specimens!N$11</f>
        <v>51</v>
      </c>
      <c r="R52">
        <f>'McKechnie&amp;Moss2016'!R52*kcal.specimens!O$11</f>
        <v>0</v>
      </c>
      <c r="S52">
        <f>'McKechnie&amp;Moss2016'!S52*kcal.specimens!P$11</f>
        <v>0</v>
      </c>
      <c r="T52">
        <f>'McKechnie&amp;Moss2016'!T52*kcal.specimens!Q$11</f>
        <v>5211.4795999999997</v>
      </c>
      <c r="U52">
        <f t="shared" si="0"/>
        <v>551650.85919999995</v>
      </c>
      <c r="V52">
        <f t="shared" si="1"/>
        <v>0.73841264706943477</v>
      </c>
      <c r="W52">
        <f t="shared" si="2"/>
        <v>3.3798711067066896E-2</v>
      </c>
    </row>
    <row r="53" spans="1:23" x14ac:dyDescent="0.2">
      <c r="A53" t="s">
        <v>123</v>
      </c>
      <c r="B53" t="s">
        <v>222</v>
      </c>
      <c r="C53">
        <v>456</v>
      </c>
      <c r="D53">
        <v>5</v>
      </c>
      <c r="E53">
        <f>'McKechnie&amp;Moss2016'!E53*kcal.specimens!$B$11</f>
        <v>52472.784</v>
      </c>
      <c r="F53">
        <f>'McKechnie&amp;Moss2016'!F53*kcal.specimens!$C$11</f>
        <v>0</v>
      </c>
      <c r="G53">
        <f>'McKechnie&amp;Moss2016'!G53*kcal.specimens!$D$11</f>
        <v>0</v>
      </c>
      <c r="H53">
        <f>'McKechnie&amp;Moss2016'!H53*kcal.specimens!E$11</f>
        <v>0</v>
      </c>
      <c r="I53">
        <f>'McKechnie&amp;Moss2016'!I53*kcal.specimens!F$11</f>
        <v>0</v>
      </c>
      <c r="J53">
        <f>'McKechnie&amp;Moss2016'!J53*kcal.specimens!G$11</f>
        <v>5599.44</v>
      </c>
      <c r="K53">
        <f>'McKechnie&amp;Moss2016'!K53*kcal.specimens!H$11</f>
        <v>0</v>
      </c>
      <c r="L53">
        <f>'McKechnie&amp;Moss2016'!L53*kcal.specimens!I$11</f>
        <v>51915.600000000006</v>
      </c>
      <c r="M53">
        <f>'McKechnie&amp;Moss2016'!M53*kcal.specimens!J$11</f>
        <v>0</v>
      </c>
      <c r="N53">
        <f>'McKechnie&amp;Moss2016'!N53*kcal.specimens!K$11</f>
        <v>36.7455</v>
      </c>
      <c r="O53">
        <f>'McKechnie&amp;Moss2016'!O53*kcal.specimens!L$11</f>
        <v>0</v>
      </c>
      <c r="P53">
        <f>'McKechnie&amp;Moss2016'!P53*kcal.specimens!M$11</f>
        <v>0</v>
      </c>
      <c r="Q53">
        <f>'McKechnie&amp;Moss2016'!Q53*kcal.specimens!N$11</f>
        <v>0</v>
      </c>
      <c r="R53">
        <f>'McKechnie&amp;Moss2016'!R53*kcal.specimens!O$11</f>
        <v>400.4</v>
      </c>
      <c r="S53">
        <f>'McKechnie&amp;Moss2016'!S53*kcal.specimens!P$11</f>
        <v>0</v>
      </c>
      <c r="T53">
        <f>'McKechnie&amp;Moss2016'!T53*kcal.specimens!Q$11</f>
        <v>0</v>
      </c>
      <c r="U53">
        <f t="shared" si="0"/>
        <v>110424.96950000001</v>
      </c>
      <c r="V53">
        <f t="shared" si="1"/>
        <v>0</v>
      </c>
      <c r="W53">
        <f t="shared" si="2"/>
        <v>0</v>
      </c>
    </row>
    <row r="54" spans="1:23" x14ac:dyDescent="0.2">
      <c r="A54" t="s">
        <v>123</v>
      </c>
      <c r="B54" t="s">
        <v>224</v>
      </c>
      <c r="C54">
        <v>5715</v>
      </c>
      <c r="D54">
        <v>10</v>
      </c>
      <c r="E54">
        <f>'McKechnie&amp;Moss2016'!E54*kcal.specimens!$B$11</f>
        <v>867681.36</v>
      </c>
      <c r="F54">
        <f>'McKechnie&amp;Moss2016'!F54*kcal.specimens!$C$11</f>
        <v>304338.94400000002</v>
      </c>
      <c r="G54">
        <f>'McKechnie&amp;Moss2016'!G54*kcal.specimens!$D$11</f>
        <v>4661.2719999999999</v>
      </c>
      <c r="H54">
        <f>'McKechnie&amp;Moss2016'!H54*kcal.specimens!E$11</f>
        <v>16054.367999999999</v>
      </c>
      <c r="I54">
        <f>'McKechnie&amp;Moss2016'!I54*kcal.specimens!F$11</f>
        <v>36108.864000000001</v>
      </c>
      <c r="J54">
        <f>'McKechnie&amp;Moss2016'!J54*kcal.specimens!G$11</f>
        <v>1066.56</v>
      </c>
      <c r="K54">
        <f>'McKechnie&amp;Moss2016'!K54*kcal.specimens!H$11</f>
        <v>79218.75</v>
      </c>
      <c r="L54">
        <f>'McKechnie&amp;Moss2016'!L54*kcal.specimens!I$11</f>
        <v>31977.000000000004</v>
      </c>
      <c r="M54">
        <f>'McKechnie&amp;Moss2016'!M54*kcal.specimens!J$11</f>
        <v>0</v>
      </c>
      <c r="N54">
        <f>'McKechnie&amp;Moss2016'!N54*kcal.specimens!K$11</f>
        <v>0</v>
      </c>
      <c r="O54">
        <f>'McKechnie&amp;Moss2016'!O54*kcal.specimens!L$11</f>
        <v>0</v>
      </c>
      <c r="P54">
        <f>'McKechnie&amp;Moss2016'!P54*kcal.specimens!M$11</f>
        <v>20263.32</v>
      </c>
      <c r="Q54">
        <f>'McKechnie&amp;Moss2016'!Q54*kcal.specimens!N$11</f>
        <v>0</v>
      </c>
      <c r="R54">
        <f>'McKechnie&amp;Moss2016'!R54*kcal.specimens!O$11</f>
        <v>0</v>
      </c>
      <c r="S54">
        <f>'McKechnie&amp;Moss2016'!S54*kcal.specimens!P$11</f>
        <v>0</v>
      </c>
      <c r="T54">
        <f>'McKechnie&amp;Moss2016'!T54*kcal.specimens!Q$11</f>
        <v>235385.16193333332</v>
      </c>
      <c r="U54">
        <f t="shared" si="0"/>
        <v>1596755.5999333337</v>
      </c>
      <c r="V54">
        <f t="shared" si="1"/>
        <v>0.1905983257630075</v>
      </c>
      <c r="W54">
        <f t="shared" si="2"/>
        <v>2.9192144371966589E-3</v>
      </c>
    </row>
    <row r="55" spans="1:23" x14ac:dyDescent="0.2">
      <c r="A55" t="s">
        <v>123</v>
      </c>
      <c r="B55" t="s">
        <v>226</v>
      </c>
      <c r="C55">
        <v>409</v>
      </c>
      <c r="D55">
        <v>7</v>
      </c>
      <c r="E55">
        <f>'McKechnie&amp;Moss2016'!E55*kcal.specimens!$B$11</f>
        <v>54263.663999999997</v>
      </c>
      <c r="F55">
        <f>'McKechnie&amp;Moss2016'!F55*kcal.specimens!$C$11</f>
        <v>355842.45760000002</v>
      </c>
      <c r="G55">
        <f>'McKechnie&amp;Moss2016'!G55*kcal.specimens!$D$11</f>
        <v>0</v>
      </c>
      <c r="H55">
        <f>'McKechnie&amp;Moss2016'!H55*kcal.specimens!E$11</f>
        <v>0</v>
      </c>
      <c r="I55">
        <f>'McKechnie&amp;Moss2016'!I55*kcal.specimens!F$11</f>
        <v>1761.4080000000001</v>
      </c>
      <c r="J55">
        <f>'McKechnie&amp;Moss2016'!J55*kcal.specimens!G$11</f>
        <v>0</v>
      </c>
      <c r="K55">
        <f>'McKechnie&amp;Moss2016'!K55*kcal.specimens!H$11</f>
        <v>14625</v>
      </c>
      <c r="L55">
        <f>'McKechnie&amp;Moss2016'!L55*kcal.specimens!I$11</f>
        <v>3385.8</v>
      </c>
      <c r="M55">
        <f>'McKechnie&amp;Moss2016'!M55*kcal.specimens!J$11</f>
        <v>0</v>
      </c>
      <c r="N55">
        <f>'McKechnie&amp;Moss2016'!N55*kcal.specimens!K$11</f>
        <v>24.497</v>
      </c>
      <c r="O55">
        <f>'McKechnie&amp;Moss2016'!O55*kcal.specimens!L$11</f>
        <v>0</v>
      </c>
      <c r="P55">
        <f>'McKechnie&amp;Moss2016'!P55*kcal.specimens!M$11</f>
        <v>5526.3600000000006</v>
      </c>
      <c r="Q55">
        <f>'McKechnie&amp;Moss2016'!Q55*kcal.specimens!N$11</f>
        <v>0</v>
      </c>
      <c r="R55">
        <f>'McKechnie&amp;Moss2016'!R55*kcal.specimens!O$11</f>
        <v>0</v>
      </c>
      <c r="S55">
        <f>'McKechnie&amp;Moss2016'!S55*kcal.specimens!P$11</f>
        <v>0</v>
      </c>
      <c r="T55">
        <f>'McKechnie&amp;Moss2016'!T55*kcal.specimens!Q$11</f>
        <v>0</v>
      </c>
      <c r="U55">
        <f t="shared" si="0"/>
        <v>435429.18659999996</v>
      </c>
      <c r="V55">
        <f t="shared" si="1"/>
        <v>0.81722233729565996</v>
      </c>
      <c r="W55">
        <f t="shared" si="2"/>
        <v>0</v>
      </c>
    </row>
    <row r="56" spans="1:23" x14ac:dyDescent="0.2">
      <c r="A56" t="s">
        <v>123</v>
      </c>
      <c r="B56" t="s">
        <v>227</v>
      </c>
      <c r="C56">
        <v>705</v>
      </c>
      <c r="D56">
        <v>9</v>
      </c>
      <c r="E56">
        <f>'McKechnie&amp;Moss2016'!E56*kcal.specimens!$B$11</f>
        <v>47279.231999999996</v>
      </c>
      <c r="F56">
        <f>'McKechnie&amp;Moss2016'!F56*kcal.specimens!$C$11</f>
        <v>1648112.4351999999</v>
      </c>
      <c r="G56">
        <f>'McKechnie&amp;Moss2016'!G56*kcal.specimens!$D$11</f>
        <v>0</v>
      </c>
      <c r="H56">
        <f>'McKechnie&amp;Moss2016'!H56*kcal.specimens!E$11</f>
        <v>0</v>
      </c>
      <c r="I56">
        <f>'McKechnie&amp;Moss2016'!I56*kcal.specimens!F$11</f>
        <v>15412.320000000002</v>
      </c>
      <c r="J56">
        <f>'McKechnie&amp;Moss2016'!J56*kcal.specimens!G$11</f>
        <v>1333.1999999999998</v>
      </c>
      <c r="K56">
        <f>'McKechnie&amp;Moss2016'!K56*kcal.specimens!H$11</f>
        <v>7312.5</v>
      </c>
      <c r="L56">
        <f>'McKechnie&amp;Moss2016'!L56*kcal.specimens!I$11</f>
        <v>3385.8</v>
      </c>
      <c r="M56">
        <f>'McKechnie&amp;Moss2016'!M56*kcal.specimens!J$11</f>
        <v>0</v>
      </c>
      <c r="N56">
        <f>'McKechnie&amp;Moss2016'!N56*kcal.specimens!K$11</f>
        <v>0</v>
      </c>
      <c r="O56">
        <f>'McKechnie&amp;Moss2016'!O56*kcal.specimens!L$11</f>
        <v>671.14300000000003</v>
      </c>
      <c r="P56">
        <f>'McKechnie&amp;Moss2016'!P56*kcal.specimens!M$11</f>
        <v>18421.2</v>
      </c>
      <c r="Q56">
        <f>'McKechnie&amp;Moss2016'!Q56*kcal.specimens!N$11</f>
        <v>0</v>
      </c>
      <c r="R56">
        <f>'McKechnie&amp;Moss2016'!R56*kcal.specimens!O$11</f>
        <v>0</v>
      </c>
      <c r="S56">
        <f>'McKechnie&amp;Moss2016'!S56*kcal.specimens!P$11</f>
        <v>0</v>
      </c>
      <c r="T56">
        <f>'McKechnie&amp;Moss2016'!T56*kcal.specimens!Q$11</f>
        <v>868.57993333333332</v>
      </c>
      <c r="U56">
        <f t="shared" si="0"/>
        <v>1742796.4101333334</v>
      </c>
      <c r="V56">
        <f t="shared" si="1"/>
        <v>0.94567123596146863</v>
      </c>
      <c r="W56">
        <f t="shared" si="2"/>
        <v>0</v>
      </c>
    </row>
    <row r="57" spans="1:23" x14ac:dyDescent="0.2">
      <c r="A57" t="s">
        <v>123</v>
      </c>
      <c r="B57" t="s">
        <v>228</v>
      </c>
      <c r="C57">
        <v>595</v>
      </c>
      <c r="D57">
        <v>10</v>
      </c>
      <c r="E57">
        <f>'McKechnie&amp;Moss2016'!E57*kcal.specimens!$B$11</f>
        <v>99572.928</v>
      </c>
      <c r="F57">
        <f>'McKechnie&amp;Moss2016'!F57*kcal.specimens!$C$11</f>
        <v>28092.8256</v>
      </c>
      <c r="G57">
        <f>'McKechnie&amp;Moss2016'!G57*kcal.specimens!$D$11</f>
        <v>4661.2719999999999</v>
      </c>
      <c r="H57">
        <f>'McKechnie&amp;Moss2016'!H57*kcal.specimens!E$11</f>
        <v>0</v>
      </c>
      <c r="I57">
        <f>'McKechnie&amp;Moss2016'!I57*kcal.specimens!F$11</f>
        <v>1761.4080000000001</v>
      </c>
      <c r="J57">
        <f>'McKechnie&amp;Moss2016'!J57*kcal.specimens!G$11</f>
        <v>799.92</v>
      </c>
      <c r="K57">
        <f>'McKechnie&amp;Moss2016'!K57*kcal.specimens!H$11</f>
        <v>15843.75</v>
      </c>
      <c r="L57">
        <f>'McKechnie&amp;Moss2016'!L57*kcal.specimens!I$11</f>
        <v>2257.2000000000003</v>
      </c>
      <c r="M57">
        <f>'McKechnie&amp;Moss2016'!M57*kcal.specimens!J$11</f>
        <v>192.82049999999998</v>
      </c>
      <c r="N57">
        <f>'McKechnie&amp;Moss2016'!N57*kcal.specimens!K$11</f>
        <v>0</v>
      </c>
      <c r="O57">
        <f>'McKechnie&amp;Moss2016'!O57*kcal.specimens!L$11</f>
        <v>0</v>
      </c>
      <c r="P57">
        <f>'McKechnie&amp;Moss2016'!P57*kcal.specimens!M$11</f>
        <v>1842.1200000000001</v>
      </c>
      <c r="Q57">
        <f>'McKechnie&amp;Moss2016'!Q57*kcal.specimens!N$11</f>
        <v>0</v>
      </c>
      <c r="R57">
        <f>'McKechnie&amp;Moss2016'!R57*kcal.specimens!O$11</f>
        <v>0</v>
      </c>
      <c r="S57">
        <f>'McKechnie&amp;Moss2016'!S57*kcal.specimens!P$11</f>
        <v>0</v>
      </c>
      <c r="T57">
        <f>'McKechnie&amp;Moss2016'!T57*kcal.specimens!Q$11</f>
        <v>1737.1598666666666</v>
      </c>
      <c r="U57">
        <f t="shared" si="0"/>
        <v>156761.40396666666</v>
      </c>
      <c r="V57">
        <f t="shared" si="1"/>
        <v>0.179207540179811</v>
      </c>
      <c r="W57">
        <f t="shared" si="2"/>
        <v>2.9734819171376908E-2</v>
      </c>
    </row>
    <row r="58" spans="1:23" x14ac:dyDescent="0.2">
      <c r="A58" t="s">
        <v>123</v>
      </c>
      <c r="B58" t="s">
        <v>229</v>
      </c>
      <c r="C58">
        <v>1410</v>
      </c>
      <c r="D58">
        <v>8</v>
      </c>
      <c r="E58">
        <f>'McKechnie&amp;Moss2016'!E58*kcal.specimens!$B$11</f>
        <v>233888.92799999999</v>
      </c>
      <c r="F58">
        <f>'McKechnie&amp;Moss2016'!F58*kcal.specimens!$C$11</f>
        <v>163874.81599999999</v>
      </c>
      <c r="G58">
        <f>'McKechnie&amp;Moss2016'!G58*kcal.specimens!$D$11</f>
        <v>0</v>
      </c>
      <c r="H58">
        <f>'McKechnie&amp;Moss2016'!H58*kcal.specimens!E$11</f>
        <v>1070.2911999999999</v>
      </c>
      <c r="I58">
        <f>'McKechnie&amp;Moss2016'!I58*kcal.specimens!F$11</f>
        <v>4843.8720000000003</v>
      </c>
      <c r="J58">
        <f>'McKechnie&amp;Moss2016'!J58*kcal.specimens!G$11</f>
        <v>799.92</v>
      </c>
      <c r="K58">
        <f>'McKechnie&amp;Moss2016'!K58*kcal.specimens!H$11</f>
        <v>41437.5</v>
      </c>
      <c r="L58">
        <f>'McKechnie&amp;Moss2016'!L58*kcal.specimens!I$11</f>
        <v>5643.0000000000009</v>
      </c>
      <c r="M58">
        <f>'McKechnie&amp;Moss2016'!M58*kcal.specimens!J$11</f>
        <v>0</v>
      </c>
      <c r="N58">
        <f>'McKechnie&amp;Moss2016'!N58*kcal.specimens!K$11</f>
        <v>0</v>
      </c>
      <c r="O58">
        <f>'McKechnie&amp;Moss2016'!O58*kcal.specimens!L$11</f>
        <v>0</v>
      </c>
      <c r="P58">
        <f>'McKechnie&amp;Moss2016'!P58*kcal.specimens!M$11</f>
        <v>0</v>
      </c>
      <c r="Q58">
        <f>'McKechnie&amp;Moss2016'!Q58*kcal.specimens!N$11</f>
        <v>0</v>
      </c>
      <c r="R58">
        <f>'McKechnie&amp;Moss2016'!R58*kcal.specimens!O$11</f>
        <v>0</v>
      </c>
      <c r="S58">
        <f>'McKechnie&amp;Moss2016'!S58*kcal.specimens!P$11</f>
        <v>0</v>
      </c>
      <c r="T58">
        <f>'McKechnie&amp;Moss2016'!T58*kcal.specimens!Q$11</f>
        <v>2171.4498333333331</v>
      </c>
      <c r="U58">
        <f t="shared" si="0"/>
        <v>453729.7770333332</v>
      </c>
      <c r="V58">
        <f t="shared" si="1"/>
        <v>0.36117271621774327</v>
      </c>
      <c r="W58">
        <f t="shared" si="2"/>
        <v>0</v>
      </c>
    </row>
    <row r="59" spans="1:23" x14ac:dyDescent="0.2">
      <c r="A59" t="s">
        <v>123</v>
      </c>
      <c r="B59" t="s">
        <v>230</v>
      </c>
      <c r="C59">
        <v>64</v>
      </c>
      <c r="D59">
        <v>6</v>
      </c>
      <c r="E59">
        <f>'McKechnie&amp;Moss2016'!E59*kcal.specimens!$B$11</f>
        <v>1074.528</v>
      </c>
      <c r="F59">
        <f>'McKechnie&amp;Moss2016'!F59*kcal.specimens!$C$11</f>
        <v>163874.81599999999</v>
      </c>
      <c r="G59">
        <f>'McKechnie&amp;Moss2016'!G59*kcal.specimens!$D$11</f>
        <v>0</v>
      </c>
      <c r="H59">
        <f>'McKechnie&amp;Moss2016'!H59*kcal.specimens!E$11</f>
        <v>1070.2911999999999</v>
      </c>
      <c r="I59">
        <f>'McKechnie&amp;Moss2016'!I59*kcal.specimens!F$11</f>
        <v>1321.056</v>
      </c>
      <c r="J59">
        <f>'McKechnie&amp;Moss2016'!J59*kcal.specimens!G$11</f>
        <v>0</v>
      </c>
      <c r="K59">
        <f>'McKechnie&amp;Moss2016'!K59*kcal.specimens!H$11</f>
        <v>9750</v>
      </c>
      <c r="L59">
        <f>'McKechnie&amp;Moss2016'!L59*kcal.specimens!I$11</f>
        <v>4138.2000000000007</v>
      </c>
      <c r="M59">
        <f>'McKechnie&amp;Moss2016'!M59*kcal.specimens!J$11</f>
        <v>0</v>
      </c>
      <c r="N59">
        <f>'McKechnie&amp;Moss2016'!N59*kcal.specimens!K$11</f>
        <v>0</v>
      </c>
      <c r="O59">
        <f>'McKechnie&amp;Moss2016'!O59*kcal.specimens!L$11</f>
        <v>0</v>
      </c>
      <c r="P59">
        <f>'McKechnie&amp;Moss2016'!P59*kcal.specimens!M$11</f>
        <v>0</v>
      </c>
      <c r="Q59">
        <f>'McKechnie&amp;Moss2016'!Q59*kcal.specimens!N$11</f>
        <v>0</v>
      </c>
      <c r="R59">
        <f>'McKechnie&amp;Moss2016'!R59*kcal.specimens!O$11</f>
        <v>0</v>
      </c>
      <c r="S59">
        <f>'McKechnie&amp;Moss2016'!S59*kcal.specimens!P$11</f>
        <v>0</v>
      </c>
      <c r="T59">
        <f>'McKechnie&amp;Moss2016'!T59*kcal.specimens!Q$11</f>
        <v>0</v>
      </c>
      <c r="U59">
        <f t="shared" si="0"/>
        <v>181228.89120000001</v>
      </c>
      <c r="V59">
        <f t="shared" si="1"/>
        <v>0.90424222603200466</v>
      </c>
      <c r="W59">
        <f t="shared" si="2"/>
        <v>0</v>
      </c>
    </row>
    <row r="60" spans="1:23" x14ac:dyDescent="0.2">
      <c r="A60" t="s">
        <v>123</v>
      </c>
      <c r="B60" t="s">
        <v>231</v>
      </c>
      <c r="C60">
        <v>680</v>
      </c>
      <c r="D60">
        <v>9</v>
      </c>
      <c r="E60">
        <f>'McKechnie&amp;Moss2016'!E60*kcal.specimens!$B$11</f>
        <v>113183.61599999999</v>
      </c>
      <c r="F60">
        <f>'McKechnie&amp;Moss2016'!F60*kcal.specimens!$C$11</f>
        <v>42139.238400000002</v>
      </c>
      <c r="G60">
        <f>'McKechnie&amp;Moss2016'!G60*kcal.specimens!$D$11</f>
        <v>0</v>
      </c>
      <c r="H60">
        <f>'McKechnie&amp;Moss2016'!H60*kcal.specimens!E$11</f>
        <v>3210.8735999999999</v>
      </c>
      <c r="I60">
        <f>'McKechnie&amp;Moss2016'!I60*kcal.specimens!F$11</f>
        <v>6164.9280000000008</v>
      </c>
      <c r="J60">
        <f>'McKechnie&amp;Moss2016'!J60*kcal.specimens!G$11</f>
        <v>1333.1999999999998</v>
      </c>
      <c r="K60">
        <f>'McKechnie&amp;Moss2016'!K60*kcal.specimens!H$11</f>
        <v>13406.25</v>
      </c>
      <c r="L60">
        <f>'McKechnie&amp;Moss2016'!L60*kcal.specimens!I$11</f>
        <v>0</v>
      </c>
      <c r="M60">
        <f>'McKechnie&amp;Moss2016'!M60*kcal.specimens!J$11</f>
        <v>578.46149999999989</v>
      </c>
      <c r="N60">
        <f>'McKechnie&amp;Moss2016'!N60*kcal.specimens!K$11</f>
        <v>0</v>
      </c>
      <c r="O60">
        <f>'McKechnie&amp;Moss2016'!O60*kcal.specimens!L$11</f>
        <v>0</v>
      </c>
      <c r="P60">
        <f>'McKechnie&amp;Moss2016'!P60*kcal.specimens!M$11</f>
        <v>3684.2400000000002</v>
      </c>
      <c r="Q60">
        <f>'McKechnie&amp;Moss2016'!Q60*kcal.specimens!N$11</f>
        <v>0</v>
      </c>
      <c r="R60">
        <f>'McKechnie&amp;Moss2016'!R60*kcal.specimens!O$11</f>
        <v>0</v>
      </c>
      <c r="S60">
        <f>'McKechnie&amp;Moss2016'!S60*kcal.specimens!P$11</f>
        <v>0</v>
      </c>
      <c r="T60">
        <f>'McKechnie&amp;Moss2016'!T60*kcal.specimens!Q$11</f>
        <v>434.28996666666666</v>
      </c>
      <c r="U60">
        <f t="shared" si="0"/>
        <v>184135.09746666669</v>
      </c>
      <c r="V60">
        <f t="shared" si="1"/>
        <v>0.22884957283946541</v>
      </c>
      <c r="W60">
        <f t="shared" si="2"/>
        <v>0</v>
      </c>
    </row>
    <row r="61" spans="1:23" x14ac:dyDescent="0.2">
      <c r="A61" t="s">
        <v>123</v>
      </c>
      <c r="B61" t="s">
        <v>232</v>
      </c>
      <c r="C61">
        <v>5300</v>
      </c>
      <c r="D61">
        <v>11</v>
      </c>
      <c r="E61">
        <f>'McKechnie&amp;Moss2016'!E61*kcal.specimens!$B$11</f>
        <v>894007.29599999997</v>
      </c>
      <c r="F61">
        <f>'McKechnie&amp;Moss2016'!F61*kcal.specimens!$C$11</f>
        <v>1156487.9872000001</v>
      </c>
      <c r="G61">
        <f>'McKechnie&amp;Moss2016'!G61*kcal.specimens!$D$11</f>
        <v>18645.088</v>
      </c>
      <c r="H61">
        <f>'McKechnie&amp;Moss2016'!H61*kcal.specimens!E$11</f>
        <v>4281.1647999999996</v>
      </c>
      <c r="I61">
        <f>'McKechnie&amp;Moss2016'!I61*kcal.specimens!F$11</f>
        <v>1321.056</v>
      </c>
      <c r="J61">
        <f>'McKechnie&amp;Moss2016'!J61*kcal.specimens!G$11</f>
        <v>1599.84</v>
      </c>
      <c r="K61">
        <f>'McKechnie&amp;Moss2016'!K61*kcal.specimens!H$11</f>
        <v>9750</v>
      </c>
      <c r="L61">
        <f>'McKechnie&amp;Moss2016'!L61*kcal.specimens!I$11</f>
        <v>12414.600000000002</v>
      </c>
      <c r="M61">
        <f>'McKechnie&amp;Moss2016'!M61*kcal.specimens!J$11</f>
        <v>0</v>
      </c>
      <c r="N61">
        <f>'McKechnie&amp;Moss2016'!N61*kcal.specimens!K$11</f>
        <v>0</v>
      </c>
      <c r="O61">
        <f>'McKechnie&amp;Moss2016'!O61*kcal.specimens!L$11</f>
        <v>61.012999999999998</v>
      </c>
      <c r="P61">
        <f>'McKechnie&amp;Moss2016'!P61*kcal.specimens!M$11</f>
        <v>1842.1200000000001</v>
      </c>
      <c r="Q61">
        <f>'McKechnie&amp;Moss2016'!Q61*kcal.specimens!N$11</f>
        <v>0</v>
      </c>
      <c r="R61">
        <f>'McKechnie&amp;Moss2016'!R61*kcal.specimens!O$11</f>
        <v>0</v>
      </c>
      <c r="S61">
        <f>'McKechnie&amp;Moss2016'!S61*kcal.specimens!P$11</f>
        <v>0</v>
      </c>
      <c r="T61">
        <f>'McKechnie&amp;Moss2016'!T61*kcal.specimens!Q$11</f>
        <v>0</v>
      </c>
      <c r="U61">
        <f t="shared" si="0"/>
        <v>2100410.165</v>
      </c>
      <c r="V61">
        <f t="shared" si="1"/>
        <v>0.55060102377670606</v>
      </c>
      <c r="W61">
        <f t="shared" si="2"/>
        <v>8.8768795308129724E-3</v>
      </c>
    </row>
    <row r="62" spans="1:23" x14ac:dyDescent="0.2">
      <c r="A62" t="s">
        <v>123</v>
      </c>
      <c r="B62" t="s">
        <v>234</v>
      </c>
      <c r="C62">
        <v>444</v>
      </c>
      <c r="D62">
        <v>8</v>
      </c>
      <c r="E62">
        <f>'McKechnie&amp;Moss2016'!E62*kcal.specimens!$B$11</f>
        <v>58561.775999999998</v>
      </c>
      <c r="F62">
        <f>'McKechnie&amp;Moss2016'!F62*kcal.specimens!$C$11</f>
        <v>84278.476800000004</v>
      </c>
      <c r="G62">
        <f>'McKechnie&amp;Moss2016'!G62*kcal.specimens!$D$11</f>
        <v>23306.36</v>
      </c>
      <c r="H62">
        <f>'McKechnie&amp;Moss2016'!H62*kcal.specimens!E$11</f>
        <v>8562.3295999999991</v>
      </c>
      <c r="I62">
        <f>'McKechnie&amp;Moss2016'!I62*kcal.specimens!F$11</f>
        <v>5724.576</v>
      </c>
      <c r="J62">
        <f>'McKechnie&amp;Moss2016'!J62*kcal.specimens!G$11</f>
        <v>0</v>
      </c>
      <c r="K62">
        <f>'McKechnie&amp;Moss2016'!K62*kcal.specimens!H$11</f>
        <v>0</v>
      </c>
      <c r="L62">
        <f>'McKechnie&amp;Moss2016'!L62*kcal.specimens!I$11</f>
        <v>3385.8</v>
      </c>
      <c r="M62">
        <f>'McKechnie&amp;Moss2016'!M62*kcal.specimens!J$11</f>
        <v>0</v>
      </c>
      <c r="N62">
        <f>'McKechnie&amp;Moss2016'!N62*kcal.specimens!K$11</f>
        <v>673.66750000000002</v>
      </c>
      <c r="O62">
        <f>'McKechnie&amp;Moss2016'!O62*kcal.specimens!L$11</f>
        <v>0</v>
      </c>
      <c r="P62">
        <f>'McKechnie&amp;Moss2016'!P62*kcal.specimens!M$11</f>
        <v>0</v>
      </c>
      <c r="Q62">
        <f>'McKechnie&amp;Moss2016'!Q62*kcal.specimens!N$11</f>
        <v>0</v>
      </c>
      <c r="R62">
        <f>'McKechnie&amp;Moss2016'!R62*kcal.specimens!O$11</f>
        <v>0</v>
      </c>
      <c r="S62">
        <f>'McKechnie&amp;Moss2016'!S62*kcal.specimens!P$11</f>
        <v>0</v>
      </c>
      <c r="T62">
        <f>'McKechnie&amp;Moss2016'!T62*kcal.specimens!Q$11</f>
        <v>3908.6097</v>
      </c>
      <c r="U62">
        <f t="shared" si="0"/>
        <v>188401.5956</v>
      </c>
      <c r="V62">
        <f t="shared" si="1"/>
        <v>0.44733419869189261</v>
      </c>
      <c r="W62">
        <f t="shared" si="2"/>
        <v>0.1237057463647086</v>
      </c>
    </row>
    <row r="63" spans="1:23" x14ac:dyDescent="0.2">
      <c r="A63" t="s">
        <v>123</v>
      </c>
      <c r="B63" t="s">
        <v>235</v>
      </c>
      <c r="C63">
        <v>389</v>
      </c>
      <c r="D63">
        <v>7</v>
      </c>
      <c r="E63">
        <f>'McKechnie&amp;Moss2016'!E63*kcal.specimens!$B$11</f>
        <v>51219.167999999998</v>
      </c>
      <c r="F63">
        <f>'McKechnie&amp;Moss2016'!F63*kcal.specimens!$C$11</f>
        <v>0</v>
      </c>
      <c r="G63">
        <f>'McKechnie&amp;Moss2016'!G63*kcal.specimens!$D$11</f>
        <v>18645.088</v>
      </c>
      <c r="H63">
        <f>'McKechnie&amp;Moss2016'!H63*kcal.specimens!E$11</f>
        <v>4281.1647999999996</v>
      </c>
      <c r="I63">
        <f>'McKechnie&amp;Moss2016'!I63*kcal.specimens!F$11</f>
        <v>7485.9840000000004</v>
      </c>
      <c r="J63">
        <f>'McKechnie&amp;Moss2016'!J63*kcal.specimens!G$11</f>
        <v>2133.12</v>
      </c>
      <c r="K63">
        <f>'McKechnie&amp;Moss2016'!K63*kcal.specimens!H$11</f>
        <v>0</v>
      </c>
      <c r="L63">
        <f>'McKechnie&amp;Moss2016'!L63*kcal.specimens!I$11</f>
        <v>3385.8</v>
      </c>
      <c r="M63">
        <f>'McKechnie&amp;Moss2016'!M63*kcal.specimens!J$11</f>
        <v>0</v>
      </c>
      <c r="N63">
        <f>'McKechnie&amp;Moss2016'!N63*kcal.specimens!K$11</f>
        <v>747.1585</v>
      </c>
      <c r="O63">
        <f>'McKechnie&amp;Moss2016'!O63*kcal.specimens!L$11</f>
        <v>0</v>
      </c>
      <c r="P63">
        <f>'McKechnie&amp;Moss2016'!P63*kcal.specimens!M$11</f>
        <v>0</v>
      </c>
      <c r="Q63">
        <f>'McKechnie&amp;Moss2016'!Q63*kcal.specimens!N$11</f>
        <v>0</v>
      </c>
      <c r="R63">
        <f>'McKechnie&amp;Moss2016'!R63*kcal.specimens!O$11</f>
        <v>0</v>
      </c>
      <c r="S63">
        <f>'McKechnie&amp;Moss2016'!S63*kcal.specimens!P$11</f>
        <v>0</v>
      </c>
      <c r="T63">
        <f>'McKechnie&amp;Moss2016'!T63*kcal.specimens!Q$11</f>
        <v>0</v>
      </c>
      <c r="U63">
        <f t="shared" si="0"/>
        <v>87897.483299999993</v>
      </c>
      <c r="V63">
        <f t="shared" si="1"/>
        <v>0</v>
      </c>
      <c r="W63">
        <f t="shared" si="2"/>
        <v>0.21212311547491144</v>
      </c>
    </row>
    <row r="64" spans="1:23" x14ac:dyDescent="0.2">
      <c r="A64" t="s">
        <v>123</v>
      </c>
      <c r="B64" t="s">
        <v>238</v>
      </c>
      <c r="C64">
        <v>119</v>
      </c>
      <c r="D64">
        <v>5</v>
      </c>
      <c r="E64">
        <f>'McKechnie&amp;Moss2016'!E64*kcal.specimens!$B$11</f>
        <v>17908.8</v>
      </c>
      <c r="F64">
        <f>'McKechnie&amp;Moss2016'!F64*kcal.specimens!$C$11</f>
        <v>23410.688000000002</v>
      </c>
      <c r="G64">
        <f>'McKechnie&amp;Moss2016'!G64*kcal.specimens!$D$11</f>
        <v>4661.2719999999999</v>
      </c>
      <c r="H64">
        <f>'McKechnie&amp;Moss2016'!H64*kcal.specimens!E$11</f>
        <v>0</v>
      </c>
      <c r="I64">
        <f>'McKechnie&amp;Moss2016'!I64*kcal.specimens!F$11</f>
        <v>1321.056</v>
      </c>
      <c r="J64">
        <f>'McKechnie&amp;Moss2016'!J64*kcal.specimens!G$11</f>
        <v>0</v>
      </c>
      <c r="K64">
        <f>'McKechnie&amp;Moss2016'!K64*kcal.specimens!H$11</f>
        <v>0</v>
      </c>
      <c r="L64">
        <f>'McKechnie&amp;Moss2016'!L64*kcal.specimens!I$11</f>
        <v>376.20000000000005</v>
      </c>
      <c r="M64">
        <f>'McKechnie&amp;Moss2016'!M64*kcal.specimens!J$11</f>
        <v>0</v>
      </c>
      <c r="N64">
        <f>'McKechnie&amp;Moss2016'!N64*kcal.specimens!K$11</f>
        <v>0</v>
      </c>
      <c r="O64">
        <f>'McKechnie&amp;Moss2016'!O64*kcal.specimens!L$11</f>
        <v>0</v>
      </c>
      <c r="P64">
        <f>'McKechnie&amp;Moss2016'!P64*kcal.specimens!M$11</f>
        <v>0</v>
      </c>
      <c r="Q64">
        <f>'McKechnie&amp;Moss2016'!Q64*kcal.specimens!N$11</f>
        <v>0</v>
      </c>
      <c r="R64">
        <f>'McKechnie&amp;Moss2016'!R64*kcal.specimens!O$11</f>
        <v>0</v>
      </c>
      <c r="S64">
        <f>'McKechnie&amp;Moss2016'!S64*kcal.specimens!P$11</f>
        <v>0</v>
      </c>
      <c r="T64">
        <f>'McKechnie&amp;Moss2016'!T64*kcal.specimens!Q$11</f>
        <v>3908.6097</v>
      </c>
      <c r="U64">
        <f t="shared" si="0"/>
        <v>51586.62569999999</v>
      </c>
      <c r="V64">
        <f t="shared" si="1"/>
        <v>0.45381312854506023</v>
      </c>
      <c r="W64">
        <f t="shared" si="2"/>
        <v>9.0358148778860739E-2</v>
      </c>
    </row>
    <row r="65" spans="1:23" x14ac:dyDescent="0.2">
      <c r="A65" t="s">
        <v>123</v>
      </c>
      <c r="B65" t="s">
        <v>240</v>
      </c>
      <c r="C65">
        <v>825</v>
      </c>
      <c r="D65">
        <v>7</v>
      </c>
      <c r="E65">
        <f>'McKechnie&amp;Moss2016'!E65*kcal.specimens!$B$11</f>
        <v>136285.96799999999</v>
      </c>
      <c r="F65">
        <f>'McKechnie&amp;Moss2016'!F65*kcal.specimens!$C$11</f>
        <v>257517.568</v>
      </c>
      <c r="G65">
        <f>'McKechnie&amp;Moss2016'!G65*kcal.specimens!$D$11</f>
        <v>4661.2719999999999</v>
      </c>
      <c r="H65">
        <f>'McKechnie&amp;Moss2016'!H65*kcal.specimens!E$11</f>
        <v>0</v>
      </c>
      <c r="I65">
        <f>'McKechnie&amp;Moss2016'!I65*kcal.specimens!F$11</f>
        <v>0</v>
      </c>
      <c r="J65">
        <f>'McKechnie&amp;Moss2016'!J65*kcal.specimens!G$11</f>
        <v>0</v>
      </c>
      <c r="K65">
        <f>'McKechnie&amp;Moss2016'!K65*kcal.specimens!H$11</f>
        <v>7312.5</v>
      </c>
      <c r="L65">
        <f>'McKechnie&amp;Moss2016'!L65*kcal.specimens!I$11</f>
        <v>0</v>
      </c>
      <c r="M65">
        <f>'McKechnie&amp;Moss2016'!M65*kcal.specimens!J$11</f>
        <v>0</v>
      </c>
      <c r="N65">
        <f>'McKechnie&amp;Moss2016'!N65*kcal.specimens!K$11</f>
        <v>0</v>
      </c>
      <c r="O65">
        <f>'McKechnie&amp;Moss2016'!O65*kcal.specimens!L$11</f>
        <v>0</v>
      </c>
      <c r="P65">
        <f>'McKechnie&amp;Moss2016'!P65*kcal.specimens!M$11</f>
        <v>0</v>
      </c>
      <c r="Q65">
        <f>'McKechnie&amp;Moss2016'!Q65*kcal.specimens!N$11</f>
        <v>0</v>
      </c>
      <c r="R65">
        <f>'McKechnie&amp;Moss2016'!R65*kcal.specimens!O$11</f>
        <v>800.8</v>
      </c>
      <c r="S65">
        <f>'McKechnie&amp;Moss2016'!S65*kcal.specimens!P$11</f>
        <v>0</v>
      </c>
      <c r="T65">
        <f>'McKechnie&amp;Moss2016'!T65*kcal.specimens!Q$11</f>
        <v>0</v>
      </c>
      <c r="U65">
        <f t="shared" si="0"/>
        <v>406578.10799999995</v>
      </c>
      <c r="V65">
        <f t="shared" si="1"/>
        <v>0.63337785024077098</v>
      </c>
      <c r="W65">
        <f t="shared" si="2"/>
        <v>1.1464640885190013E-2</v>
      </c>
    </row>
    <row r="66" spans="1:23" x14ac:dyDescent="0.2">
      <c r="A66" t="s">
        <v>123</v>
      </c>
      <c r="B66" t="s">
        <v>241</v>
      </c>
      <c r="C66">
        <v>152</v>
      </c>
      <c r="D66">
        <v>6</v>
      </c>
      <c r="E66">
        <f>'McKechnie&amp;Moss2016'!E66*kcal.specimens!$B$11</f>
        <v>18087.887999999999</v>
      </c>
      <c r="F66">
        <f>'McKechnie&amp;Moss2016'!F66*kcal.specimens!$C$11</f>
        <v>60867.788800000002</v>
      </c>
      <c r="G66">
        <f>'McKechnie&amp;Moss2016'!G66*kcal.specimens!$D$11</f>
        <v>0</v>
      </c>
      <c r="H66">
        <f>'McKechnie&amp;Moss2016'!H66*kcal.specimens!E$11</f>
        <v>0</v>
      </c>
      <c r="I66">
        <f>'McKechnie&amp;Moss2016'!I66*kcal.specimens!F$11</f>
        <v>10568.448</v>
      </c>
      <c r="J66">
        <f>'McKechnie&amp;Moss2016'!J66*kcal.specimens!G$11</f>
        <v>0</v>
      </c>
      <c r="K66">
        <f>'McKechnie&amp;Moss2016'!K66*kcal.specimens!H$11</f>
        <v>1218.75</v>
      </c>
      <c r="L66">
        <f>'McKechnie&amp;Moss2016'!L66*kcal.specimens!I$11</f>
        <v>376.20000000000005</v>
      </c>
      <c r="M66">
        <f>'McKechnie&amp;Moss2016'!M66*kcal.specimens!J$11</f>
        <v>2313.8459999999995</v>
      </c>
      <c r="N66">
        <f>'McKechnie&amp;Moss2016'!N66*kcal.specimens!K$11</f>
        <v>0</v>
      </c>
      <c r="O66">
        <f>'McKechnie&amp;Moss2016'!O66*kcal.specimens!L$11</f>
        <v>0</v>
      </c>
      <c r="P66">
        <f>'McKechnie&amp;Moss2016'!P66*kcal.specimens!M$11</f>
        <v>0</v>
      </c>
      <c r="Q66">
        <f>'McKechnie&amp;Moss2016'!Q66*kcal.specimens!N$11</f>
        <v>0</v>
      </c>
      <c r="R66">
        <f>'McKechnie&amp;Moss2016'!R66*kcal.specimens!O$11</f>
        <v>0</v>
      </c>
      <c r="S66">
        <f>'McKechnie&amp;Moss2016'!S66*kcal.specimens!P$11</f>
        <v>0</v>
      </c>
      <c r="T66">
        <f>'McKechnie&amp;Moss2016'!T66*kcal.specimens!Q$11</f>
        <v>0</v>
      </c>
      <c r="U66">
        <f t="shared" si="0"/>
        <v>93432.920800000007</v>
      </c>
      <c r="V66">
        <f t="shared" si="1"/>
        <v>0.65145976684483564</v>
      </c>
      <c r="W66">
        <f t="shared" si="2"/>
        <v>0</v>
      </c>
    </row>
    <row r="67" spans="1:23" x14ac:dyDescent="0.2">
      <c r="A67" t="s">
        <v>123</v>
      </c>
      <c r="B67" t="s">
        <v>244</v>
      </c>
      <c r="C67">
        <v>3574</v>
      </c>
      <c r="D67">
        <v>13</v>
      </c>
      <c r="E67">
        <f>'McKechnie&amp;Moss2016'!E67*kcal.specimens!$B$11</f>
        <v>186788.78399999999</v>
      </c>
      <c r="F67">
        <f>'McKechnie&amp;Moss2016'!F67*kcal.specimens!$C$11</f>
        <v>725731.32799999998</v>
      </c>
      <c r="G67">
        <f>'McKechnie&amp;Moss2016'!G67*kcal.specimens!$D$11</f>
        <v>27967.631999999998</v>
      </c>
      <c r="H67">
        <f>'McKechnie&amp;Moss2016'!H67*kcal.specimens!E$11</f>
        <v>11773.203199999998</v>
      </c>
      <c r="I67">
        <f>'McKechnie&amp;Moss2016'!I67*kcal.specimens!F$11</f>
        <v>2201.7600000000002</v>
      </c>
      <c r="J67">
        <f>'McKechnie&amp;Moss2016'!J67*kcal.specimens!G$11</f>
        <v>1866.48</v>
      </c>
      <c r="K67">
        <f>'McKechnie&amp;Moss2016'!K67*kcal.specimens!H$11</f>
        <v>37781.25</v>
      </c>
      <c r="L67">
        <f>'McKechnie&amp;Moss2016'!L67*kcal.specimens!I$11</f>
        <v>4890.6000000000004</v>
      </c>
      <c r="M67">
        <f>'McKechnie&amp;Moss2016'!M67*kcal.specimens!J$11</f>
        <v>35864.612999999998</v>
      </c>
      <c r="N67">
        <f>'McKechnie&amp;Moss2016'!N67*kcal.specimens!K$11</f>
        <v>0</v>
      </c>
      <c r="O67">
        <f>'McKechnie&amp;Moss2016'!O67*kcal.specimens!L$11</f>
        <v>19493.6535</v>
      </c>
      <c r="P67">
        <f>'McKechnie&amp;Moss2016'!P67*kcal.specimens!M$11</f>
        <v>0</v>
      </c>
      <c r="Q67">
        <f>'McKechnie&amp;Moss2016'!Q67*kcal.specimens!N$11</f>
        <v>0</v>
      </c>
      <c r="R67">
        <f>'McKechnie&amp;Moss2016'!R67*kcal.specimens!O$11</f>
        <v>14014</v>
      </c>
      <c r="S67">
        <f>'McKechnie&amp;Moss2016'!S67*kcal.specimens!P$11</f>
        <v>0</v>
      </c>
      <c r="T67">
        <f>'McKechnie&amp;Moss2016'!T67*kcal.specimens!Q$11</f>
        <v>626680.42189999996</v>
      </c>
      <c r="U67">
        <f t="shared" ref="U67:U130" si="3">SUM(E67:T67)</f>
        <v>1695053.7255999998</v>
      </c>
      <c r="V67">
        <f t="shared" ref="V67:V130" si="4">F67/U67</f>
        <v>0.42814650476232674</v>
      </c>
      <c r="W67">
        <f t="shared" ref="W67:W130" si="5">G67/U67</f>
        <v>1.6499554897648018E-2</v>
      </c>
    </row>
    <row r="68" spans="1:23" x14ac:dyDescent="0.2">
      <c r="A68" t="s">
        <v>123</v>
      </c>
      <c r="B68" t="s">
        <v>246</v>
      </c>
      <c r="C68">
        <v>222</v>
      </c>
      <c r="D68">
        <v>3</v>
      </c>
      <c r="E68">
        <f>'McKechnie&amp;Moss2016'!E68*kcal.specimens!$B$11</f>
        <v>36892.127999999997</v>
      </c>
      <c r="F68">
        <f>'McKechnie&amp;Moss2016'!F68*kcal.specimens!$C$11</f>
        <v>70232.063999999998</v>
      </c>
      <c r="G68">
        <f>'McKechnie&amp;Moss2016'!G68*kcal.specimens!$D$11</f>
        <v>0</v>
      </c>
      <c r="H68">
        <f>'McKechnie&amp;Moss2016'!H68*kcal.specimens!E$11</f>
        <v>0</v>
      </c>
      <c r="I68">
        <f>'McKechnie&amp;Moss2016'!I68*kcal.specimens!F$11</f>
        <v>0</v>
      </c>
      <c r="J68">
        <f>'McKechnie&amp;Moss2016'!J68*kcal.specimens!G$11</f>
        <v>0</v>
      </c>
      <c r="K68">
        <f>'McKechnie&amp;Moss2016'!K68*kcal.specimens!H$11</f>
        <v>0</v>
      </c>
      <c r="L68">
        <f>'McKechnie&amp;Moss2016'!L68*kcal.specimens!I$11</f>
        <v>0</v>
      </c>
      <c r="M68">
        <f>'McKechnie&amp;Moss2016'!M68*kcal.specimens!J$11</f>
        <v>192.82049999999998</v>
      </c>
      <c r="N68">
        <f>'McKechnie&amp;Moss2016'!N68*kcal.specimens!K$11</f>
        <v>0</v>
      </c>
      <c r="O68">
        <f>'McKechnie&amp;Moss2016'!O68*kcal.specimens!L$11</f>
        <v>0</v>
      </c>
      <c r="P68">
        <f>'McKechnie&amp;Moss2016'!P68*kcal.specimens!M$11</f>
        <v>0</v>
      </c>
      <c r="Q68">
        <f>'McKechnie&amp;Moss2016'!Q68*kcal.specimens!N$11</f>
        <v>0</v>
      </c>
      <c r="R68">
        <f>'McKechnie&amp;Moss2016'!R68*kcal.specimens!O$11</f>
        <v>0</v>
      </c>
      <c r="S68">
        <f>'McKechnie&amp;Moss2016'!S68*kcal.specimens!P$11</f>
        <v>0</v>
      </c>
      <c r="T68">
        <f>'McKechnie&amp;Moss2016'!T68*kcal.specimens!Q$11</f>
        <v>0</v>
      </c>
      <c r="U68">
        <f t="shared" si="3"/>
        <v>107317.0125</v>
      </c>
      <c r="V68">
        <f t="shared" si="4"/>
        <v>0.65443551179734905</v>
      </c>
      <c r="W68">
        <f t="shared" si="5"/>
        <v>0</v>
      </c>
    </row>
    <row r="69" spans="1:23" x14ac:dyDescent="0.2">
      <c r="A69" t="s">
        <v>123</v>
      </c>
      <c r="B69" t="s">
        <v>248</v>
      </c>
      <c r="C69">
        <v>5429</v>
      </c>
      <c r="D69">
        <v>11</v>
      </c>
      <c r="E69">
        <f>'McKechnie&amp;Moss2016'!E69*kcal.specimens!$B$11</f>
        <v>797120.68799999997</v>
      </c>
      <c r="F69">
        <f>'McKechnie&amp;Moss2016'!F69*kcal.specimens!$C$11</f>
        <v>210696.19200000001</v>
      </c>
      <c r="G69">
        <f>'McKechnie&amp;Moss2016'!G69*kcal.specimens!$D$11</f>
        <v>568675.18400000001</v>
      </c>
      <c r="H69">
        <f>'McKechnie&amp;Moss2016'!H69*kcal.specimens!E$11</f>
        <v>33179.027199999997</v>
      </c>
      <c r="I69">
        <f>'McKechnie&amp;Moss2016'!I69*kcal.specimens!F$11</f>
        <v>0</v>
      </c>
      <c r="J69">
        <f>'McKechnie&amp;Moss2016'!J69*kcal.specimens!G$11</f>
        <v>0</v>
      </c>
      <c r="K69">
        <f>'McKechnie&amp;Moss2016'!K69*kcal.specimens!H$11</f>
        <v>8531.25</v>
      </c>
      <c r="L69">
        <f>'McKechnie&amp;Moss2016'!L69*kcal.specimens!I$11</f>
        <v>376.20000000000005</v>
      </c>
      <c r="M69">
        <f>'McKechnie&amp;Moss2016'!M69*kcal.specimens!J$11</f>
        <v>0</v>
      </c>
      <c r="N69">
        <f>'McKechnie&amp;Moss2016'!N69*kcal.specimens!K$11</f>
        <v>7875.7855</v>
      </c>
      <c r="O69">
        <f>'McKechnie&amp;Moss2016'!O69*kcal.specimens!L$11</f>
        <v>3782.806</v>
      </c>
      <c r="P69">
        <f>'McKechnie&amp;Moss2016'!P69*kcal.specimens!M$11</f>
        <v>0</v>
      </c>
      <c r="Q69">
        <f>'McKechnie&amp;Moss2016'!Q69*kcal.specimens!N$11</f>
        <v>0</v>
      </c>
      <c r="R69">
        <f>'McKechnie&amp;Moss2016'!R69*kcal.specimens!O$11</f>
        <v>1601.6</v>
      </c>
      <c r="S69">
        <f>'McKechnie&amp;Moss2016'!S69*kcal.specimens!P$11</f>
        <v>0</v>
      </c>
      <c r="T69">
        <f>'McKechnie&amp;Moss2016'!T69*kcal.specimens!Q$11</f>
        <v>434.28996666666666</v>
      </c>
      <c r="U69">
        <f t="shared" si="3"/>
        <v>1632273.0226666667</v>
      </c>
      <c r="V69">
        <f t="shared" si="4"/>
        <v>0.12908146435930354</v>
      </c>
      <c r="W69">
        <f t="shared" si="5"/>
        <v>0.34839464728207514</v>
      </c>
    </row>
    <row r="70" spans="1:23" x14ac:dyDescent="0.2">
      <c r="A70" t="s">
        <v>123</v>
      </c>
      <c r="B70" t="s">
        <v>250</v>
      </c>
      <c r="C70">
        <v>329</v>
      </c>
      <c r="D70">
        <v>11</v>
      </c>
      <c r="E70">
        <f>'McKechnie&amp;Moss2016'!E70*kcal.specimens!$B$11</f>
        <v>10566.191999999999</v>
      </c>
      <c r="F70">
        <f>'McKechnie&amp;Moss2016'!F70*kcal.specimens!$C$11</f>
        <v>426074.52159999998</v>
      </c>
      <c r="G70">
        <f>'McKechnie&amp;Moss2016'!G70*kcal.specimens!$D$11</f>
        <v>219079.78399999999</v>
      </c>
      <c r="H70">
        <f>'McKechnie&amp;Moss2016'!H70*kcal.specimens!E$11</f>
        <v>6421.7471999999998</v>
      </c>
      <c r="I70">
        <f>'McKechnie&amp;Moss2016'!I70*kcal.specimens!F$11</f>
        <v>0</v>
      </c>
      <c r="J70">
        <f>'McKechnie&amp;Moss2016'!J70*kcal.specimens!G$11</f>
        <v>266.64</v>
      </c>
      <c r="K70">
        <f>'McKechnie&amp;Moss2016'!K70*kcal.specimens!H$11</f>
        <v>1218.75</v>
      </c>
      <c r="L70">
        <f>'McKechnie&amp;Moss2016'!L70*kcal.specimens!I$11</f>
        <v>1881.0000000000002</v>
      </c>
      <c r="M70">
        <f>'McKechnie&amp;Moss2016'!M70*kcal.specimens!J$11</f>
        <v>0</v>
      </c>
      <c r="N70">
        <f>'McKechnie&amp;Moss2016'!N70*kcal.specimens!K$11</f>
        <v>73.491</v>
      </c>
      <c r="O70">
        <f>'McKechnie&amp;Moss2016'!O70*kcal.specimens!L$11</f>
        <v>549.11699999999996</v>
      </c>
      <c r="P70">
        <f>'McKechnie&amp;Moss2016'!P70*kcal.specimens!M$11</f>
        <v>0</v>
      </c>
      <c r="Q70">
        <f>'McKechnie&amp;Moss2016'!Q70*kcal.specimens!N$11</f>
        <v>25.5</v>
      </c>
      <c r="R70">
        <f>'McKechnie&amp;Moss2016'!R70*kcal.specimens!O$11</f>
        <v>0</v>
      </c>
      <c r="S70">
        <f>'McKechnie&amp;Moss2016'!S70*kcal.specimens!P$11</f>
        <v>0</v>
      </c>
      <c r="T70">
        <f>'McKechnie&amp;Moss2016'!T70*kcal.specimens!Q$11</f>
        <v>39954.676933333336</v>
      </c>
      <c r="U70">
        <f t="shared" si="3"/>
        <v>706111.41973333317</v>
      </c>
      <c r="V70">
        <f t="shared" si="4"/>
        <v>0.60340975898804938</v>
      </c>
      <c r="W70">
        <f t="shared" si="5"/>
        <v>0.31026234370028549</v>
      </c>
    </row>
    <row r="71" spans="1:23" x14ac:dyDescent="0.2">
      <c r="A71" t="s">
        <v>123</v>
      </c>
      <c r="B71" t="s">
        <v>252</v>
      </c>
      <c r="C71">
        <v>1650</v>
      </c>
      <c r="D71">
        <v>23</v>
      </c>
      <c r="E71">
        <f>'McKechnie&amp;Moss2016'!E71*kcal.specimens!$B$11</f>
        <v>90081.263999999996</v>
      </c>
      <c r="F71">
        <f>'McKechnie&amp;Moss2016'!F71*kcal.specimens!$C$11</f>
        <v>2916971.7248</v>
      </c>
      <c r="G71">
        <f>'McKechnie&amp;Moss2016'!G71*kcal.specimens!$D$11</f>
        <v>55935.263999999996</v>
      </c>
      <c r="H71">
        <f>'McKechnie&amp;Moss2016'!H71*kcal.specimens!E$11</f>
        <v>6421.7471999999998</v>
      </c>
      <c r="I71">
        <f>'McKechnie&amp;Moss2016'!I71*kcal.specimens!F$11</f>
        <v>3963.1680000000001</v>
      </c>
      <c r="J71">
        <f>'McKechnie&amp;Moss2016'!J71*kcal.specimens!G$11</f>
        <v>266.64</v>
      </c>
      <c r="K71">
        <f>'McKechnie&amp;Moss2016'!K71*kcal.specimens!H$11</f>
        <v>40218.75</v>
      </c>
      <c r="L71">
        <f>'McKechnie&amp;Moss2016'!L71*kcal.specimens!I$11</f>
        <v>51539.400000000009</v>
      </c>
      <c r="M71">
        <f>'McKechnie&amp;Moss2016'!M71*kcal.specimens!J$11</f>
        <v>1735.3844999999999</v>
      </c>
      <c r="N71">
        <f>'McKechnie&amp;Moss2016'!N71*kcal.specimens!K$11</f>
        <v>3527.5680000000002</v>
      </c>
      <c r="O71">
        <f>'McKechnie&amp;Moss2016'!O71*kcal.specimens!L$11</f>
        <v>183.03899999999999</v>
      </c>
      <c r="P71">
        <f>'McKechnie&amp;Moss2016'!P71*kcal.specimens!M$11</f>
        <v>1842.1200000000001</v>
      </c>
      <c r="Q71">
        <f>'McKechnie&amp;Moss2016'!Q71*kcal.specimens!N$11</f>
        <v>76.5</v>
      </c>
      <c r="R71">
        <f>'McKechnie&amp;Moss2016'!R71*kcal.specimens!O$11</f>
        <v>800.8</v>
      </c>
      <c r="S71">
        <f>'McKechnie&amp;Moss2016'!S71*kcal.specimens!P$11</f>
        <v>6058.8</v>
      </c>
      <c r="T71">
        <f>'McKechnie&amp;Moss2016'!T71*kcal.specimens!Q$11</f>
        <v>3474.3197333333333</v>
      </c>
      <c r="U71">
        <f t="shared" si="3"/>
        <v>3183096.4892333332</v>
      </c>
      <c r="V71">
        <f t="shared" si="4"/>
        <v>0.91639437719419214</v>
      </c>
      <c r="W71">
        <f t="shared" si="5"/>
        <v>1.7572594544085694E-2</v>
      </c>
    </row>
    <row r="72" spans="1:23" x14ac:dyDescent="0.2">
      <c r="A72" t="s">
        <v>123</v>
      </c>
      <c r="B72" t="s">
        <v>248</v>
      </c>
      <c r="C72">
        <v>4640</v>
      </c>
      <c r="D72">
        <v>19</v>
      </c>
      <c r="E72">
        <f>'McKechnie&amp;Moss2016'!E72*kcal.specimens!$B$11</f>
        <v>475657.728</v>
      </c>
      <c r="F72">
        <f>'McKechnie&amp;Moss2016'!F72*kcal.specimens!$C$11</f>
        <v>3890856.3456000001</v>
      </c>
      <c r="G72">
        <f>'McKechnie&amp;Moss2016'!G72*kcal.specimens!$D$11</f>
        <v>428837.02399999998</v>
      </c>
      <c r="H72">
        <f>'McKechnie&amp;Moss2016'!H72*kcal.specimens!E$11</f>
        <v>48163.103999999992</v>
      </c>
      <c r="I72">
        <f>'McKechnie&amp;Moss2016'!I72*kcal.specimens!F$11</f>
        <v>9247.3919999999998</v>
      </c>
      <c r="J72">
        <f>'McKechnie&amp;Moss2016'!J72*kcal.specimens!G$11</f>
        <v>1333.1999999999998</v>
      </c>
      <c r="K72">
        <f>'McKechnie&amp;Moss2016'!K72*kcal.specimens!H$11</f>
        <v>53625</v>
      </c>
      <c r="L72">
        <f>'McKechnie&amp;Moss2016'!L72*kcal.specimens!I$11</f>
        <v>0</v>
      </c>
      <c r="M72">
        <f>'McKechnie&amp;Moss2016'!M72*kcal.specimens!J$11</f>
        <v>771.28199999999993</v>
      </c>
      <c r="N72">
        <f>'McKechnie&amp;Moss2016'!N72*kcal.specimens!K$11</f>
        <v>8867.9140000000007</v>
      </c>
      <c r="O72">
        <f>'McKechnie&amp;Moss2016'!O72*kcal.specimens!L$11</f>
        <v>5155.5985000000001</v>
      </c>
      <c r="P72">
        <f>'McKechnie&amp;Moss2016'!P72*kcal.specimens!M$11</f>
        <v>0</v>
      </c>
      <c r="Q72">
        <f>'McKechnie&amp;Moss2016'!Q72*kcal.specimens!N$11</f>
        <v>8.5</v>
      </c>
      <c r="R72">
        <f>'McKechnie&amp;Moss2016'!R72*kcal.specimens!O$11</f>
        <v>0</v>
      </c>
      <c r="S72">
        <f>'McKechnie&amp;Moss2016'!S72*kcal.specimens!P$11</f>
        <v>0</v>
      </c>
      <c r="T72">
        <f>'McKechnie&amp;Moss2016'!T72*kcal.specimens!Q$11</f>
        <v>20845.918399999999</v>
      </c>
      <c r="U72">
        <f t="shared" si="3"/>
        <v>4943369.0065000001</v>
      </c>
      <c r="V72">
        <f t="shared" si="4"/>
        <v>0.78708596110950679</v>
      </c>
      <c r="W72">
        <f t="shared" si="5"/>
        <v>8.6749951993493765E-2</v>
      </c>
    </row>
    <row r="73" spans="1:23" x14ac:dyDescent="0.2">
      <c r="A73" t="s">
        <v>123</v>
      </c>
      <c r="B73" t="s">
        <v>255</v>
      </c>
      <c r="C73">
        <v>2098</v>
      </c>
      <c r="D73">
        <v>22</v>
      </c>
      <c r="E73">
        <f>'McKechnie&amp;Moss2016'!E73*kcal.specimens!$B$11</f>
        <v>151866.62399999998</v>
      </c>
      <c r="F73">
        <f>'McKechnie&amp;Moss2016'!F73*kcal.specimens!$C$11</f>
        <v>290292.53120000003</v>
      </c>
      <c r="G73">
        <f>'McKechnie&amp;Moss2016'!G73*kcal.specimens!$D$11</f>
        <v>209757.24</v>
      </c>
      <c r="H73">
        <f>'McKechnie&amp;Moss2016'!H73*kcal.specimens!E$11</f>
        <v>16054.367999999999</v>
      </c>
      <c r="I73">
        <f>'McKechnie&amp;Moss2016'!I73*kcal.specimens!F$11</f>
        <v>880.70400000000006</v>
      </c>
      <c r="J73">
        <f>'McKechnie&amp;Moss2016'!J73*kcal.specimens!G$11</f>
        <v>266.64</v>
      </c>
      <c r="K73">
        <f>'McKechnie&amp;Moss2016'!K73*kcal.specimens!H$11</f>
        <v>21937.5</v>
      </c>
      <c r="L73">
        <f>'McKechnie&amp;Moss2016'!L73*kcal.specimens!I$11</f>
        <v>12790.800000000001</v>
      </c>
      <c r="M73">
        <f>'McKechnie&amp;Moss2016'!M73*kcal.specimens!J$11</f>
        <v>192.82049999999998</v>
      </c>
      <c r="N73">
        <f>'McKechnie&amp;Moss2016'!N73*kcal.specimens!K$11</f>
        <v>3196.8584999999998</v>
      </c>
      <c r="O73">
        <f>'McKechnie&amp;Moss2016'!O73*kcal.specimens!L$11</f>
        <v>7504.5990000000002</v>
      </c>
      <c r="P73">
        <f>'McKechnie&amp;Moss2016'!P73*kcal.specimens!M$11</f>
        <v>1842.1200000000001</v>
      </c>
      <c r="Q73">
        <f>'McKechnie&amp;Moss2016'!Q73*kcal.specimens!N$11</f>
        <v>59.5</v>
      </c>
      <c r="R73">
        <f>'McKechnie&amp;Moss2016'!R73*kcal.specimens!O$11</f>
        <v>0</v>
      </c>
      <c r="S73">
        <f>'McKechnie&amp;Moss2016'!S73*kcal.specimens!P$11</f>
        <v>6058.8</v>
      </c>
      <c r="T73">
        <f>'McKechnie&amp;Moss2016'!T73*kcal.specimens!Q$11</f>
        <v>240596.64153333334</v>
      </c>
      <c r="U73">
        <f t="shared" si="3"/>
        <v>963297.74673333357</v>
      </c>
      <c r="V73">
        <f t="shared" si="4"/>
        <v>0.30135286019760693</v>
      </c>
      <c r="W73">
        <f t="shared" si="5"/>
        <v>0.21774912347850262</v>
      </c>
    </row>
    <row r="74" spans="1:23" x14ac:dyDescent="0.2">
      <c r="A74" t="s">
        <v>123</v>
      </c>
      <c r="B74" t="s">
        <v>257</v>
      </c>
      <c r="C74">
        <v>304</v>
      </c>
      <c r="D74">
        <v>8</v>
      </c>
      <c r="E74">
        <f>'McKechnie&amp;Moss2016'!E74*kcal.specimens!$B$11</f>
        <v>358.17599999999999</v>
      </c>
      <c r="F74">
        <f>'McKechnie&amp;Moss2016'!F74*kcal.specimens!$C$11</f>
        <v>903652.55680000002</v>
      </c>
      <c r="G74">
        <f>'McKechnie&amp;Moss2016'!G74*kcal.specimens!$D$11</f>
        <v>18645.088</v>
      </c>
      <c r="H74">
        <f>'McKechnie&amp;Moss2016'!H74*kcal.specimens!E$11</f>
        <v>0</v>
      </c>
      <c r="I74">
        <f>'McKechnie&amp;Moss2016'!I74*kcal.specimens!F$11</f>
        <v>0</v>
      </c>
      <c r="J74">
        <f>'McKechnie&amp;Moss2016'!J74*kcal.specimens!G$11</f>
        <v>0</v>
      </c>
      <c r="K74">
        <f>'McKechnie&amp;Moss2016'!K74*kcal.specimens!H$11</f>
        <v>0</v>
      </c>
      <c r="L74">
        <f>'McKechnie&amp;Moss2016'!L74*kcal.specimens!I$11</f>
        <v>0</v>
      </c>
      <c r="M74">
        <f>'McKechnie&amp;Moss2016'!M74*kcal.specimens!J$11</f>
        <v>0</v>
      </c>
      <c r="N74">
        <f>'McKechnie&amp;Moss2016'!N74*kcal.specimens!K$11</f>
        <v>0</v>
      </c>
      <c r="O74">
        <f>'McKechnie&amp;Moss2016'!O74*kcal.specimens!L$11</f>
        <v>1952.4159999999999</v>
      </c>
      <c r="P74">
        <f>'McKechnie&amp;Moss2016'!P74*kcal.specimens!M$11</f>
        <v>0</v>
      </c>
      <c r="Q74">
        <f>'McKechnie&amp;Moss2016'!Q74*kcal.specimens!N$11</f>
        <v>323</v>
      </c>
      <c r="R74">
        <f>'McKechnie&amp;Moss2016'!R74*kcal.specimens!O$11</f>
        <v>0</v>
      </c>
      <c r="S74">
        <f>'McKechnie&amp;Moss2016'!S74*kcal.specimens!P$11</f>
        <v>0</v>
      </c>
      <c r="T74">
        <f>'McKechnie&amp;Moss2016'!T74*kcal.specimens!Q$11</f>
        <v>1302.8698999999999</v>
      </c>
      <c r="U74">
        <f t="shared" si="3"/>
        <v>926234.1067</v>
      </c>
      <c r="V74">
        <f t="shared" si="4"/>
        <v>0.97562004061753471</v>
      </c>
      <c r="W74">
        <f t="shared" si="5"/>
        <v>2.0129995068340751E-2</v>
      </c>
    </row>
    <row r="75" spans="1:23" x14ac:dyDescent="0.2">
      <c r="A75" t="s">
        <v>123</v>
      </c>
      <c r="B75" t="s">
        <v>259</v>
      </c>
      <c r="C75">
        <v>771</v>
      </c>
      <c r="D75">
        <v>10</v>
      </c>
      <c r="E75">
        <f>'McKechnie&amp;Moss2016'!E75*kcal.specimens!$B$11</f>
        <v>895.43999999999994</v>
      </c>
      <c r="F75">
        <f>'McKechnie&amp;Moss2016'!F75*kcal.specimens!$C$11</f>
        <v>3005932.3391999998</v>
      </c>
      <c r="G75">
        <f>'McKechnie&amp;Moss2016'!G75*kcal.specimens!$D$11</f>
        <v>195773.424</v>
      </c>
      <c r="H75">
        <f>'McKechnie&amp;Moss2016'!H75*kcal.specimens!E$11</f>
        <v>2140.5823999999998</v>
      </c>
      <c r="I75">
        <f>'McKechnie&amp;Moss2016'!I75*kcal.specimens!F$11</f>
        <v>0</v>
      </c>
      <c r="J75">
        <f>'McKechnie&amp;Moss2016'!J75*kcal.specimens!G$11</f>
        <v>0</v>
      </c>
      <c r="K75">
        <f>'McKechnie&amp;Moss2016'!K75*kcal.specimens!H$11</f>
        <v>0</v>
      </c>
      <c r="L75">
        <f>'McKechnie&amp;Moss2016'!L75*kcal.specimens!I$11</f>
        <v>752.40000000000009</v>
      </c>
      <c r="M75">
        <f>'McKechnie&amp;Moss2016'!M75*kcal.specimens!J$11</f>
        <v>0</v>
      </c>
      <c r="N75">
        <f>'McKechnie&amp;Moss2016'!N75*kcal.specimens!K$11</f>
        <v>0</v>
      </c>
      <c r="O75">
        <f>'McKechnie&amp;Moss2016'!O75*kcal.specimens!L$11</f>
        <v>793.16899999999998</v>
      </c>
      <c r="P75">
        <f>'McKechnie&amp;Moss2016'!P75*kcal.specimens!M$11</f>
        <v>0</v>
      </c>
      <c r="Q75">
        <f>'McKechnie&amp;Moss2016'!Q75*kcal.specimens!N$11</f>
        <v>34</v>
      </c>
      <c r="R75">
        <f>'McKechnie&amp;Moss2016'!R75*kcal.specimens!O$11</f>
        <v>0</v>
      </c>
      <c r="S75">
        <f>'McKechnie&amp;Moss2016'!S75*kcal.specimens!P$11</f>
        <v>0</v>
      </c>
      <c r="T75">
        <f>'McKechnie&amp;Moss2016'!T75*kcal.specimens!Q$11</f>
        <v>20845.918399999999</v>
      </c>
      <c r="U75">
        <f t="shared" si="3"/>
        <v>3227167.273</v>
      </c>
      <c r="V75">
        <f t="shared" si="4"/>
        <v>0.93144609030620884</v>
      </c>
      <c r="W75">
        <f t="shared" si="5"/>
        <v>6.0664169979019245E-2</v>
      </c>
    </row>
    <row r="76" spans="1:23" x14ac:dyDescent="0.2">
      <c r="A76" t="s">
        <v>123</v>
      </c>
      <c r="B76" t="s">
        <v>261</v>
      </c>
      <c r="C76">
        <v>221</v>
      </c>
      <c r="D76">
        <v>9</v>
      </c>
      <c r="E76">
        <f>'McKechnie&amp;Moss2016'!E76*kcal.specimens!$B$11</f>
        <v>12715.248</v>
      </c>
      <c r="F76">
        <f>'McKechnie&amp;Moss2016'!F76*kcal.specimens!$C$11</f>
        <v>159192.6784</v>
      </c>
      <c r="G76">
        <f>'McKechnie&amp;Moss2016'!G76*kcal.specimens!$D$11</f>
        <v>302982.68</v>
      </c>
      <c r="H76">
        <f>'McKechnie&amp;Moss2016'!H76*kcal.specimens!E$11</f>
        <v>37460.191999999995</v>
      </c>
      <c r="I76">
        <f>'McKechnie&amp;Moss2016'!I76*kcal.specimens!F$11</f>
        <v>0</v>
      </c>
      <c r="J76">
        <f>'McKechnie&amp;Moss2016'!J76*kcal.specimens!G$11</f>
        <v>0</v>
      </c>
      <c r="K76">
        <f>'McKechnie&amp;Moss2016'!K76*kcal.specimens!H$11</f>
        <v>3656.25</v>
      </c>
      <c r="L76">
        <f>'McKechnie&amp;Moss2016'!L76*kcal.specimens!I$11</f>
        <v>1504.8000000000002</v>
      </c>
      <c r="M76">
        <f>'McKechnie&amp;Moss2016'!M76*kcal.specimens!J$11</f>
        <v>0</v>
      </c>
      <c r="N76">
        <f>'McKechnie&amp;Moss2016'!N76*kcal.specimens!K$11</f>
        <v>12.2485</v>
      </c>
      <c r="O76">
        <f>'McKechnie&amp;Moss2016'!O76*kcal.specimens!L$11</f>
        <v>152.5325</v>
      </c>
      <c r="P76">
        <f>'McKechnie&amp;Moss2016'!P76*kcal.specimens!M$11</f>
        <v>0</v>
      </c>
      <c r="Q76">
        <f>'McKechnie&amp;Moss2016'!Q76*kcal.specimens!N$11</f>
        <v>25.5</v>
      </c>
      <c r="R76">
        <f>'McKechnie&amp;Moss2016'!R76*kcal.specimens!O$11</f>
        <v>0</v>
      </c>
      <c r="S76">
        <f>'McKechnie&amp;Moss2016'!S76*kcal.specimens!P$11</f>
        <v>0</v>
      </c>
      <c r="T76">
        <f>'McKechnie&amp;Moss2016'!T76*kcal.specimens!Q$11</f>
        <v>0</v>
      </c>
      <c r="U76">
        <f t="shared" si="3"/>
        <v>517702.12939999992</v>
      </c>
      <c r="V76">
        <f t="shared" si="4"/>
        <v>0.30749859689489628</v>
      </c>
      <c r="W76">
        <f t="shared" si="5"/>
        <v>0.58524518790592417</v>
      </c>
    </row>
    <row r="77" spans="1:23" x14ac:dyDescent="0.2">
      <c r="A77" t="s">
        <v>123</v>
      </c>
      <c r="B77" t="s">
        <v>263</v>
      </c>
      <c r="C77">
        <v>1244</v>
      </c>
      <c r="D77">
        <v>9</v>
      </c>
      <c r="E77">
        <f>'McKechnie&amp;Moss2016'!E77*kcal.specimens!$B$11</f>
        <v>54800.928</v>
      </c>
      <c r="F77">
        <f>'McKechnie&amp;Moss2016'!F77*kcal.specimens!$C$11</f>
        <v>1634066.0223999999</v>
      </c>
      <c r="G77">
        <f>'McKechnie&amp;Moss2016'!G77*kcal.specimens!$D$11</f>
        <v>2069604.7679999999</v>
      </c>
      <c r="H77">
        <f>'McKechnie&amp;Moss2016'!H77*kcal.specimens!E$11</f>
        <v>31038.444799999997</v>
      </c>
      <c r="I77">
        <f>'McKechnie&amp;Moss2016'!I77*kcal.specimens!F$11</f>
        <v>2201.7600000000002</v>
      </c>
      <c r="J77">
        <f>'McKechnie&amp;Moss2016'!J77*kcal.specimens!G$11</f>
        <v>0</v>
      </c>
      <c r="K77">
        <f>'McKechnie&amp;Moss2016'!K77*kcal.specimens!H$11</f>
        <v>103593.75</v>
      </c>
      <c r="L77">
        <f>'McKechnie&amp;Moss2016'!L77*kcal.specimens!I$11</f>
        <v>5266.8000000000011</v>
      </c>
      <c r="M77">
        <f>'McKechnie&amp;Moss2016'!M77*kcal.specimens!J$11</f>
        <v>578.46149999999989</v>
      </c>
      <c r="N77">
        <f>'McKechnie&amp;Moss2016'!N77*kcal.specimens!K$11</f>
        <v>0</v>
      </c>
      <c r="O77">
        <f>'McKechnie&amp;Moss2016'!O77*kcal.specimens!L$11</f>
        <v>0</v>
      </c>
      <c r="P77">
        <f>'McKechnie&amp;Moss2016'!P77*kcal.specimens!M$11</f>
        <v>0</v>
      </c>
      <c r="Q77">
        <f>'McKechnie&amp;Moss2016'!Q77*kcal.specimens!N$11</f>
        <v>0</v>
      </c>
      <c r="R77">
        <f>'McKechnie&amp;Moss2016'!R77*kcal.specimens!O$11</f>
        <v>0</v>
      </c>
      <c r="S77">
        <f>'McKechnie&amp;Moss2016'!S77*kcal.specimens!P$11</f>
        <v>0</v>
      </c>
      <c r="T77">
        <f>'McKechnie&amp;Moss2016'!T77*kcal.specimens!Q$11</f>
        <v>3908.6097</v>
      </c>
      <c r="U77">
        <f t="shared" si="3"/>
        <v>3905059.5443999995</v>
      </c>
      <c r="V77">
        <f t="shared" si="4"/>
        <v>0.41844842666824666</v>
      </c>
      <c r="W77">
        <f t="shared" si="5"/>
        <v>0.52998033563096114</v>
      </c>
    </row>
    <row r="78" spans="1:23" x14ac:dyDescent="0.2">
      <c r="A78" t="s">
        <v>123</v>
      </c>
      <c r="B78" t="s">
        <v>265</v>
      </c>
      <c r="C78">
        <v>4589</v>
      </c>
      <c r="D78">
        <v>10</v>
      </c>
      <c r="E78">
        <f>'McKechnie&amp;Moss2016'!E78*kcal.specimens!$B$11</f>
        <v>179983.44</v>
      </c>
      <c r="F78">
        <f>'McKechnie&amp;Moss2016'!F78*kcal.specimens!$C$11</f>
        <v>365206.7328</v>
      </c>
      <c r="G78">
        <f>'McKechnie&amp;Moss2016'!G78*kcal.specimens!$D$11</f>
        <v>11452745.304</v>
      </c>
      <c r="H78">
        <f>'McKechnie&amp;Moss2016'!H78*kcal.specimens!E$11</f>
        <v>1070.2911999999999</v>
      </c>
      <c r="I78">
        <f>'McKechnie&amp;Moss2016'!I78*kcal.specimens!F$11</f>
        <v>1761.4080000000001</v>
      </c>
      <c r="J78">
        <f>'McKechnie&amp;Moss2016'!J78*kcal.specimens!G$11</f>
        <v>0</v>
      </c>
      <c r="K78">
        <f>'McKechnie&amp;Moss2016'!K78*kcal.specimens!H$11</f>
        <v>75562.5</v>
      </c>
      <c r="L78">
        <f>'McKechnie&amp;Moss2016'!L78*kcal.specimens!I$11</f>
        <v>2257.2000000000003</v>
      </c>
      <c r="M78">
        <f>'McKechnie&amp;Moss2016'!M78*kcal.specimens!J$11</f>
        <v>0</v>
      </c>
      <c r="N78">
        <f>'McKechnie&amp;Moss2016'!N78*kcal.specimens!K$11</f>
        <v>0</v>
      </c>
      <c r="O78">
        <f>'McKechnie&amp;Moss2016'!O78*kcal.specimens!L$11</f>
        <v>30.506499999999999</v>
      </c>
      <c r="P78">
        <f>'McKechnie&amp;Moss2016'!P78*kcal.specimens!M$11</f>
        <v>0</v>
      </c>
      <c r="Q78">
        <f>'McKechnie&amp;Moss2016'!Q78*kcal.specimens!N$11</f>
        <v>0</v>
      </c>
      <c r="R78">
        <f>'McKechnie&amp;Moss2016'!R78*kcal.specimens!O$11</f>
        <v>0</v>
      </c>
      <c r="S78">
        <f>'McKechnie&amp;Moss2016'!S78*kcal.specimens!P$11</f>
        <v>0</v>
      </c>
      <c r="T78">
        <f>'McKechnie&amp;Moss2016'!T78*kcal.specimens!Q$11</f>
        <v>423432.71749999997</v>
      </c>
      <c r="U78">
        <f t="shared" si="3"/>
        <v>12502050.1</v>
      </c>
      <c r="V78">
        <f t="shared" si="4"/>
        <v>2.9211747663689173E-2</v>
      </c>
      <c r="W78">
        <f t="shared" si="5"/>
        <v>0.91606938161286044</v>
      </c>
    </row>
    <row r="79" spans="1:23" x14ac:dyDescent="0.2">
      <c r="A79" t="s">
        <v>123</v>
      </c>
      <c r="B79" t="s">
        <v>267</v>
      </c>
      <c r="C79">
        <v>25659</v>
      </c>
      <c r="D79">
        <v>12</v>
      </c>
      <c r="E79">
        <f>'McKechnie&amp;Moss2016'!E79*kcal.specimens!$B$11</f>
        <v>261826.65599999999</v>
      </c>
      <c r="F79">
        <f>'McKechnie&amp;Moss2016'!F79*kcal.specimens!$C$11</f>
        <v>72521629.286400005</v>
      </c>
      <c r="G79">
        <f>'McKechnie&amp;Moss2016'!G79*kcal.specimens!$D$11</f>
        <v>34157801.215999998</v>
      </c>
      <c r="H79">
        <f>'McKechnie&amp;Moss2016'!H79*kcal.specimens!E$11</f>
        <v>987878.77759999991</v>
      </c>
      <c r="I79">
        <f>'McKechnie&amp;Moss2016'!I79*kcal.specimens!F$11</f>
        <v>0</v>
      </c>
      <c r="J79">
        <f>'McKechnie&amp;Moss2016'!J79*kcal.specimens!G$11</f>
        <v>533.28</v>
      </c>
      <c r="K79">
        <f>'McKechnie&amp;Moss2016'!K79*kcal.specimens!H$11</f>
        <v>561843.75</v>
      </c>
      <c r="L79">
        <f>'McKechnie&amp;Moss2016'!L79*kcal.specimens!I$11</f>
        <v>14295.600000000002</v>
      </c>
      <c r="M79">
        <f>'McKechnie&amp;Moss2016'!M79*kcal.specimens!J$11</f>
        <v>0</v>
      </c>
      <c r="N79">
        <f>'McKechnie&amp;Moss2016'!N79*kcal.specimens!K$11</f>
        <v>306.21249999999998</v>
      </c>
      <c r="O79">
        <f>'McKechnie&amp;Moss2016'!O79*kcal.specimens!L$11</f>
        <v>61.012999999999998</v>
      </c>
      <c r="P79">
        <f>'McKechnie&amp;Moss2016'!P79*kcal.specimens!M$11</f>
        <v>0</v>
      </c>
      <c r="Q79">
        <f>'McKechnie&amp;Moss2016'!Q79*kcal.specimens!N$11</f>
        <v>17</v>
      </c>
      <c r="R79">
        <f>'McKechnie&amp;Moss2016'!R79*kcal.specimens!O$11</f>
        <v>0</v>
      </c>
      <c r="S79">
        <f>'McKechnie&amp;Moss2016'!S79*kcal.specimens!P$11</f>
        <v>32313.600000000002</v>
      </c>
      <c r="T79">
        <f>'McKechnie&amp;Moss2016'!T79*kcal.specimens!Q$11</f>
        <v>-38651.807033333331</v>
      </c>
      <c r="U79">
        <f t="shared" si="3"/>
        <v>108499854.58446667</v>
      </c>
      <c r="V79">
        <f t="shared" si="4"/>
        <v>0.66840300905603733</v>
      </c>
      <c r="W79">
        <f t="shared" si="5"/>
        <v>0.31481886631846401</v>
      </c>
    </row>
    <row r="80" spans="1:23" x14ac:dyDescent="0.2">
      <c r="A80" t="s">
        <v>123</v>
      </c>
      <c r="B80" t="s">
        <v>269</v>
      </c>
      <c r="C80">
        <v>3999</v>
      </c>
      <c r="D80">
        <v>16</v>
      </c>
      <c r="E80">
        <f>'McKechnie&amp;Moss2016'!E80*kcal.specimens!$B$11</f>
        <v>537.26400000000001</v>
      </c>
      <c r="F80">
        <f>'McKechnie&amp;Moss2016'!F80*kcal.specimens!$C$11</f>
        <v>13049117.4912</v>
      </c>
      <c r="G80">
        <f>'McKechnie&amp;Moss2016'!G80*kcal.specimens!$D$11</f>
        <v>1137350.368</v>
      </c>
      <c r="H80">
        <f>'McKechnie&amp;Moss2016'!H80*kcal.specimens!E$11</f>
        <v>375672.21119999996</v>
      </c>
      <c r="I80">
        <f>'McKechnie&amp;Moss2016'!I80*kcal.specimens!F$11</f>
        <v>440.35200000000003</v>
      </c>
      <c r="J80">
        <f>'McKechnie&amp;Moss2016'!J80*kcal.specimens!G$11</f>
        <v>0</v>
      </c>
      <c r="K80">
        <f>'McKechnie&amp;Moss2016'!K80*kcal.specimens!H$11</f>
        <v>302250</v>
      </c>
      <c r="L80">
        <f>'McKechnie&amp;Moss2016'!L80*kcal.specimens!I$11</f>
        <v>18433.800000000003</v>
      </c>
      <c r="M80">
        <f>'McKechnie&amp;Moss2016'!M80*kcal.specimens!J$11</f>
        <v>54761.021999999997</v>
      </c>
      <c r="N80">
        <f>'McKechnie&amp;Moss2016'!N80*kcal.specimens!K$11</f>
        <v>73.491</v>
      </c>
      <c r="O80">
        <f>'McKechnie&amp;Moss2016'!O80*kcal.specimens!L$11</f>
        <v>61.012999999999998</v>
      </c>
      <c r="P80">
        <f>'McKechnie&amp;Moss2016'!P80*kcal.specimens!M$11</f>
        <v>0</v>
      </c>
      <c r="Q80">
        <f>'McKechnie&amp;Moss2016'!Q80*kcal.specimens!N$11</f>
        <v>0</v>
      </c>
      <c r="R80">
        <f>'McKechnie&amp;Moss2016'!R80*kcal.specimens!O$11</f>
        <v>4004</v>
      </c>
      <c r="S80">
        <f>'McKechnie&amp;Moss2016'!S80*kcal.specimens!P$11</f>
        <v>16156.800000000001</v>
      </c>
      <c r="T80">
        <f>'McKechnie&amp;Moss2016'!T80*kcal.specimens!Q$11</f>
        <v>2605.7397999999998</v>
      </c>
      <c r="U80">
        <f t="shared" si="3"/>
        <v>14961463.552200004</v>
      </c>
      <c r="V80">
        <f t="shared" si="4"/>
        <v>0.872181885526914</v>
      </c>
      <c r="W80">
        <f t="shared" si="5"/>
        <v>7.6018657134165099E-2</v>
      </c>
    </row>
    <row r="81" spans="1:23" x14ac:dyDescent="0.2">
      <c r="A81" t="s">
        <v>123</v>
      </c>
      <c r="B81" t="s">
        <v>271</v>
      </c>
      <c r="C81">
        <v>3683</v>
      </c>
      <c r="D81">
        <v>21</v>
      </c>
      <c r="E81">
        <f>'McKechnie&amp;Moss2016'!E81*kcal.specimens!$B$11</f>
        <v>218487.36</v>
      </c>
      <c r="F81">
        <f>'McKechnie&amp;Moss2016'!F81*kcal.specimens!$C$11</f>
        <v>1048798.8223999999</v>
      </c>
      <c r="G81">
        <f>'McKechnie&amp;Moss2016'!G81*kcal.specimens!$D$11</f>
        <v>2139523.8479999998</v>
      </c>
      <c r="H81">
        <f>'McKechnie&amp;Moss2016'!H81*kcal.specimens!E$11</f>
        <v>680705.20319999987</v>
      </c>
      <c r="I81">
        <f>'McKechnie&amp;Moss2016'!I81*kcal.specimens!F$11</f>
        <v>2201.7600000000002</v>
      </c>
      <c r="J81">
        <f>'McKechnie&amp;Moss2016'!J81*kcal.specimens!G$11</f>
        <v>4266.24</v>
      </c>
      <c r="K81">
        <f>'McKechnie&amp;Moss2016'!K81*kcal.specimens!H$11</f>
        <v>186468.75</v>
      </c>
      <c r="L81">
        <f>'McKechnie&amp;Moss2016'!L81*kcal.specimens!I$11</f>
        <v>7147.8000000000011</v>
      </c>
      <c r="M81">
        <f>'McKechnie&amp;Moss2016'!M81*kcal.specimens!J$11</f>
        <v>57074.867999999995</v>
      </c>
      <c r="N81">
        <f>'McKechnie&amp;Moss2016'!N81*kcal.specimens!K$11</f>
        <v>12.2485</v>
      </c>
      <c r="O81">
        <f>'McKechnie&amp;Moss2016'!O81*kcal.specimens!L$11</f>
        <v>0</v>
      </c>
      <c r="P81">
        <f>'McKechnie&amp;Moss2016'!P81*kcal.specimens!M$11</f>
        <v>0</v>
      </c>
      <c r="Q81">
        <f>'McKechnie&amp;Moss2016'!Q81*kcal.specimens!N$11</f>
        <v>0</v>
      </c>
      <c r="R81">
        <f>'McKechnie&amp;Moss2016'!R81*kcal.specimens!O$11</f>
        <v>12012</v>
      </c>
      <c r="S81">
        <f>'McKechnie&amp;Moss2016'!S81*kcal.specimens!P$11</f>
        <v>26254.800000000003</v>
      </c>
      <c r="T81">
        <f>'McKechnie&amp;Moss2016'!T81*kcal.specimens!Q$11</f>
        <v>265351.16963333334</v>
      </c>
      <c r="U81">
        <f t="shared" si="3"/>
        <v>4648304.8697333327</v>
      </c>
      <c r="V81">
        <f t="shared" si="4"/>
        <v>0.22563038608527591</v>
      </c>
      <c r="W81">
        <f t="shared" si="5"/>
        <v>0.46028044802550605</v>
      </c>
    </row>
    <row r="82" spans="1:23" x14ac:dyDescent="0.2">
      <c r="A82" t="s">
        <v>123</v>
      </c>
      <c r="B82" t="s">
        <v>273</v>
      </c>
      <c r="C82">
        <v>806</v>
      </c>
      <c r="D82">
        <v>8</v>
      </c>
      <c r="E82">
        <f>'McKechnie&amp;Moss2016'!E82*kcal.specimens!$B$11</f>
        <v>62680.799999999996</v>
      </c>
      <c r="F82">
        <f>'McKechnie&amp;Moss2016'!F82*kcal.specimens!$C$11</f>
        <v>285610.39360000001</v>
      </c>
      <c r="G82">
        <f>'McKechnie&amp;Moss2016'!G82*kcal.specimens!$D$11</f>
        <v>125854.344</v>
      </c>
      <c r="H82">
        <f>'McKechnie&amp;Moss2016'!H82*kcal.specimens!E$11</f>
        <v>17124.659199999998</v>
      </c>
      <c r="I82">
        <f>'McKechnie&amp;Moss2016'!I82*kcal.specimens!F$11</f>
        <v>0</v>
      </c>
      <c r="J82">
        <f>'McKechnie&amp;Moss2016'!J82*kcal.specimens!G$11</f>
        <v>0</v>
      </c>
      <c r="K82">
        <f>'McKechnie&amp;Moss2016'!K82*kcal.specimens!H$11</f>
        <v>62156.25</v>
      </c>
      <c r="L82">
        <f>'McKechnie&amp;Moss2016'!L82*kcal.specimens!I$11</f>
        <v>4138.2000000000007</v>
      </c>
      <c r="M82">
        <f>'McKechnie&amp;Moss2016'!M82*kcal.specimens!J$11</f>
        <v>6170.2559999999994</v>
      </c>
      <c r="N82">
        <f>'McKechnie&amp;Moss2016'!N82*kcal.specimens!K$11</f>
        <v>0</v>
      </c>
      <c r="O82">
        <f>'McKechnie&amp;Moss2016'!O82*kcal.specimens!L$11</f>
        <v>0</v>
      </c>
      <c r="P82">
        <f>'McKechnie&amp;Moss2016'!P82*kcal.specimens!M$11</f>
        <v>0</v>
      </c>
      <c r="Q82">
        <f>'McKechnie&amp;Moss2016'!Q82*kcal.specimens!N$11</f>
        <v>0</v>
      </c>
      <c r="R82">
        <f>'McKechnie&amp;Moss2016'!R82*kcal.specimens!O$11</f>
        <v>6006</v>
      </c>
      <c r="S82">
        <f>'McKechnie&amp;Moss2016'!S82*kcal.specimens!P$11</f>
        <v>0</v>
      </c>
      <c r="T82">
        <f>'McKechnie&amp;Moss2016'!T82*kcal.specimens!Q$11</f>
        <v>105532.46189999999</v>
      </c>
      <c r="U82">
        <f t="shared" si="3"/>
        <v>675273.36470000003</v>
      </c>
      <c r="V82">
        <f t="shared" si="4"/>
        <v>0.42295521862747626</v>
      </c>
      <c r="W82">
        <f t="shared" si="5"/>
        <v>0.18637540080662388</v>
      </c>
    </row>
    <row r="83" spans="1:23" x14ac:dyDescent="0.2">
      <c r="A83" t="s">
        <v>123</v>
      </c>
      <c r="B83" t="s">
        <v>275</v>
      </c>
      <c r="C83">
        <v>14800</v>
      </c>
      <c r="D83">
        <v>11</v>
      </c>
      <c r="E83">
        <f>'McKechnie&amp;Moss2016'!E83*kcal.specimens!$B$11</f>
        <v>669789.12</v>
      </c>
      <c r="F83">
        <f>'McKechnie&amp;Moss2016'!F83*kcal.specimens!$C$11</f>
        <v>28738960.588800002</v>
      </c>
      <c r="G83">
        <f>'McKechnie&amp;Moss2016'!G83*kcal.specimens!$D$11</f>
        <v>5882525.2639999995</v>
      </c>
      <c r="H83">
        <f>'McKechnie&amp;Moss2016'!H83*kcal.specimens!E$11</f>
        <v>2446685.6831999999</v>
      </c>
      <c r="I83">
        <f>'McKechnie&amp;Moss2016'!I83*kcal.specimens!F$11</f>
        <v>0</v>
      </c>
      <c r="J83">
        <f>'McKechnie&amp;Moss2016'!J83*kcal.specimens!G$11</f>
        <v>1333.1999999999998</v>
      </c>
      <c r="K83">
        <f>'McKechnie&amp;Moss2016'!K83*kcal.specimens!H$11</f>
        <v>890906.25</v>
      </c>
      <c r="L83">
        <f>'McKechnie&amp;Moss2016'!L83*kcal.specimens!I$11</f>
        <v>123017.40000000001</v>
      </c>
      <c r="M83">
        <f>'McKechnie&amp;Moss2016'!M83*kcal.specimens!J$11</f>
        <v>2121.0254999999997</v>
      </c>
      <c r="N83">
        <f>'McKechnie&amp;Moss2016'!N83*kcal.specimens!K$11</f>
        <v>0</v>
      </c>
      <c r="O83">
        <f>'McKechnie&amp;Moss2016'!O83*kcal.specimens!L$11</f>
        <v>2806.598</v>
      </c>
      <c r="P83">
        <f>'McKechnie&amp;Moss2016'!P83*kcal.specimens!M$11</f>
        <v>0</v>
      </c>
      <c r="Q83">
        <f>'McKechnie&amp;Moss2016'!Q83*kcal.specimens!N$11</f>
        <v>0</v>
      </c>
      <c r="R83">
        <f>'McKechnie&amp;Moss2016'!R83*kcal.specimens!O$11</f>
        <v>2802.7999999999997</v>
      </c>
      <c r="S83">
        <f>'McKechnie&amp;Moss2016'!S83*kcal.specimens!P$11</f>
        <v>405939.60000000003</v>
      </c>
      <c r="T83">
        <f>'McKechnie&amp;Moss2016'!T83*kcal.specimens!Q$11</f>
        <v>0</v>
      </c>
      <c r="U83">
        <f t="shared" si="3"/>
        <v>39166887.5295</v>
      </c>
      <c r="V83">
        <f t="shared" si="4"/>
        <v>0.73375655819355534</v>
      </c>
      <c r="W83">
        <f t="shared" si="5"/>
        <v>0.15019128746366064</v>
      </c>
    </row>
    <row r="84" spans="1:23" x14ac:dyDescent="0.2">
      <c r="A84" t="s">
        <v>123</v>
      </c>
      <c r="B84" t="s">
        <v>277</v>
      </c>
      <c r="C84">
        <v>5321</v>
      </c>
      <c r="D84">
        <v>16</v>
      </c>
      <c r="E84">
        <f>'McKechnie&amp;Moss2016'!E84*kcal.specimens!$B$11</f>
        <v>766496.64</v>
      </c>
      <c r="F84">
        <f>'McKechnie&amp;Moss2016'!F84*kcal.specimens!$C$11</f>
        <v>2659454.1568</v>
      </c>
      <c r="G84">
        <f>'McKechnie&amp;Moss2016'!G84*kcal.specimens!$D$11</f>
        <v>1016157.296</v>
      </c>
      <c r="H84">
        <f>'McKechnie&amp;Moss2016'!H84*kcal.specimens!E$11</f>
        <v>63147.180799999995</v>
      </c>
      <c r="I84">
        <f>'McKechnie&amp;Moss2016'!I84*kcal.specimens!F$11</f>
        <v>12329.856000000002</v>
      </c>
      <c r="J84">
        <f>'McKechnie&amp;Moss2016'!J84*kcal.specimens!G$11</f>
        <v>0</v>
      </c>
      <c r="K84">
        <f>'McKechnie&amp;Moss2016'!K84*kcal.specimens!H$11</f>
        <v>18281.25</v>
      </c>
      <c r="L84">
        <f>'McKechnie&amp;Moss2016'!L84*kcal.specimens!I$11</f>
        <v>34610.400000000001</v>
      </c>
      <c r="M84">
        <f>'McKechnie&amp;Moss2016'!M84*kcal.specimens!J$11</f>
        <v>1542.5639999999999</v>
      </c>
      <c r="N84">
        <f>'McKechnie&amp;Moss2016'!N84*kcal.specimens!K$11</f>
        <v>0</v>
      </c>
      <c r="O84">
        <f>'McKechnie&amp;Moss2016'!O84*kcal.specimens!L$11</f>
        <v>0</v>
      </c>
      <c r="P84">
        <f>'McKechnie&amp;Moss2016'!P84*kcal.specimens!M$11</f>
        <v>0</v>
      </c>
      <c r="Q84">
        <f>'McKechnie&amp;Moss2016'!Q84*kcal.specimens!N$11</f>
        <v>0</v>
      </c>
      <c r="R84">
        <f>'McKechnie&amp;Moss2016'!R84*kcal.specimens!O$11</f>
        <v>6806.7999999999993</v>
      </c>
      <c r="S84">
        <f>'McKechnie&amp;Moss2016'!S84*kcal.specimens!P$11</f>
        <v>60588.000000000007</v>
      </c>
      <c r="T84">
        <f>'McKechnie&amp;Moss2016'!T84*kcal.specimens!Q$11</f>
        <v>2605.7397999999998</v>
      </c>
      <c r="U84">
        <f t="shared" si="3"/>
        <v>4642019.8833999997</v>
      </c>
      <c r="V84">
        <f t="shared" si="4"/>
        <v>0.57290882495145845</v>
      </c>
      <c r="W84">
        <f t="shared" si="5"/>
        <v>0.21890412396418388</v>
      </c>
    </row>
    <row r="85" spans="1:23" x14ac:dyDescent="0.2">
      <c r="A85" t="s">
        <v>123</v>
      </c>
      <c r="B85" t="s">
        <v>279</v>
      </c>
      <c r="C85">
        <v>18654</v>
      </c>
      <c r="D85">
        <v>11</v>
      </c>
      <c r="E85">
        <f>'McKechnie&amp;Moss2016'!E85*kcal.specimens!$B$11</f>
        <v>2268149.52</v>
      </c>
      <c r="F85">
        <f>'McKechnie&amp;Moss2016'!F85*kcal.specimens!$C$11</f>
        <v>16682456.2688</v>
      </c>
      <c r="G85">
        <f>'McKechnie&amp;Moss2016'!G85*kcal.specimens!$D$11</f>
        <v>591981.54399999999</v>
      </c>
      <c r="H85">
        <f>'McKechnie&amp;Moss2016'!H85*kcal.specimens!E$11</f>
        <v>625050.06079999998</v>
      </c>
      <c r="I85">
        <f>'McKechnie&amp;Moss2016'!I85*kcal.specimens!F$11</f>
        <v>256725.21600000001</v>
      </c>
      <c r="J85">
        <f>'McKechnie&amp;Moss2016'!J85*kcal.specimens!G$11</f>
        <v>0</v>
      </c>
      <c r="K85">
        <f>'McKechnie&amp;Moss2016'!K85*kcal.specimens!H$11</f>
        <v>1205343.75</v>
      </c>
      <c r="L85">
        <f>'McKechnie&amp;Moss2016'!L85*kcal.specimens!I$11</f>
        <v>0</v>
      </c>
      <c r="M85">
        <f>'McKechnie&amp;Moss2016'!M85*kcal.specimens!J$11</f>
        <v>6555.896999999999</v>
      </c>
      <c r="N85">
        <f>'McKechnie&amp;Moss2016'!N85*kcal.specimens!K$11</f>
        <v>0</v>
      </c>
      <c r="O85">
        <f>'McKechnie&amp;Moss2016'!O85*kcal.specimens!L$11</f>
        <v>0</v>
      </c>
      <c r="P85">
        <f>'McKechnie&amp;Moss2016'!P85*kcal.specimens!M$11</f>
        <v>0</v>
      </c>
      <c r="Q85">
        <f>'McKechnie&amp;Moss2016'!Q85*kcal.specimens!N$11</f>
        <v>0</v>
      </c>
      <c r="R85">
        <f>'McKechnie&amp;Moss2016'!R85*kcal.specimens!O$11</f>
        <v>35635.599999999999</v>
      </c>
      <c r="S85">
        <f>'McKechnie&amp;Moss2016'!S85*kcal.specimens!P$11</f>
        <v>40392</v>
      </c>
      <c r="T85">
        <f>'McKechnie&amp;Moss2016'!T85*kcal.specimens!Q$11</f>
        <v>0</v>
      </c>
      <c r="U85">
        <f t="shared" si="3"/>
        <v>21712289.856600001</v>
      </c>
      <c r="V85">
        <f t="shared" si="4"/>
        <v>0.76834163411506518</v>
      </c>
      <c r="W85">
        <f t="shared" si="5"/>
        <v>2.7264813979077023E-2</v>
      </c>
    </row>
    <row r="86" spans="1:23" x14ac:dyDescent="0.2">
      <c r="A86" t="s">
        <v>123</v>
      </c>
      <c r="B86" t="s">
        <v>281</v>
      </c>
      <c r="C86">
        <v>3223</v>
      </c>
      <c r="D86">
        <v>24</v>
      </c>
      <c r="E86">
        <f>'McKechnie&amp;Moss2016'!E86*kcal.specimens!$B$11</f>
        <v>300509.66399999999</v>
      </c>
      <c r="F86">
        <f>'McKechnie&amp;Moss2016'!F86*kcal.specimens!$C$11</f>
        <v>1610655.3344000001</v>
      </c>
      <c r="G86">
        <f>'McKechnie&amp;Moss2016'!G86*kcal.specimens!$D$11</f>
        <v>540707.55200000003</v>
      </c>
      <c r="H86">
        <f>'McKechnie&amp;Moss2016'!H86*kcal.specimens!E$11</f>
        <v>124153.77919999999</v>
      </c>
      <c r="I86">
        <f>'McKechnie&amp;Moss2016'!I86*kcal.specimens!F$11</f>
        <v>8366.6880000000001</v>
      </c>
      <c r="J86">
        <f>'McKechnie&amp;Moss2016'!J86*kcal.specimens!G$11</f>
        <v>6132.7199999999993</v>
      </c>
      <c r="K86">
        <f>'McKechnie&amp;Moss2016'!K86*kcal.specimens!H$11</f>
        <v>46312.5</v>
      </c>
      <c r="L86">
        <f>'McKechnie&amp;Moss2016'!L86*kcal.specimens!I$11</f>
        <v>65835.000000000015</v>
      </c>
      <c r="M86">
        <f>'McKechnie&amp;Moss2016'!M86*kcal.specimens!J$11</f>
        <v>771.28199999999993</v>
      </c>
      <c r="N86">
        <f>'McKechnie&amp;Moss2016'!N86*kcal.specimens!K$11</f>
        <v>2547.6880000000001</v>
      </c>
      <c r="O86">
        <f>'McKechnie&amp;Moss2016'!O86*kcal.specimens!L$11</f>
        <v>4118.3774999999996</v>
      </c>
      <c r="P86">
        <f>'McKechnie&amp;Moss2016'!P86*kcal.specimens!M$11</f>
        <v>0</v>
      </c>
      <c r="Q86">
        <f>'McKechnie&amp;Moss2016'!Q86*kcal.specimens!N$11</f>
        <v>3009</v>
      </c>
      <c r="R86">
        <f>'McKechnie&amp;Moss2016'!R86*kcal.specimens!O$11</f>
        <v>800.8</v>
      </c>
      <c r="S86">
        <f>'McKechnie&amp;Moss2016'!S86*kcal.specimens!P$11</f>
        <v>22215.600000000002</v>
      </c>
      <c r="T86">
        <f>'McKechnie&amp;Moss2016'!T86*kcal.specimens!Q$11</f>
        <v>0</v>
      </c>
      <c r="U86">
        <f t="shared" si="3"/>
        <v>2736135.9851000002</v>
      </c>
      <c r="V86">
        <f t="shared" si="4"/>
        <v>0.58866055750556345</v>
      </c>
      <c r="W86">
        <f t="shared" si="5"/>
        <v>0.19761720723841811</v>
      </c>
    </row>
    <row r="87" spans="1:23" x14ac:dyDescent="0.2">
      <c r="A87" t="s">
        <v>123</v>
      </c>
      <c r="B87" t="s">
        <v>283</v>
      </c>
      <c r="C87">
        <v>2450</v>
      </c>
      <c r="D87">
        <v>14</v>
      </c>
      <c r="E87">
        <f>'McKechnie&amp;Moss2016'!E87*kcal.specimens!$B$11</f>
        <v>27758.639999999999</v>
      </c>
      <c r="F87">
        <f>'McKechnie&amp;Moss2016'!F87*kcal.specimens!$C$11</f>
        <v>8666636.6975999996</v>
      </c>
      <c r="G87">
        <f>'McKechnie&amp;Moss2016'!G87*kcal.specimens!$D$11</f>
        <v>107209.25599999999</v>
      </c>
      <c r="H87">
        <f>'McKechnie&amp;Moss2016'!H87*kcal.specimens!E$11</f>
        <v>77060.96639999999</v>
      </c>
      <c r="I87">
        <f>'McKechnie&amp;Moss2016'!I87*kcal.specimens!F$11</f>
        <v>1761.4080000000001</v>
      </c>
      <c r="J87">
        <f>'McKechnie&amp;Moss2016'!J87*kcal.specimens!G$11</f>
        <v>66926.64</v>
      </c>
      <c r="K87">
        <f>'McKechnie&amp;Moss2016'!K87*kcal.specimens!H$11</f>
        <v>70687.5</v>
      </c>
      <c r="L87">
        <f>'McKechnie&amp;Moss2016'!L87*kcal.specimens!I$11</f>
        <v>8276.4000000000015</v>
      </c>
      <c r="M87">
        <f>'McKechnie&amp;Moss2016'!M87*kcal.specimens!J$11</f>
        <v>385.64099999999996</v>
      </c>
      <c r="N87">
        <f>'McKechnie&amp;Moss2016'!N87*kcal.specimens!K$11</f>
        <v>0</v>
      </c>
      <c r="O87">
        <f>'McKechnie&amp;Moss2016'!O87*kcal.specimens!L$11</f>
        <v>0</v>
      </c>
      <c r="P87">
        <f>'McKechnie&amp;Moss2016'!P87*kcal.specimens!M$11</f>
        <v>7368.4800000000005</v>
      </c>
      <c r="Q87">
        <f>'McKechnie&amp;Moss2016'!Q87*kcal.specimens!N$11</f>
        <v>0</v>
      </c>
      <c r="R87">
        <f>'McKechnie&amp;Moss2016'!R87*kcal.specimens!O$11</f>
        <v>400.4</v>
      </c>
      <c r="S87">
        <f>'McKechnie&amp;Moss2016'!S87*kcal.specimens!P$11</f>
        <v>12117.6</v>
      </c>
      <c r="T87">
        <f>'McKechnie&amp;Moss2016'!T87*kcal.specimens!Q$11</f>
        <v>434.28996666666666</v>
      </c>
      <c r="U87">
        <f t="shared" si="3"/>
        <v>9047023.9189666677</v>
      </c>
      <c r="V87">
        <f t="shared" si="4"/>
        <v>0.95795443620203058</v>
      </c>
      <c r="W87">
        <f t="shared" si="5"/>
        <v>1.1850223560837586E-2</v>
      </c>
    </row>
    <row r="88" spans="1:23" x14ac:dyDescent="0.2">
      <c r="A88" t="s">
        <v>123</v>
      </c>
      <c r="B88" t="s">
        <v>285</v>
      </c>
      <c r="C88">
        <v>16154</v>
      </c>
      <c r="D88">
        <v>31</v>
      </c>
      <c r="E88">
        <f>'McKechnie&amp;Moss2016'!E88*kcal.specimens!$B$11</f>
        <v>110855.47199999999</v>
      </c>
      <c r="F88">
        <f>'McKechnie&amp;Moss2016'!F88*kcal.specimens!$C$11</f>
        <v>17113212.927999999</v>
      </c>
      <c r="G88">
        <f>'McKechnie&amp;Moss2016'!G88*kcal.specimens!$D$11</f>
        <v>16458951.432</v>
      </c>
      <c r="H88">
        <f>'McKechnie&amp;Moss2016'!H88*kcal.specimens!E$11</f>
        <v>5581568.6079999991</v>
      </c>
      <c r="I88">
        <f>'McKechnie&amp;Moss2016'!I88*kcal.specimens!F$11</f>
        <v>11008.800000000001</v>
      </c>
      <c r="J88">
        <f>'McKechnie&amp;Moss2016'!J88*kcal.specimens!G$11</f>
        <v>47461.919999999998</v>
      </c>
      <c r="K88">
        <f>'McKechnie&amp;Moss2016'!K88*kcal.specimens!H$11</f>
        <v>182812.5</v>
      </c>
      <c r="L88">
        <f>'McKechnie&amp;Moss2016'!L88*kcal.specimens!I$11</f>
        <v>107217.00000000001</v>
      </c>
      <c r="M88">
        <f>'McKechnie&amp;Moss2016'!M88*kcal.specimens!J$11</f>
        <v>28537.433999999997</v>
      </c>
      <c r="N88">
        <f>'McKechnie&amp;Moss2016'!N88*kcal.specimens!K$11</f>
        <v>649.17049999999995</v>
      </c>
      <c r="O88">
        <f>'McKechnie&amp;Moss2016'!O88*kcal.specimens!L$11</f>
        <v>3416.7280000000001</v>
      </c>
      <c r="P88">
        <f>'McKechnie&amp;Moss2016'!P88*kcal.specimens!M$11</f>
        <v>1842.1200000000001</v>
      </c>
      <c r="Q88">
        <f>'McKechnie&amp;Moss2016'!Q88*kcal.specimens!N$11</f>
        <v>8.5</v>
      </c>
      <c r="R88">
        <f>'McKechnie&amp;Moss2016'!R88*kcal.specimens!O$11</f>
        <v>79679.599999999991</v>
      </c>
      <c r="S88">
        <f>'McKechnie&amp;Moss2016'!S88*kcal.specimens!P$11</f>
        <v>96940.800000000003</v>
      </c>
      <c r="T88">
        <f>'McKechnie&amp;Moss2016'!T88*kcal.specimens!Q$11</f>
        <v>839916.79553333332</v>
      </c>
      <c r="U88">
        <f t="shared" si="3"/>
        <v>40664079.808033332</v>
      </c>
      <c r="V88">
        <f t="shared" si="4"/>
        <v>0.42084348173591829</v>
      </c>
      <c r="W88">
        <f t="shared" si="5"/>
        <v>0.40475406082467102</v>
      </c>
    </row>
    <row r="89" spans="1:23" x14ac:dyDescent="0.2">
      <c r="A89" t="s">
        <v>123</v>
      </c>
      <c r="B89" t="s">
        <v>287</v>
      </c>
      <c r="C89">
        <v>401</v>
      </c>
      <c r="D89">
        <v>15</v>
      </c>
      <c r="E89">
        <f>'McKechnie&amp;Moss2016'!E89*kcal.specimens!$B$11</f>
        <v>4656.2879999999996</v>
      </c>
      <c r="F89">
        <f>'McKechnie&amp;Moss2016'!F89*kcal.specimens!$C$11</f>
        <v>4682.1376</v>
      </c>
      <c r="G89">
        <f>'McKechnie&amp;Moss2016'!G89*kcal.specimens!$D$11</f>
        <v>107209.25599999999</v>
      </c>
      <c r="H89">
        <f>'McKechnie&amp;Moss2016'!H89*kcal.specimens!E$11</f>
        <v>78131.257599999997</v>
      </c>
      <c r="I89">
        <f>'McKechnie&amp;Moss2016'!I89*kcal.specimens!F$11</f>
        <v>440.35200000000003</v>
      </c>
      <c r="J89">
        <f>'McKechnie&amp;Moss2016'!J89*kcal.specimens!G$11</f>
        <v>0</v>
      </c>
      <c r="K89">
        <f>'McKechnie&amp;Moss2016'!K89*kcal.specimens!H$11</f>
        <v>0</v>
      </c>
      <c r="L89">
        <f>'McKechnie&amp;Moss2016'!L89*kcal.specimens!I$11</f>
        <v>81259.200000000012</v>
      </c>
      <c r="M89">
        <f>'McKechnie&amp;Moss2016'!M89*kcal.specimens!J$11</f>
        <v>0</v>
      </c>
      <c r="N89">
        <f>'McKechnie&amp;Moss2016'!N89*kcal.specimens!K$11</f>
        <v>636.92200000000003</v>
      </c>
      <c r="O89">
        <f>'McKechnie&amp;Moss2016'!O89*kcal.specimens!L$11</f>
        <v>61.012999999999998</v>
      </c>
      <c r="P89">
        <f>'McKechnie&amp;Moss2016'!P89*kcal.specimens!M$11</f>
        <v>1842.1200000000001</v>
      </c>
      <c r="Q89">
        <f>'McKechnie&amp;Moss2016'!Q89*kcal.specimens!N$11</f>
        <v>25.5</v>
      </c>
      <c r="R89">
        <f>'McKechnie&amp;Moss2016'!R89*kcal.specimens!O$11</f>
        <v>400.4</v>
      </c>
      <c r="S89">
        <f>'McKechnie&amp;Moss2016'!S89*kcal.specimens!P$11</f>
        <v>2019.6000000000001</v>
      </c>
      <c r="T89">
        <f>'McKechnie&amp;Moss2016'!T89*kcal.specimens!Q$11</f>
        <v>434.28996666666666</v>
      </c>
      <c r="U89">
        <f t="shared" si="3"/>
        <v>281798.3361666667</v>
      </c>
      <c r="V89">
        <f t="shared" si="4"/>
        <v>1.661520668890961E-2</v>
      </c>
      <c r="W89">
        <f t="shared" si="5"/>
        <v>0.38044673172446336</v>
      </c>
    </row>
    <row r="90" spans="1:23" x14ac:dyDescent="0.2">
      <c r="A90" t="s">
        <v>123</v>
      </c>
      <c r="B90" t="s">
        <v>289</v>
      </c>
      <c r="C90">
        <v>160</v>
      </c>
      <c r="D90">
        <v>10</v>
      </c>
      <c r="E90">
        <f>'McKechnie&amp;Moss2016'!E90*kcal.specimens!$B$11</f>
        <v>179.08799999999999</v>
      </c>
      <c r="F90">
        <f>'McKechnie&amp;Moss2016'!F90*kcal.specimens!$C$11</f>
        <v>4682.1376</v>
      </c>
      <c r="G90">
        <f>'McKechnie&amp;Moss2016'!G90*kcal.specimens!$D$11</f>
        <v>545368.82400000002</v>
      </c>
      <c r="H90">
        <f>'McKechnie&amp;Moss2016'!H90*kcal.specimens!E$11</f>
        <v>12843.4944</v>
      </c>
      <c r="I90">
        <f>'McKechnie&amp;Moss2016'!I90*kcal.specimens!F$11</f>
        <v>0</v>
      </c>
      <c r="J90">
        <f>'McKechnie&amp;Moss2016'!J90*kcal.specimens!G$11</f>
        <v>799.92</v>
      </c>
      <c r="K90">
        <f>'McKechnie&amp;Moss2016'!K90*kcal.specimens!H$11</f>
        <v>1218.75</v>
      </c>
      <c r="L90">
        <f>'McKechnie&amp;Moss2016'!L90*kcal.specimens!I$11</f>
        <v>4138.2000000000007</v>
      </c>
      <c r="M90">
        <f>'McKechnie&amp;Moss2016'!M90*kcal.specimens!J$11</f>
        <v>0</v>
      </c>
      <c r="N90">
        <f>'McKechnie&amp;Moss2016'!N90*kcal.specimens!K$11</f>
        <v>0</v>
      </c>
      <c r="O90">
        <f>'McKechnie&amp;Moss2016'!O90*kcal.specimens!L$11</f>
        <v>0</v>
      </c>
      <c r="P90">
        <f>'McKechnie&amp;Moss2016'!P90*kcal.specimens!M$11</f>
        <v>0</v>
      </c>
      <c r="Q90">
        <f>'McKechnie&amp;Moss2016'!Q90*kcal.specimens!N$11</f>
        <v>0</v>
      </c>
      <c r="R90">
        <f>'McKechnie&amp;Moss2016'!R90*kcal.specimens!O$11</f>
        <v>5605.5999999999995</v>
      </c>
      <c r="S90">
        <f>'McKechnie&amp;Moss2016'!S90*kcal.specimens!P$11</f>
        <v>0</v>
      </c>
      <c r="T90">
        <f>'McKechnie&amp;Moss2016'!T90*kcal.specimens!Q$11</f>
        <v>0</v>
      </c>
      <c r="U90">
        <f t="shared" si="3"/>
        <v>574836.01399999997</v>
      </c>
      <c r="V90">
        <f t="shared" si="4"/>
        <v>8.1451709460917676E-3</v>
      </c>
      <c r="W90">
        <f t="shared" si="5"/>
        <v>0.94873809350435034</v>
      </c>
    </row>
    <row r="91" spans="1:23" x14ac:dyDescent="0.2">
      <c r="A91" t="s">
        <v>123</v>
      </c>
      <c r="B91" t="s">
        <v>291</v>
      </c>
      <c r="C91">
        <v>126</v>
      </c>
      <c r="D91">
        <v>11</v>
      </c>
      <c r="E91">
        <f>'McKechnie&amp;Moss2016'!E91*kcal.specimens!$B$11</f>
        <v>5730.8159999999998</v>
      </c>
      <c r="F91">
        <f>'McKechnie&amp;Moss2016'!F91*kcal.specimens!$C$11</f>
        <v>51503.513599999998</v>
      </c>
      <c r="G91">
        <f>'McKechnie&amp;Moss2016'!G91*kcal.specimens!$D$11</f>
        <v>125854.344</v>
      </c>
      <c r="H91">
        <f>'McKechnie&amp;Moss2016'!H91*kcal.specimens!E$11</f>
        <v>6421.7471999999998</v>
      </c>
      <c r="I91">
        <f>'McKechnie&amp;Moss2016'!I91*kcal.specimens!F$11</f>
        <v>3963.1680000000001</v>
      </c>
      <c r="J91">
        <f>'McKechnie&amp;Moss2016'!J91*kcal.specimens!G$11</f>
        <v>0</v>
      </c>
      <c r="K91">
        <f>'McKechnie&amp;Moss2016'!K91*kcal.specimens!H$11</f>
        <v>32906.25</v>
      </c>
      <c r="L91">
        <f>'McKechnie&amp;Moss2016'!L91*kcal.specimens!I$11</f>
        <v>376.20000000000005</v>
      </c>
      <c r="M91">
        <f>'McKechnie&amp;Moss2016'!M91*kcal.specimens!J$11</f>
        <v>1156.9229999999998</v>
      </c>
      <c r="N91">
        <f>'McKechnie&amp;Moss2016'!N91*kcal.specimens!K$11</f>
        <v>0</v>
      </c>
      <c r="O91">
        <f>'McKechnie&amp;Moss2016'!O91*kcal.specimens!L$11</f>
        <v>0</v>
      </c>
      <c r="P91">
        <f>'McKechnie&amp;Moss2016'!P91*kcal.specimens!M$11</f>
        <v>0</v>
      </c>
      <c r="Q91">
        <f>'McKechnie&amp;Moss2016'!Q91*kcal.specimens!N$11</f>
        <v>0</v>
      </c>
      <c r="R91">
        <f>'McKechnie&amp;Moss2016'!R91*kcal.specimens!O$11</f>
        <v>1601.6</v>
      </c>
      <c r="S91">
        <f>'McKechnie&amp;Moss2016'!S91*kcal.specimens!P$11</f>
        <v>6058.8</v>
      </c>
      <c r="T91">
        <f>'McKechnie&amp;Moss2016'!T91*kcal.specimens!Q$11</f>
        <v>0</v>
      </c>
      <c r="U91">
        <f t="shared" si="3"/>
        <v>235573.36180000001</v>
      </c>
      <c r="V91">
        <f t="shared" si="4"/>
        <v>0.21863046486438517</v>
      </c>
      <c r="W91">
        <f t="shared" si="5"/>
        <v>0.53424692434813315</v>
      </c>
    </row>
    <row r="92" spans="1:23" x14ac:dyDescent="0.2">
      <c r="A92" t="s">
        <v>123</v>
      </c>
      <c r="B92" t="s">
        <v>293</v>
      </c>
      <c r="C92">
        <v>373</v>
      </c>
      <c r="D92">
        <v>6</v>
      </c>
      <c r="E92">
        <f>'McKechnie&amp;Moss2016'!E92*kcal.specimens!$B$11</f>
        <v>12715.248</v>
      </c>
      <c r="F92">
        <f>'McKechnie&amp;Moss2016'!F92*kcal.specimens!$C$11</f>
        <v>1245448.6015999999</v>
      </c>
      <c r="G92">
        <f>'McKechnie&amp;Moss2016'!G92*kcal.specimens!$D$11</f>
        <v>51273.991999999998</v>
      </c>
      <c r="H92">
        <f>'McKechnie&amp;Moss2016'!H92*kcal.specimens!E$11</f>
        <v>0</v>
      </c>
      <c r="I92">
        <f>'McKechnie&amp;Moss2016'!I92*kcal.specimens!F$11</f>
        <v>1321.056</v>
      </c>
      <c r="J92">
        <f>'McKechnie&amp;Moss2016'!J92*kcal.specimens!G$11</f>
        <v>0</v>
      </c>
      <c r="K92">
        <f>'McKechnie&amp;Moss2016'!K92*kcal.specimens!H$11</f>
        <v>4875</v>
      </c>
      <c r="L92">
        <f>'McKechnie&amp;Moss2016'!L92*kcal.specimens!I$11</f>
        <v>0</v>
      </c>
      <c r="M92">
        <f>'McKechnie&amp;Moss2016'!M92*kcal.specimens!J$11</f>
        <v>3470.7689999999998</v>
      </c>
      <c r="N92">
        <f>'McKechnie&amp;Moss2016'!N92*kcal.specimens!K$11</f>
        <v>0</v>
      </c>
      <c r="O92">
        <f>'McKechnie&amp;Moss2016'!O92*kcal.specimens!L$11</f>
        <v>0</v>
      </c>
      <c r="P92">
        <f>'McKechnie&amp;Moss2016'!P92*kcal.specimens!M$11</f>
        <v>0</v>
      </c>
      <c r="Q92">
        <f>'McKechnie&amp;Moss2016'!Q92*kcal.specimens!N$11</f>
        <v>0</v>
      </c>
      <c r="R92">
        <f>'McKechnie&amp;Moss2016'!R92*kcal.specimens!O$11</f>
        <v>0</v>
      </c>
      <c r="S92">
        <f>'McKechnie&amp;Moss2016'!S92*kcal.specimens!P$11</f>
        <v>0</v>
      </c>
      <c r="T92">
        <f>'McKechnie&amp;Moss2016'!T92*kcal.specimens!Q$11</f>
        <v>0</v>
      </c>
      <c r="U92">
        <f t="shared" si="3"/>
        <v>1319104.6666000001</v>
      </c>
      <c r="V92">
        <f t="shared" si="4"/>
        <v>0.94416207685031617</v>
      </c>
      <c r="W92">
        <f t="shared" si="5"/>
        <v>3.8870298391225473E-2</v>
      </c>
    </row>
    <row r="93" spans="1:23" x14ac:dyDescent="0.2">
      <c r="A93" t="s">
        <v>123</v>
      </c>
      <c r="B93" t="s">
        <v>295</v>
      </c>
      <c r="C93">
        <v>8057</v>
      </c>
      <c r="D93">
        <v>29</v>
      </c>
      <c r="E93">
        <f>'McKechnie&amp;Moss2016'!E93*kcal.specimens!$B$11</f>
        <v>22565.088</v>
      </c>
      <c r="F93">
        <f>'McKechnie&amp;Moss2016'!F93*kcal.specimens!$C$11</f>
        <v>1549787.5456000001</v>
      </c>
      <c r="G93">
        <f>'McKechnie&amp;Moss2016'!G93*kcal.specimens!$D$11</f>
        <v>1225914.5360000001</v>
      </c>
      <c r="H93">
        <f>'McKechnie&amp;Moss2016'!H93*kcal.specimens!E$11</f>
        <v>1200866.7263999998</v>
      </c>
      <c r="I93">
        <f>'McKechnie&amp;Moss2016'!I93*kcal.specimens!F$11</f>
        <v>3082.4640000000004</v>
      </c>
      <c r="J93">
        <f>'McKechnie&amp;Moss2016'!J93*kcal.specimens!G$11</f>
        <v>11198.88</v>
      </c>
      <c r="K93">
        <f>'McKechnie&amp;Moss2016'!K93*kcal.specimens!H$11</f>
        <v>369281.25</v>
      </c>
      <c r="L93">
        <f>'McKechnie&amp;Moss2016'!L93*kcal.specimens!I$11</f>
        <v>197881.2</v>
      </c>
      <c r="M93">
        <f>'McKechnie&amp;Moss2016'!M93*kcal.specimens!J$11</f>
        <v>27766.151999999998</v>
      </c>
      <c r="N93">
        <f>'McKechnie&amp;Moss2016'!N93*kcal.specimens!K$11</f>
        <v>85.739499999999992</v>
      </c>
      <c r="O93">
        <f>'McKechnie&amp;Moss2016'!O93*kcal.specimens!L$11</f>
        <v>0</v>
      </c>
      <c r="P93">
        <f>'McKechnie&amp;Moss2016'!P93*kcal.specimens!M$11</f>
        <v>0</v>
      </c>
      <c r="Q93">
        <f>'McKechnie&amp;Moss2016'!Q93*kcal.specimens!N$11</f>
        <v>0</v>
      </c>
      <c r="R93">
        <f>'McKechnie&amp;Moss2016'!R93*kcal.specimens!O$11</f>
        <v>116916.79999999999</v>
      </c>
      <c r="S93">
        <f>'McKechnie&amp;Moss2016'!S93*kcal.specimens!P$11</f>
        <v>22215.600000000002</v>
      </c>
      <c r="T93">
        <f>'McKechnie&amp;Moss2016'!T93*kcal.specimens!Q$11</f>
        <v>2120637.9072333332</v>
      </c>
      <c r="U93">
        <f t="shared" si="3"/>
        <v>6868199.888733333</v>
      </c>
      <c r="V93">
        <f t="shared" si="4"/>
        <v>0.22564683187836274</v>
      </c>
      <c r="W93">
        <f t="shared" si="5"/>
        <v>0.1784913886986608</v>
      </c>
    </row>
    <row r="94" spans="1:23" x14ac:dyDescent="0.2">
      <c r="A94" t="s">
        <v>123</v>
      </c>
      <c r="B94" t="s">
        <v>297</v>
      </c>
      <c r="C94">
        <v>1226</v>
      </c>
      <c r="D94">
        <v>12</v>
      </c>
      <c r="E94">
        <f>'McKechnie&amp;Moss2016'!E94*kcal.specimens!$B$11</f>
        <v>93483.936000000002</v>
      </c>
      <c r="F94">
        <f>'McKechnie&amp;Moss2016'!F94*kcal.specimens!$C$11</f>
        <v>1231402.1888000001</v>
      </c>
      <c r="G94">
        <f>'McKechnie&amp;Moss2016'!G94*kcal.specimens!$D$11</f>
        <v>1044124.928</v>
      </c>
      <c r="H94">
        <f>'McKechnie&amp;Moss2016'!H94*kcal.specimens!E$11</f>
        <v>50303.686399999991</v>
      </c>
      <c r="I94">
        <f>'McKechnie&amp;Moss2016'!I94*kcal.specimens!F$11</f>
        <v>0</v>
      </c>
      <c r="J94">
        <f>'McKechnie&amp;Moss2016'!J94*kcal.specimens!G$11</f>
        <v>0</v>
      </c>
      <c r="K94">
        <f>'McKechnie&amp;Moss2016'!K94*kcal.specimens!H$11</f>
        <v>9750</v>
      </c>
      <c r="L94">
        <f>'McKechnie&amp;Moss2016'!L94*kcal.specimens!I$11</f>
        <v>4514.4000000000005</v>
      </c>
      <c r="M94">
        <f>'McKechnie&amp;Moss2016'!M94*kcal.specimens!J$11</f>
        <v>22945.639499999997</v>
      </c>
      <c r="N94">
        <f>'McKechnie&amp;Moss2016'!N94*kcal.specimens!K$11</f>
        <v>0</v>
      </c>
      <c r="O94">
        <f>'McKechnie&amp;Moss2016'!O94*kcal.specimens!L$11</f>
        <v>0</v>
      </c>
      <c r="P94">
        <f>'McKechnie&amp;Moss2016'!P94*kcal.specimens!M$11</f>
        <v>0</v>
      </c>
      <c r="Q94">
        <f>'McKechnie&amp;Moss2016'!Q94*kcal.specimens!N$11</f>
        <v>0</v>
      </c>
      <c r="R94">
        <f>'McKechnie&amp;Moss2016'!R94*kcal.specimens!O$11</f>
        <v>2802.7999999999997</v>
      </c>
      <c r="S94">
        <f>'McKechnie&amp;Moss2016'!S94*kcal.specimens!P$11</f>
        <v>4039.2000000000003</v>
      </c>
      <c r="T94">
        <f>'McKechnie&amp;Moss2016'!T94*kcal.specimens!Q$11</f>
        <v>9554.3792666666668</v>
      </c>
      <c r="U94">
        <f t="shared" si="3"/>
        <v>2472921.1579666669</v>
      </c>
      <c r="V94">
        <f t="shared" si="4"/>
        <v>0.49795448788691166</v>
      </c>
      <c r="W94">
        <f t="shared" si="5"/>
        <v>0.42222329840006728</v>
      </c>
    </row>
    <row r="95" spans="1:23" x14ac:dyDescent="0.2">
      <c r="A95" t="s">
        <v>123</v>
      </c>
      <c r="B95" t="s">
        <v>299</v>
      </c>
      <c r="C95">
        <v>1248</v>
      </c>
      <c r="D95">
        <v>7</v>
      </c>
      <c r="E95">
        <f>'McKechnie&amp;Moss2016'!E95*kcal.specimens!$B$11</f>
        <v>4656.2879999999996</v>
      </c>
      <c r="F95">
        <f>'McKechnie&amp;Moss2016'!F95*kcal.specimens!$C$11</f>
        <v>309021.08159999998</v>
      </c>
      <c r="G95">
        <f>'McKechnie&amp;Moss2016'!G95*kcal.specimens!$D$11</f>
        <v>1803912.264</v>
      </c>
      <c r="H95">
        <f>'McKechnie&amp;Moss2016'!H95*kcal.specimens!E$11</f>
        <v>73850.092799999999</v>
      </c>
      <c r="I95">
        <f>'McKechnie&amp;Moss2016'!I95*kcal.specimens!F$11</f>
        <v>12770.208000000001</v>
      </c>
      <c r="J95">
        <f>'McKechnie&amp;Moss2016'!J95*kcal.specimens!G$11</f>
        <v>0</v>
      </c>
      <c r="K95">
        <f>'McKechnie&amp;Moss2016'!K95*kcal.specimens!H$11</f>
        <v>56062.5</v>
      </c>
      <c r="L95">
        <f>'McKechnie&amp;Moss2016'!L95*kcal.specimens!I$11</f>
        <v>31977.000000000004</v>
      </c>
      <c r="M95">
        <f>'McKechnie&amp;Moss2016'!M95*kcal.specimens!J$11</f>
        <v>0</v>
      </c>
      <c r="N95">
        <f>'McKechnie&amp;Moss2016'!N95*kcal.specimens!K$11</f>
        <v>0</v>
      </c>
      <c r="O95">
        <f>'McKechnie&amp;Moss2016'!O95*kcal.specimens!L$11</f>
        <v>0</v>
      </c>
      <c r="P95">
        <f>'McKechnie&amp;Moss2016'!P95*kcal.specimens!M$11</f>
        <v>0</v>
      </c>
      <c r="Q95">
        <f>'McKechnie&amp;Moss2016'!Q95*kcal.specimens!N$11</f>
        <v>0</v>
      </c>
      <c r="R95">
        <f>'McKechnie&amp;Moss2016'!R95*kcal.specimens!O$11</f>
        <v>0</v>
      </c>
      <c r="S95">
        <f>'McKechnie&amp;Moss2016'!S95*kcal.specimens!P$11</f>
        <v>0</v>
      </c>
      <c r="T95">
        <f>'McKechnie&amp;Moss2016'!T95*kcal.specimens!Q$11</f>
        <v>234516.58199999999</v>
      </c>
      <c r="U95">
        <f t="shared" si="3"/>
        <v>2526766.0164000001</v>
      </c>
      <c r="V95">
        <f t="shared" si="4"/>
        <v>0.12229904929633198</v>
      </c>
      <c r="W95">
        <f t="shared" si="5"/>
        <v>0.71392137312742432</v>
      </c>
    </row>
    <row r="96" spans="1:23" x14ac:dyDescent="0.2">
      <c r="A96" t="s">
        <v>301</v>
      </c>
      <c r="B96" t="s">
        <v>302</v>
      </c>
      <c r="C96">
        <v>183</v>
      </c>
      <c r="D96">
        <v>14</v>
      </c>
      <c r="E96">
        <f>'McKechnie&amp;Moss2016'!E96*kcal.specimens!$B$11</f>
        <v>12715.248</v>
      </c>
      <c r="F96">
        <f>'McKechnie&amp;Moss2016'!F96*kcal.specimens!$C$11</f>
        <v>18728.5504</v>
      </c>
      <c r="G96">
        <f>'McKechnie&amp;Moss2016'!G96*kcal.specimens!$D$11</f>
        <v>23306.36</v>
      </c>
      <c r="H96">
        <f>'McKechnie&amp;Moss2016'!H96*kcal.specimens!E$11</f>
        <v>11773.203199999998</v>
      </c>
      <c r="I96">
        <f>'McKechnie&amp;Moss2016'!I96*kcal.specimens!F$11</f>
        <v>3522.8160000000003</v>
      </c>
      <c r="J96">
        <f>'McKechnie&amp;Moss2016'!J96*kcal.specimens!G$11</f>
        <v>1599.84</v>
      </c>
      <c r="K96">
        <f>'McKechnie&amp;Moss2016'!K96*kcal.specimens!H$11</f>
        <v>0</v>
      </c>
      <c r="L96">
        <f>'McKechnie&amp;Moss2016'!L96*kcal.specimens!I$11</f>
        <v>376.20000000000005</v>
      </c>
      <c r="M96">
        <f>'McKechnie&amp;Moss2016'!M96*kcal.specimens!J$11</f>
        <v>578.46149999999989</v>
      </c>
      <c r="N96">
        <f>'McKechnie&amp;Moss2016'!N96*kcal.specimens!K$11</f>
        <v>404.20049999999998</v>
      </c>
      <c r="O96">
        <f>'McKechnie&amp;Moss2016'!O96*kcal.specimens!L$11</f>
        <v>0</v>
      </c>
      <c r="P96">
        <f>'McKechnie&amp;Moss2016'!P96*kcal.specimens!M$11</f>
        <v>3684.2400000000002</v>
      </c>
      <c r="Q96">
        <f>'McKechnie&amp;Moss2016'!Q96*kcal.specimens!N$11</f>
        <v>0</v>
      </c>
      <c r="R96">
        <f>'McKechnie&amp;Moss2016'!R96*kcal.specimens!O$11</f>
        <v>0</v>
      </c>
      <c r="S96">
        <f>'McKechnie&amp;Moss2016'!S96*kcal.specimens!P$11</f>
        <v>0</v>
      </c>
      <c r="T96">
        <f>'McKechnie&amp;Moss2016'!T96*kcal.specimens!Q$11</f>
        <v>16937.308700000001</v>
      </c>
      <c r="U96">
        <f t="shared" si="3"/>
        <v>93626.428300000029</v>
      </c>
      <c r="V96">
        <f t="shared" si="4"/>
        <v>0.20003486985522437</v>
      </c>
      <c r="W96">
        <f t="shared" si="5"/>
        <v>0.24892928656128169</v>
      </c>
    </row>
    <row r="97" spans="1:23" x14ac:dyDescent="0.2">
      <c r="A97" t="s">
        <v>301</v>
      </c>
      <c r="B97" t="s">
        <v>304</v>
      </c>
      <c r="C97">
        <v>247</v>
      </c>
      <c r="D97">
        <v>8</v>
      </c>
      <c r="E97">
        <f>'McKechnie&amp;Moss2016'!E97*kcal.specimens!$B$11</f>
        <v>22386</v>
      </c>
      <c r="F97">
        <f>'McKechnie&amp;Moss2016'!F97*kcal.specimens!$C$11</f>
        <v>70232.063999999998</v>
      </c>
      <c r="G97">
        <f>'McKechnie&amp;Moss2016'!G97*kcal.specimens!$D$11</f>
        <v>9322.5439999999999</v>
      </c>
      <c r="H97">
        <f>'McKechnie&amp;Moss2016'!H97*kcal.specimens!E$11</f>
        <v>0</v>
      </c>
      <c r="I97">
        <f>'McKechnie&amp;Moss2016'!I97*kcal.specimens!F$11</f>
        <v>880.70400000000006</v>
      </c>
      <c r="J97">
        <f>'McKechnie&amp;Moss2016'!J97*kcal.specimens!G$11</f>
        <v>266.64</v>
      </c>
      <c r="K97">
        <f>'McKechnie&amp;Moss2016'!K97*kcal.specimens!H$11</f>
        <v>0</v>
      </c>
      <c r="L97">
        <f>'McKechnie&amp;Moss2016'!L97*kcal.specimens!I$11</f>
        <v>0</v>
      </c>
      <c r="M97">
        <f>'McKechnie&amp;Moss2016'!M97*kcal.specimens!J$11</f>
        <v>0</v>
      </c>
      <c r="N97">
        <f>'McKechnie&amp;Moss2016'!N97*kcal.specimens!K$11</f>
        <v>12.2485</v>
      </c>
      <c r="O97">
        <f>'McKechnie&amp;Moss2016'!O97*kcal.specimens!L$11</f>
        <v>0</v>
      </c>
      <c r="P97">
        <f>'McKechnie&amp;Moss2016'!P97*kcal.specimens!M$11</f>
        <v>3684.2400000000002</v>
      </c>
      <c r="Q97">
        <f>'McKechnie&amp;Moss2016'!Q97*kcal.specimens!N$11</f>
        <v>0</v>
      </c>
      <c r="R97">
        <f>'McKechnie&amp;Moss2016'!R97*kcal.specimens!O$11</f>
        <v>0</v>
      </c>
      <c r="S97">
        <f>'McKechnie&amp;Moss2016'!S97*kcal.specimens!P$11</f>
        <v>0</v>
      </c>
      <c r="T97">
        <f>'McKechnie&amp;Moss2016'!T97*kcal.specimens!Q$11</f>
        <v>42994.706700000002</v>
      </c>
      <c r="U97">
        <f t="shared" si="3"/>
        <v>149779.14720000001</v>
      </c>
      <c r="V97">
        <f t="shared" si="4"/>
        <v>0.46890415196595536</v>
      </c>
      <c r="W97">
        <f t="shared" si="5"/>
        <v>6.2241935371361225E-2</v>
      </c>
    </row>
    <row r="98" spans="1:23" x14ac:dyDescent="0.2">
      <c r="A98" t="s">
        <v>301</v>
      </c>
      <c r="B98" t="s">
        <v>306</v>
      </c>
      <c r="C98">
        <v>19426</v>
      </c>
      <c r="D98">
        <v>22</v>
      </c>
      <c r="E98">
        <f>'McKechnie&amp;Moss2016'!E98*kcal.specimens!$B$11</f>
        <v>1667130.192</v>
      </c>
      <c r="F98">
        <f>'McKechnie&amp;Moss2016'!F98*kcal.specimens!$C$11</f>
        <v>20245562.9824</v>
      </c>
      <c r="G98">
        <f>'McKechnie&amp;Moss2016'!G98*kcal.specimens!$D$11</f>
        <v>596642.81599999999</v>
      </c>
      <c r="H98">
        <f>'McKechnie&amp;Moss2016'!H98*kcal.specimens!E$11</f>
        <v>90974.751999999993</v>
      </c>
      <c r="I98">
        <f>'McKechnie&amp;Moss2016'!I98*kcal.specimens!F$11</f>
        <v>311769.21600000001</v>
      </c>
      <c r="J98">
        <f>'McKechnie&amp;Moss2016'!J98*kcal.specimens!G$11</f>
        <v>63726.96</v>
      </c>
      <c r="K98">
        <f>'McKechnie&amp;Moss2016'!K98*kcal.specimens!H$11</f>
        <v>1193156.25</v>
      </c>
      <c r="L98">
        <f>'McKechnie&amp;Moss2016'!L98*kcal.specimens!I$11</f>
        <v>282526.2</v>
      </c>
      <c r="M98">
        <f>'McKechnie&amp;Moss2016'!M98*kcal.specimens!J$11</f>
        <v>0</v>
      </c>
      <c r="N98">
        <f>'McKechnie&amp;Moss2016'!N98*kcal.specimens!K$11</f>
        <v>538.93399999999997</v>
      </c>
      <c r="O98">
        <f>'McKechnie&amp;Moss2016'!O98*kcal.specimens!L$11</f>
        <v>0</v>
      </c>
      <c r="P98">
        <f>'McKechnie&amp;Moss2016'!P98*kcal.specimens!M$11</f>
        <v>259738.92</v>
      </c>
      <c r="Q98">
        <f>'McKechnie&amp;Moss2016'!Q98*kcal.specimens!N$11</f>
        <v>0</v>
      </c>
      <c r="R98">
        <f>'McKechnie&amp;Moss2016'!R98*kcal.specimens!O$11</f>
        <v>8408.4</v>
      </c>
      <c r="S98">
        <f>'McKechnie&amp;Moss2016'!S98*kcal.specimens!P$11</f>
        <v>14137.2</v>
      </c>
      <c r="T98">
        <f>'McKechnie&amp;Moss2016'!T98*kcal.specimens!Q$11</f>
        <v>1168240.0103333334</v>
      </c>
      <c r="U98">
        <f t="shared" si="3"/>
        <v>25902552.832733337</v>
      </c>
      <c r="V98">
        <f t="shared" si="4"/>
        <v>0.78160492956568595</v>
      </c>
      <c r="W98">
        <f t="shared" si="5"/>
        <v>2.3034131803642766E-2</v>
      </c>
    </row>
    <row r="99" spans="1:23" x14ac:dyDescent="0.2">
      <c r="A99" t="s">
        <v>301</v>
      </c>
      <c r="B99" t="s">
        <v>308</v>
      </c>
      <c r="C99">
        <v>68</v>
      </c>
      <c r="D99">
        <v>10</v>
      </c>
      <c r="E99">
        <f>'McKechnie&amp;Moss2016'!E99*kcal.specimens!$B$11</f>
        <v>6984.4319999999998</v>
      </c>
      <c r="F99">
        <f>'McKechnie&amp;Moss2016'!F99*kcal.specimens!$C$11</f>
        <v>9364.2752</v>
      </c>
      <c r="G99">
        <f>'McKechnie&amp;Moss2016'!G99*kcal.specimens!$D$11</f>
        <v>13983.815999999999</v>
      </c>
      <c r="H99">
        <f>'McKechnie&amp;Moss2016'!H99*kcal.specimens!E$11</f>
        <v>4281.1647999999996</v>
      </c>
      <c r="I99">
        <f>'McKechnie&amp;Moss2016'!I99*kcal.specimens!F$11</f>
        <v>0</v>
      </c>
      <c r="J99">
        <f>'McKechnie&amp;Moss2016'!J99*kcal.specimens!G$11</f>
        <v>266.64</v>
      </c>
      <c r="K99">
        <f>'McKechnie&amp;Moss2016'!K99*kcal.specimens!H$11</f>
        <v>0</v>
      </c>
      <c r="L99">
        <f>'McKechnie&amp;Moss2016'!L99*kcal.specimens!I$11</f>
        <v>1881.0000000000002</v>
      </c>
      <c r="M99">
        <f>'McKechnie&amp;Moss2016'!M99*kcal.specimens!J$11</f>
        <v>0</v>
      </c>
      <c r="N99">
        <f>'McKechnie&amp;Moss2016'!N99*kcal.specimens!K$11</f>
        <v>36.7455</v>
      </c>
      <c r="O99">
        <f>'McKechnie&amp;Moss2016'!O99*kcal.specimens!L$11</f>
        <v>0</v>
      </c>
      <c r="P99">
        <f>'McKechnie&amp;Moss2016'!P99*kcal.specimens!M$11</f>
        <v>1842.1200000000001</v>
      </c>
      <c r="Q99">
        <f>'McKechnie&amp;Moss2016'!Q99*kcal.specimens!N$11</f>
        <v>0</v>
      </c>
      <c r="R99">
        <f>'McKechnie&amp;Moss2016'!R99*kcal.specimens!O$11</f>
        <v>0</v>
      </c>
      <c r="S99">
        <f>'McKechnie&amp;Moss2016'!S99*kcal.specimens!P$11</f>
        <v>0</v>
      </c>
      <c r="T99">
        <f>'McKechnie&amp;Moss2016'!T99*kcal.specimens!Q$11</f>
        <v>4342.8996666666662</v>
      </c>
      <c r="U99">
        <f t="shared" si="3"/>
        <v>42983.093166666666</v>
      </c>
      <c r="V99">
        <f t="shared" si="4"/>
        <v>0.21785950033167886</v>
      </c>
      <c r="W99">
        <f t="shared" si="5"/>
        <v>0.32533293836666993</v>
      </c>
    </row>
    <row r="100" spans="1:23" x14ac:dyDescent="0.2">
      <c r="A100" t="s">
        <v>301</v>
      </c>
      <c r="B100" t="s">
        <v>310</v>
      </c>
      <c r="C100">
        <v>757</v>
      </c>
      <c r="D100">
        <v>12</v>
      </c>
      <c r="E100">
        <f>'McKechnie&amp;Moss2016'!E100*kcal.specimens!$B$11</f>
        <v>107631.88799999999</v>
      </c>
      <c r="F100">
        <f>'McKechnie&amp;Moss2016'!F100*kcal.specimens!$C$11</f>
        <v>88960.614400000006</v>
      </c>
      <c r="G100">
        <f>'McKechnie&amp;Moss2016'!G100*kcal.specimens!$D$11</f>
        <v>4661.2719999999999</v>
      </c>
      <c r="H100">
        <f>'McKechnie&amp;Moss2016'!H100*kcal.specimens!E$11</f>
        <v>1070.2911999999999</v>
      </c>
      <c r="I100">
        <f>'McKechnie&amp;Moss2016'!I100*kcal.specimens!F$11</f>
        <v>11449.152</v>
      </c>
      <c r="J100">
        <f>'McKechnie&amp;Moss2016'!J100*kcal.specimens!G$11</f>
        <v>8265.84</v>
      </c>
      <c r="K100">
        <f>'McKechnie&amp;Moss2016'!K100*kcal.specimens!H$11</f>
        <v>17062.5</v>
      </c>
      <c r="L100">
        <f>'McKechnie&amp;Moss2016'!L100*kcal.specimens!I$11</f>
        <v>752.40000000000009</v>
      </c>
      <c r="M100">
        <f>'McKechnie&amp;Moss2016'!M100*kcal.specimens!J$11</f>
        <v>2892.3074999999999</v>
      </c>
      <c r="N100">
        <f>'McKechnie&amp;Moss2016'!N100*kcal.specimens!K$11</f>
        <v>0</v>
      </c>
      <c r="O100">
        <f>'McKechnie&amp;Moss2016'!O100*kcal.specimens!L$11</f>
        <v>0</v>
      </c>
      <c r="P100">
        <f>'McKechnie&amp;Moss2016'!P100*kcal.specimens!M$11</f>
        <v>47895.12</v>
      </c>
      <c r="Q100">
        <f>'McKechnie&amp;Moss2016'!Q100*kcal.specimens!N$11</f>
        <v>0</v>
      </c>
      <c r="R100">
        <f>'McKechnie&amp;Moss2016'!R100*kcal.specimens!O$11</f>
        <v>0</v>
      </c>
      <c r="S100">
        <f>'McKechnie&amp;Moss2016'!S100*kcal.specimens!P$11</f>
        <v>6058.8</v>
      </c>
      <c r="T100">
        <f>'McKechnie&amp;Moss2016'!T100*kcal.specimens!Q$11</f>
        <v>7817.2194</v>
      </c>
      <c r="U100">
        <f t="shared" si="3"/>
        <v>304517.4045</v>
      </c>
      <c r="V100">
        <f t="shared" si="4"/>
        <v>0.29213638723234292</v>
      </c>
      <c r="W100">
        <f t="shared" si="5"/>
        <v>1.5307079106540854E-2</v>
      </c>
    </row>
    <row r="101" spans="1:23" x14ac:dyDescent="0.2">
      <c r="A101" t="s">
        <v>301</v>
      </c>
      <c r="B101" t="s">
        <v>312</v>
      </c>
      <c r="C101">
        <v>1021</v>
      </c>
      <c r="D101">
        <v>15</v>
      </c>
      <c r="E101">
        <f>'McKechnie&amp;Moss2016'!E101*kcal.specimens!$B$11</f>
        <v>144882.19199999998</v>
      </c>
      <c r="F101">
        <f>'McKechnie&amp;Moss2016'!F101*kcal.specimens!$C$11</f>
        <v>159192.6784</v>
      </c>
      <c r="G101">
        <f>'McKechnie&amp;Moss2016'!G101*kcal.specimens!$D$11</f>
        <v>9322.5439999999999</v>
      </c>
      <c r="H101">
        <f>'McKechnie&amp;Moss2016'!H101*kcal.specimens!E$11</f>
        <v>2140.5823999999998</v>
      </c>
      <c r="I101">
        <f>'McKechnie&amp;Moss2016'!I101*kcal.specimens!F$11</f>
        <v>9687.7440000000006</v>
      </c>
      <c r="J101">
        <f>'McKechnie&amp;Moss2016'!J101*kcal.specimens!G$11</f>
        <v>16265.039999999999</v>
      </c>
      <c r="K101">
        <f>'McKechnie&amp;Moss2016'!K101*kcal.specimens!H$11</f>
        <v>13406.25</v>
      </c>
      <c r="L101">
        <f>'McKechnie&amp;Moss2016'!L101*kcal.specimens!I$11</f>
        <v>10909.800000000001</v>
      </c>
      <c r="M101">
        <f>'McKechnie&amp;Moss2016'!M101*kcal.specimens!J$11</f>
        <v>0</v>
      </c>
      <c r="N101">
        <f>'McKechnie&amp;Moss2016'!N101*kcal.specimens!K$11</f>
        <v>477.69150000000002</v>
      </c>
      <c r="O101">
        <f>'McKechnie&amp;Moss2016'!O101*kcal.specimens!L$11</f>
        <v>122.026</v>
      </c>
      <c r="P101">
        <f>'McKechnie&amp;Moss2016'!P101*kcal.specimens!M$11</f>
        <v>3684.2400000000002</v>
      </c>
      <c r="Q101">
        <f>'McKechnie&amp;Moss2016'!Q101*kcal.specimens!N$11</f>
        <v>17</v>
      </c>
      <c r="R101">
        <f>'McKechnie&amp;Moss2016'!R101*kcal.specimens!O$11</f>
        <v>0</v>
      </c>
      <c r="S101">
        <f>'McKechnie&amp;Moss2016'!S101*kcal.specimens!P$11</f>
        <v>0</v>
      </c>
      <c r="T101">
        <f>'McKechnie&amp;Moss2016'!T101*kcal.specimens!Q$11</f>
        <v>1737.1598666666666</v>
      </c>
      <c r="U101">
        <f t="shared" si="3"/>
        <v>371844.94816666667</v>
      </c>
      <c r="V101">
        <f t="shared" si="4"/>
        <v>0.42811574874118602</v>
      </c>
      <c r="W101">
        <f t="shared" si="5"/>
        <v>2.5071051915492183E-2</v>
      </c>
    </row>
    <row r="102" spans="1:23" x14ac:dyDescent="0.2">
      <c r="A102" t="s">
        <v>301</v>
      </c>
      <c r="B102" t="s">
        <v>314</v>
      </c>
      <c r="C102">
        <v>1852</v>
      </c>
      <c r="D102">
        <v>14</v>
      </c>
      <c r="E102">
        <f>'McKechnie&amp;Moss2016'!E102*kcal.specimens!$B$11</f>
        <v>278302.75199999998</v>
      </c>
      <c r="F102">
        <f>'McKechnie&amp;Moss2016'!F102*kcal.specimens!$C$11</f>
        <v>131099.85279999999</v>
      </c>
      <c r="G102">
        <f>'McKechnie&amp;Moss2016'!G102*kcal.specimens!$D$11</f>
        <v>13983.815999999999</v>
      </c>
      <c r="H102">
        <f>'McKechnie&amp;Moss2016'!H102*kcal.specimens!E$11</f>
        <v>5351.4559999999992</v>
      </c>
      <c r="I102">
        <f>'McKechnie&amp;Moss2016'!I102*kcal.specimens!F$11</f>
        <v>21136.896000000001</v>
      </c>
      <c r="J102">
        <f>'McKechnie&amp;Moss2016'!J102*kcal.specimens!G$11</f>
        <v>2399.7599999999998</v>
      </c>
      <c r="K102">
        <f>'McKechnie&amp;Moss2016'!K102*kcal.specimens!H$11</f>
        <v>6093.75</v>
      </c>
      <c r="L102">
        <f>'McKechnie&amp;Moss2016'!L102*kcal.specimens!I$11</f>
        <v>1128.6000000000001</v>
      </c>
      <c r="M102">
        <f>'McKechnie&amp;Moss2016'!M102*kcal.specimens!J$11</f>
        <v>0</v>
      </c>
      <c r="N102">
        <f>'McKechnie&amp;Moss2016'!N102*kcal.specimens!K$11</f>
        <v>2143.4875000000002</v>
      </c>
      <c r="O102">
        <f>'McKechnie&amp;Moss2016'!O102*kcal.specimens!L$11</f>
        <v>122.026</v>
      </c>
      <c r="P102">
        <f>'McKechnie&amp;Moss2016'!P102*kcal.specimens!M$11</f>
        <v>27631.800000000003</v>
      </c>
      <c r="Q102">
        <f>'McKechnie&amp;Moss2016'!Q102*kcal.specimens!N$11</f>
        <v>0</v>
      </c>
      <c r="R102">
        <f>'McKechnie&amp;Moss2016'!R102*kcal.specimens!O$11</f>
        <v>800.8</v>
      </c>
      <c r="S102">
        <f>'McKechnie&amp;Moss2016'!S102*kcal.specimens!P$11</f>
        <v>0</v>
      </c>
      <c r="T102">
        <f>'McKechnie&amp;Moss2016'!T102*kcal.specimens!Q$11</f>
        <v>434.28996666666666</v>
      </c>
      <c r="U102">
        <f t="shared" si="3"/>
        <v>490629.2862666666</v>
      </c>
      <c r="V102">
        <f t="shared" si="4"/>
        <v>0.26720755664133888</v>
      </c>
      <c r="W102">
        <f t="shared" si="5"/>
        <v>2.8501796348943429E-2</v>
      </c>
    </row>
    <row r="103" spans="1:23" x14ac:dyDescent="0.2">
      <c r="A103" t="s">
        <v>301</v>
      </c>
      <c r="B103" t="s">
        <v>316</v>
      </c>
      <c r="C103">
        <v>6979</v>
      </c>
      <c r="D103">
        <v>21</v>
      </c>
      <c r="E103">
        <f>'McKechnie&amp;Moss2016'!E103*kcal.specimens!$B$11</f>
        <v>666565.53599999996</v>
      </c>
      <c r="F103">
        <f>'McKechnie&amp;Moss2016'!F103*kcal.specimens!$C$11</f>
        <v>847466.90560000006</v>
      </c>
      <c r="G103">
        <f>'McKechnie&amp;Moss2016'!G103*kcal.specimens!$D$11</f>
        <v>200434.696</v>
      </c>
      <c r="H103">
        <f>'McKechnie&amp;Moss2016'!H103*kcal.specimens!E$11</f>
        <v>26757.279999999999</v>
      </c>
      <c r="I103">
        <f>'McKechnie&amp;Moss2016'!I103*kcal.specimens!F$11</f>
        <v>339071.04000000004</v>
      </c>
      <c r="J103">
        <f>'McKechnie&amp;Moss2016'!J103*kcal.specimens!G$11</f>
        <v>166383.35999999999</v>
      </c>
      <c r="K103">
        <f>'McKechnie&amp;Moss2016'!K103*kcal.specimens!H$11</f>
        <v>76781.25</v>
      </c>
      <c r="L103">
        <f>'McKechnie&amp;Moss2016'!L103*kcal.specimens!I$11</f>
        <v>6395.4000000000005</v>
      </c>
      <c r="M103">
        <f>'McKechnie&amp;Moss2016'!M103*kcal.specimens!J$11</f>
        <v>7327.1789999999992</v>
      </c>
      <c r="N103">
        <f>'McKechnie&amp;Moss2016'!N103*kcal.specimens!K$11</f>
        <v>15224.8855</v>
      </c>
      <c r="O103">
        <f>'McKechnie&amp;Moss2016'!O103*kcal.specimens!L$11</f>
        <v>0</v>
      </c>
      <c r="P103">
        <f>'McKechnie&amp;Moss2016'!P103*kcal.specimens!M$11</f>
        <v>75526.92</v>
      </c>
      <c r="Q103">
        <f>'McKechnie&amp;Moss2016'!Q103*kcal.specimens!N$11</f>
        <v>0</v>
      </c>
      <c r="R103">
        <f>'McKechnie&amp;Moss2016'!R103*kcal.specimens!O$11</f>
        <v>3603.6</v>
      </c>
      <c r="S103">
        <f>'McKechnie&amp;Moss2016'!S103*kcal.specimens!P$11</f>
        <v>4039.2000000000003</v>
      </c>
      <c r="T103">
        <f>'McKechnie&amp;Moss2016'!T103*kcal.specimens!Q$11</f>
        <v>87292.283299999996</v>
      </c>
      <c r="U103">
        <f t="shared" si="3"/>
        <v>2522869.5353999999</v>
      </c>
      <c r="V103">
        <f t="shared" si="4"/>
        <v>0.33591388445127607</v>
      </c>
      <c r="W103">
        <f t="shared" si="5"/>
        <v>7.9447110993086351E-2</v>
      </c>
    </row>
    <row r="104" spans="1:23" x14ac:dyDescent="0.2">
      <c r="A104" t="s">
        <v>301</v>
      </c>
      <c r="B104" t="s">
        <v>320</v>
      </c>
      <c r="C104">
        <v>157</v>
      </c>
      <c r="D104">
        <v>7</v>
      </c>
      <c r="E104">
        <f>'McKechnie&amp;Moss2016'!E104*kcal.specimens!$B$11</f>
        <v>16297.008</v>
      </c>
      <c r="F104">
        <f>'McKechnie&amp;Moss2016'!F104*kcal.specimens!$C$11</f>
        <v>0</v>
      </c>
      <c r="G104">
        <f>'McKechnie&amp;Moss2016'!G104*kcal.specimens!$D$11</f>
        <v>4661.2719999999999</v>
      </c>
      <c r="H104">
        <f>'McKechnie&amp;Moss2016'!H104*kcal.specimens!E$11</f>
        <v>2140.5823999999998</v>
      </c>
      <c r="I104">
        <f>'McKechnie&amp;Moss2016'!I104*kcal.specimens!F$11</f>
        <v>10128.096000000001</v>
      </c>
      <c r="J104">
        <f>'McKechnie&amp;Moss2016'!J104*kcal.specimens!G$11</f>
        <v>799.92</v>
      </c>
      <c r="K104">
        <f>'McKechnie&amp;Moss2016'!K104*kcal.specimens!H$11</f>
        <v>0</v>
      </c>
      <c r="L104">
        <f>'McKechnie&amp;Moss2016'!L104*kcal.specimens!I$11</f>
        <v>3385.8</v>
      </c>
      <c r="M104">
        <f>'McKechnie&amp;Moss2016'!M104*kcal.specimens!J$11</f>
        <v>0</v>
      </c>
      <c r="N104">
        <f>'McKechnie&amp;Moss2016'!N104*kcal.specimens!K$11</f>
        <v>0</v>
      </c>
      <c r="O104">
        <f>'McKechnie&amp;Moss2016'!O104*kcal.specimens!L$11</f>
        <v>0</v>
      </c>
      <c r="P104">
        <f>'McKechnie&amp;Moss2016'!P104*kcal.specimens!M$11</f>
        <v>1842.1200000000001</v>
      </c>
      <c r="Q104">
        <f>'McKechnie&amp;Moss2016'!Q104*kcal.specimens!N$11</f>
        <v>0</v>
      </c>
      <c r="R104">
        <f>'McKechnie&amp;Moss2016'!R104*kcal.specimens!O$11</f>
        <v>0</v>
      </c>
      <c r="S104">
        <f>'McKechnie&amp;Moss2016'!S104*kcal.specimens!P$11</f>
        <v>0</v>
      </c>
      <c r="T104">
        <f>'McKechnie&amp;Moss2016'!T104*kcal.specimens!Q$11</f>
        <v>11725.829099999999</v>
      </c>
      <c r="U104">
        <f t="shared" si="3"/>
        <v>50980.627500000002</v>
      </c>
      <c r="V104">
        <f t="shared" si="4"/>
        <v>0</v>
      </c>
      <c r="W104">
        <f t="shared" si="5"/>
        <v>9.1432220994141347E-2</v>
      </c>
    </row>
    <row r="105" spans="1:23" x14ac:dyDescent="0.2">
      <c r="A105" t="s">
        <v>301</v>
      </c>
      <c r="B105" t="s">
        <v>318</v>
      </c>
      <c r="C105">
        <v>1738</v>
      </c>
      <c r="D105">
        <v>17</v>
      </c>
      <c r="E105">
        <f>'McKechnie&amp;Moss2016'!E105*kcal.specimens!$B$11</f>
        <v>190907.80799999999</v>
      </c>
      <c r="F105">
        <f>'McKechnie&amp;Moss2016'!F105*kcal.specimens!$C$11</f>
        <v>660181.40159999998</v>
      </c>
      <c r="G105">
        <f>'McKechnie&amp;Moss2016'!G105*kcal.specimens!$D$11</f>
        <v>0</v>
      </c>
      <c r="H105">
        <f>'McKechnie&amp;Moss2016'!H105*kcal.specimens!E$11</f>
        <v>6421.7471999999998</v>
      </c>
      <c r="I105">
        <f>'McKechnie&amp;Moss2016'!I105*kcal.specimens!F$11</f>
        <v>21136.896000000001</v>
      </c>
      <c r="J105">
        <f>'McKechnie&amp;Moss2016'!J105*kcal.specimens!G$11</f>
        <v>47728.56</v>
      </c>
      <c r="K105">
        <f>'McKechnie&amp;Moss2016'!K105*kcal.specimens!H$11</f>
        <v>6093.75</v>
      </c>
      <c r="L105">
        <f>'McKechnie&amp;Moss2016'!L105*kcal.specimens!I$11</f>
        <v>53796.600000000006</v>
      </c>
      <c r="M105">
        <f>'McKechnie&amp;Moss2016'!M105*kcal.specimens!J$11</f>
        <v>192.82049999999998</v>
      </c>
      <c r="N105">
        <f>'McKechnie&amp;Moss2016'!N105*kcal.specimens!K$11</f>
        <v>2755.9124999999999</v>
      </c>
      <c r="O105">
        <f>'McKechnie&amp;Moss2016'!O105*kcal.specimens!L$11</f>
        <v>366.07799999999997</v>
      </c>
      <c r="P105">
        <f>'McKechnie&amp;Moss2016'!P105*kcal.specimens!M$11</f>
        <v>7368.4800000000005</v>
      </c>
      <c r="Q105">
        <f>'McKechnie&amp;Moss2016'!Q105*kcal.specimens!N$11</f>
        <v>34</v>
      </c>
      <c r="R105">
        <f>'McKechnie&amp;Moss2016'!R105*kcal.specimens!O$11</f>
        <v>0</v>
      </c>
      <c r="S105">
        <f>'McKechnie&amp;Moss2016'!S105*kcal.specimens!P$11</f>
        <v>0</v>
      </c>
      <c r="T105">
        <f>'McKechnie&amp;Moss2016'!T105*kcal.specimens!Q$11</f>
        <v>-41691.836799999997</v>
      </c>
      <c r="U105">
        <f t="shared" si="3"/>
        <v>955292.21699999971</v>
      </c>
      <c r="V105">
        <f t="shared" si="4"/>
        <v>0.69107796530912191</v>
      </c>
      <c r="W105">
        <f t="shared" si="5"/>
        <v>0</v>
      </c>
    </row>
    <row r="106" spans="1:23" x14ac:dyDescent="0.2">
      <c r="A106" t="s">
        <v>301</v>
      </c>
      <c r="B106" t="s">
        <v>322</v>
      </c>
      <c r="C106">
        <v>1997</v>
      </c>
      <c r="D106">
        <v>16</v>
      </c>
      <c r="E106">
        <f>'McKechnie&amp;Moss2016'!E106*kcal.specimens!$B$11</f>
        <v>168879.984</v>
      </c>
      <c r="F106">
        <f>'McKechnie&amp;Moss2016'!F106*kcal.specimens!$C$11</f>
        <v>88960.614400000006</v>
      </c>
      <c r="G106">
        <f>'McKechnie&amp;Moss2016'!G106*kcal.specimens!$D$11</f>
        <v>23306.36</v>
      </c>
      <c r="H106">
        <f>'McKechnie&amp;Moss2016'!H106*kcal.specimens!E$11</f>
        <v>8562.3295999999991</v>
      </c>
      <c r="I106">
        <f>'McKechnie&amp;Moss2016'!I106*kcal.specimens!F$11</f>
        <v>38750.976000000002</v>
      </c>
      <c r="J106">
        <f>'McKechnie&amp;Moss2016'!J106*kcal.specimens!G$11</f>
        <v>40262.639999999999</v>
      </c>
      <c r="K106">
        <f>'McKechnie&amp;Moss2016'!K106*kcal.specimens!H$11</f>
        <v>29250</v>
      </c>
      <c r="L106">
        <f>'McKechnie&amp;Moss2016'!L106*kcal.specimens!I$11</f>
        <v>10157.400000000001</v>
      </c>
      <c r="M106">
        <f>'McKechnie&amp;Moss2016'!M106*kcal.specimens!J$11</f>
        <v>0</v>
      </c>
      <c r="N106">
        <f>'McKechnie&amp;Moss2016'!N106*kcal.specimens!K$11</f>
        <v>7557.3244999999997</v>
      </c>
      <c r="O106">
        <f>'McKechnie&amp;Moss2016'!O106*kcal.specimens!L$11</f>
        <v>91.519499999999994</v>
      </c>
      <c r="P106">
        <f>'McKechnie&amp;Moss2016'!P106*kcal.specimens!M$11</f>
        <v>5526.3600000000006</v>
      </c>
      <c r="Q106">
        <f>'McKechnie&amp;Moss2016'!Q106*kcal.specimens!N$11</f>
        <v>93.5</v>
      </c>
      <c r="R106">
        <f>'McKechnie&amp;Moss2016'!R106*kcal.specimens!O$11</f>
        <v>400.4</v>
      </c>
      <c r="S106">
        <f>'McKechnie&amp;Moss2016'!S106*kcal.specimens!P$11</f>
        <v>0</v>
      </c>
      <c r="T106">
        <f>'McKechnie&amp;Moss2016'!T106*kcal.specimens!Q$11</f>
        <v>42126.126766666668</v>
      </c>
      <c r="U106">
        <f t="shared" si="3"/>
        <v>463925.53476666671</v>
      </c>
      <c r="V106">
        <f t="shared" si="4"/>
        <v>0.19175623614842222</v>
      </c>
      <c r="W106">
        <f t="shared" si="5"/>
        <v>5.0237286489785545E-2</v>
      </c>
    </row>
    <row r="107" spans="1:23" x14ac:dyDescent="0.2">
      <c r="A107" t="s">
        <v>301</v>
      </c>
      <c r="B107" t="s">
        <v>323</v>
      </c>
      <c r="C107">
        <v>1374</v>
      </c>
      <c r="D107">
        <v>16</v>
      </c>
      <c r="E107">
        <f>'McKechnie&amp;Moss2016'!E107*kcal.specimens!$B$11</f>
        <v>94916.64</v>
      </c>
      <c r="F107">
        <f>'McKechnie&amp;Moss2016'!F107*kcal.specimens!$C$11</f>
        <v>201331.91680000001</v>
      </c>
      <c r="G107">
        <f>'McKechnie&amp;Moss2016'!G107*kcal.specimens!$D$11</f>
        <v>0</v>
      </c>
      <c r="H107">
        <f>'McKechnie&amp;Moss2016'!H107*kcal.specimens!E$11</f>
        <v>13913.785599999999</v>
      </c>
      <c r="I107">
        <f>'McKechnie&amp;Moss2016'!I107*kcal.specimens!F$11</f>
        <v>23338.656000000003</v>
      </c>
      <c r="J107">
        <f>'McKechnie&amp;Moss2016'!J107*kcal.specimens!G$11</f>
        <v>33063.360000000001</v>
      </c>
      <c r="K107">
        <f>'McKechnie&amp;Moss2016'!K107*kcal.specimens!H$11</f>
        <v>3656.25</v>
      </c>
      <c r="L107">
        <f>'McKechnie&amp;Moss2016'!L107*kcal.specimens!I$11</f>
        <v>4890.6000000000004</v>
      </c>
      <c r="M107">
        <f>'McKechnie&amp;Moss2016'!M107*kcal.specimens!J$11</f>
        <v>192.82049999999998</v>
      </c>
      <c r="N107">
        <f>'McKechnie&amp;Moss2016'!N107*kcal.specimens!K$11</f>
        <v>7091.8815000000004</v>
      </c>
      <c r="O107">
        <f>'McKechnie&amp;Moss2016'!O107*kcal.specimens!L$11</f>
        <v>61.012999999999998</v>
      </c>
      <c r="P107">
        <f>'McKechnie&amp;Moss2016'!P107*kcal.specimens!M$11</f>
        <v>18421.2</v>
      </c>
      <c r="Q107">
        <f>'McKechnie&amp;Moss2016'!Q107*kcal.specimens!N$11</f>
        <v>17</v>
      </c>
      <c r="R107">
        <f>'McKechnie&amp;Moss2016'!R107*kcal.specimens!O$11</f>
        <v>400.4</v>
      </c>
      <c r="S107">
        <f>'McKechnie&amp;Moss2016'!S107*kcal.specimens!P$11</f>
        <v>0</v>
      </c>
      <c r="T107">
        <f>'McKechnie&amp;Moss2016'!T107*kcal.specimens!Q$11</f>
        <v>0</v>
      </c>
      <c r="U107">
        <f t="shared" si="3"/>
        <v>401295.52340000001</v>
      </c>
      <c r="V107">
        <f t="shared" si="4"/>
        <v>0.50170486601545783</v>
      </c>
      <c r="W107">
        <f t="shared" si="5"/>
        <v>0</v>
      </c>
    </row>
    <row r="108" spans="1:23" x14ac:dyDescent="0.2">
      <c r="A108" t="s">
        <v>301</v>
      </c>
      <c r="B108" t="s">
        <v>324</v>
      </c>
      <c r="C108">
        <v>482</v>
      </c>
      <c r="D108">
        <v>10</v>
      </c>
      <c r="E108">
        <f>'McKechnie&amp;Moss2016'!E108*kcal.specimens!$B$11</f>
        <v>62143.536</v>
      </c>
      <c r="F108">
        <f>'McKechnie&amp;Moss2016'!F108*kcal.specimens!$C$11</f>
        <v>243471.15520000001</v>
      </c>
      <c r="G108">
        <f>'McKechnie&amp;Moss2016'!G108*kcal.specimens!$D$11</f>
        <v>0</v>
      </c>
      <c r="H108">
        <f>'McKechnie&amp;Moss2016'!H108*kcal.specimens!E$11</f>
        <v>2140.5823999999998</v>
      </c>
      <c r="I108">
        <f>'McKechnie&amp;Moss2016'!I108*kcal.specimens!F$11</f>
        <v>1321.056</v>
      </c>
      <c r="J108">
        <f>'McKechnie&amp;Moss2016'!J108*kcal.specimens!G$11</f>
        <v>6132.7199999999993</v>
      </c>
      <c r="K108">
        <f>'McKechnie&amp;Moss2016'!K108*kcal.specimens!H$11</f>
        <v>3656.25</v>
      </c>
      <c r="L108">
        <f>'McKechnie&amp;Moss2016'!L108*kcal.specimens!I$11</f>
        <v>6019.2000000000007</v>
      </c>
      <c r="M108">
        <f>'McKechnie&amp;Moss2016'!M108*kcal.specimens!J$11</f>
        <v>192.82049999999998</v>
      </c>
      <c r="N108">
        <f>'McKechnie&amp;Moss2016'!N108*kcal.specimens!K$11</f>
        <v>416.44900000000001</v>
      </c>
      <c r="O108">
        <f>'McKechnie&amp;Moss2016'!O108*kcal.specimens!L$11</f>
        <v>0</v>
      </c>
      <c r="P108">
        <f>'McKechnie&amp;Moss2016'!P108*kcal.specimens!M$11</f>
        <v>1842.1200000000001</v>
      </c>
      <c r="Q108">
        <f>'McKechnie&amp;Moss2016'!Q108*kcal.specimens!N$11</f>
        <v>0</v>
      </c>
      <c r="R108">
        <f>'McKechnie&amp;Moss2016'!R108*kcal.specimens!O$11</f>
        <v>0</v>
      </c>
      <c r="S108">
        <f>'McKechnie&amp;Moss2016'!S108*kcal.specimens!P$11</f>
        <v>0</v>
      </c>
      <c r="T108">
        <f>'McKechnie&amp;Moss2016'!T108*kcal.specimens!Q$11</f>
        <v>0</v>
      </c>
      <c r="U108">
        <f t="shared" si="3"/>
        <v>327335.88909999997</v>
      </c>
      <c r="V108">
        <f t="shared" si="4"/>
        <v>0.74379609235460409</v>
      </c>
      <c r="W108">
        <f t="shared" si="5"/>
        <v>0</v>
      </c>
    </row>
    <row r="109" spans="1:23" x14ac:dyDescent="0.2">
      <c r="A109" t="s">
        <v>301</v>
      </c>
      <c r="B109" t="s">
        <v>326</v>
      </c>
      <c r="C109">
        <v>1155</v>
      </c>
      <c r="D109">
        <v>14</v>
      </c>
      <c r="E109">
        <f>'McKechnie&amp;Moss2016'!E109*kcal.specimens!$B$11</f>
        <v>85066.8</v>
      </c>
      <c r="F109">
        <f>'McKechnie&amp;Moss2016'!F109*kcal.specimens!$C$11</f>
        <v>149828.4032</v>
      </c>
      <c r="G109">
        <f>'McKechnie&amp;Moss2016'!G109*kcal.specimens!$D$11</f>
        <v>13983.815999999999</v>
      </c>
      <c r="H109">
        <f>'McKechnie&amp;Moss2016'!H109*kcal.specimens!E$11</f>
        <v>8562.3295999999991</v>
      </c>
      <c r="I109">
        <f>'McKechnie&amp;Moss2016'!I109*kcal.specimens!F$11</f>
        <v>16293.024000000001</v>
      </c>
      <c r="J109">
        <f>'McKechnie&amp;Moss2016'!J109*kcal.specimens!G$11</f>
        <v>13865.279999999999</v>
      </c>
      <c r="K109">
        <f>'McKechnie&amp;Moss2016'!K109*kcal.specimens!H$11</f>
        <v>13406.25</v>
      </c>
      <c r="L109">
        <f>'McKechnie&amp;Moss2016'!L109*kcal.specimens!I$11</f>
        <v>12414.600000000002</v>
      </c>
      <c r="M109">
        <f>'McKechnie&amp;Moss2016'!M109*kcal.specimens!J$11</f>
        <v>192.82049999999998</v>
      </c>
      <c r="N109">
        <f>'McKechnie&amp;Moss2016'!N109*kcal.specimens!K$11</f>
        <v>6014.0135</v>
      </c>
      <c r="O109">
        <f>'McKechnie&amp;Moss2016'!O109*kcal.specimens!L$11</f>
        <v>0</v>
      </c>
      <c r="P109">
        <f>'McKechnie&amp;Moss2016'!P109*kcal.specimens!M$11</f>
        <v>11052.720000000001</v>
      </c>
      <c r="Q109">
        <f>'McKechnie&amp;Moss2016'!Q109*kcal.specimens!N$11</f>
        <v>0</v>
      </c>
      <c r="R109">
        <f>'McKechnie&amp;Moss2016'!R109*kcal.specimens!O$11</f>
        <v>0</v>
      </c>
      <c r="S109">
        <f>'McKechnie&amp;Moss2016'!S109*kcal.specimens!P$11</f>
        <v>0</v>
      </c>
      <c r="T109">
        <f>'McKechnie&amp;Moss2016'!T109*kcal.specimens!Q$11</f>
        <v>2605.7397999999998</v>
      </c>
      <c r="U109">
        <f t="shared" si="3"/>
        <v>333285.79659999989</v>
      </c>
      <c r="V109">
        <f t="shared" si="4"/>
        <v>0.44954931991842356</v>
      </c>
      <c r="W109">
        <f t="shared" si="5"/>
        <v>4.195743155770594E-2</v>
      </c>
    </row>
    <row r="110" spans="1:23" x14ac:dyDescent="0.2">
      <c r="A110" t="s">
        <v>301</v>
      </c>
      <c r="B110" t="s">
        <v>327</v>
      </c>
      <c r="C110">
        <v>1939</v>
      </c>
      <c r="D110">
        <v>17</v>
      </c>
      <c r="E110">
        <f>'McKechnie&amp;Moss2016'!E110*kcal.specimens!$B$11</f>
        <v>143628.576</v>
      </c>
      <c r="F110">
        <f>'McKechnie&amp;Moss2016'!F110*kcal.specimens!$C$11</f>
        <v>346478.18239999999</v>
      </c>
      <c r="G110">
        <f>'McKechnie&amp;Moss2016'!G110*kcal.specimens!$D$11</f>
        <v>27967.631999999998</v>
      </c>
      <c r="H110">
        <f>'McKechnie&amp;Moss2016'!H110*kcal.specimens!E$11</f>
        <v>19265.241599999998</v>
      </c>
      <c r="I110">
        <f>'McKechnie&amp;Moss2016'!I110*kcal.specimens!F$11</f>
        <v>70896.672000000006</v>
      </c>
      <c r="J110">
        <f>'McKechnie&amp;Moss2016'!J110*kcal.specimens!G$11</f>
        <v>56794.32</v>
      </c>
      <c r="K110">
        <f>'McKechnie&amp;Moss2016'!K110*kcal.specimens!H$11</f>
        <v>18281.25</v>
      </c>
      <c r="L110">
        <f>'McKechnie&amp;Moss2016'!L110*kcal.specimens!I$11</f>
        <v>14671.800000000001</v>
      </c>
      <c r="M110">
        <f>'McKechnie&amp;Moss2016'!M110*kcal.specimens!J$11</f>
        <v>1349.7434999999998</v>
      </c>
      <c r="N110">
        <f>'McKechnie&amp;Moss2016'!N110*kcal.specimens!K$11</f>
        <v>7140.8755000000001</v>
      </c>
      <c r="O110">
        <f>'McKechnie&amp;Moss2016'!O110*kcal.specimens!L$11</f>
        <v>30.506499999999999</v>
      </c>
      <c r="P110">
        <f>'McKechnie&amp;Moss2016'!P110*kcal.specimens!M$11</f>
        <v>25789.68</v>
      </c>
      <c r="Q110">
        <f>'McKechnie&amp;Moss2016'!Q110*kcal.specimens!N$11</f>
        <v>8.5</v>
      </c>
      <c r="R110">
        <f>'McKechnie&amp;Moss2016'!R110*kcal.specimens!O$11</f>
        <v>1201.1999999999998</v>
      </c>
      <c r="S110">
        <f>'McKechnie&amp;Moss2016'!S110*kcal.specimens!P$11</f>
        <v>0</v>
      </c>
      <c r="T110">
        <f>'McKechnie&amp;Moss2016'!T110*kcal.specimens!Q$11</f>
        <v>868.57993333333332</v>
      </c>
      <c r="U110">
        <f t="shared" si="3"/>
        <v>734372.7594333333</v>
      </c>
      <c r="V110">
        <f t="shared" si="4"/>
        <v>0.47180151762077094</v>
      </c>
      <c r="W110">
        <f t="shared" si="5"/>
        <v>3.8083700192775072E-2</v>
      </c>
    </row>
    <row r="111" spans="1:23" x14ac:dyDescent="0.2">
      <c r="A111" t="s">
        <v>301</v>
      </c>
      <c r="B111" t="s">
        <v>328</v>
      </c>
      <c r="C111">
        <v>3725</v>
      </c>
      <c r="D111">
        <v>18</v>
      </c>
      <c r="E111">
        <f>'McKechnie&amp;Moss2016'!E111*kcal.specimens!$B$11</f>
        <v>566097.16799999995</v>
      </c>
      <c r="F111">
        <f>'McKechnie&amp;Moss2016'!F111*kcal.specimens!$C$11</f>
        <v>309021.08159999998</v>
      </c>
      <c r="G111">
        <f>'McKechnie&amp;Moss2016'!G111*kcal.specimens!$D$11</f>
        <v>32628.903999999999</v>
      </c>
      <c r="H111">
        <f>'McKechnie&amp;Moss2016'!H111*kcal.specimens!E$11</f>
        <v>5351.4559999999992</v>
      </c>
      <c r="I111">
        <f>'McKechnie&amp;Moss2016'!I111*kcal.specimens!F$11</f>
        <v>42273.792000000001</v>
      </c>
      <c r="J111">
        <f>'McKechnie&amp;Moss2016'!J111*kcal.specimens!G$11</f>
        <v>5866.08</v>
      </c>
      <c r="K111">
        <f>'McKechnie&amp;Moss2016'!K111*kcal.specimens!H$11</f>
        <v>255937.5</v>
      </c>
      <c r="L111">
        <f>'McKechnie&amp;Moss2016'!L111*kcal.specimens!I$11</f>
        <v>752.40000000000009</v>
      </c>
      <c r="M111">
        <f>'McKechnie&amp;Moss2016'!M111*kcal.specimens!J$11</f>
        <v>5206.1534999999994</v>
      </c>
      <c r="N111">
        <f>'McKechnie&amp;Moss2016'!N111*kcal.specimens!K$11</f>
        <v>661.41899999999998</v>
      </c>
      <c r="O111">
        <f>'McKechnie&amp;Moss2016'!O111*kcal.specimens!L$11</f>
        <v>30.506499999999999</v>
      </c>
      <c r="P111">
        <f>'McKechnie&amp;Moss2016'!P111*kcal.specimens!M$11</f>
        <v>47895.12</v>
      </c>
      <c r="Q111">
        <f>'McKechnie&amp;Moss2016'!Q111*kcal.specimens!N$11</f>
        <v>0</v>
      </c>
      <c r="R111">
        <f>'McKechnie&amp;Moss2016'!R111*kcal.specimens!O$11</f>
        <v>7607.5999999999995</v>
      </c>
      <c r="S111">
        <f>'McKechnie&amp;Moss2016'!S111*kcal.specimens!P$11</f>
        <v>6058.8</v>
      </c>
      <c r="T111">
        <f>'McKechnie&amp;Moss2016'!T111*kcal.specimens!Q$11</f>
        <v>11291.539133333334</v>
      </c>
      <c r="U111">
        <f t="shared" si="3"/>
        <v>1296679.5197333335</v>
      </c>
      <c r="V111">
        <f t="shared" si="4"/>
        <v>0.23831723791207191</v>
      </c>
      <c r="W111">
        <f t="shared" si="5"/>
        <v>2.5163429747629733E-2</v>
      </c>
    </row>
    <row r="112" spans="1:23" x14ac:dyDescent="0.2">
      <c r="A112" t="s">
        <v>301</v>
      </c>
      <c r="B112" t="s">
        <v>330</v>
      </c>
      <c r="C112">
        <v>700</v>
      </c>
      <c r="D112">
        <v>17</v>
      </c>
      <c r="E112">
        <f>'McKechnie&amp;Moss2016'!E112*kcal.specimens!$B$11</f>
        <v>59636.303999999996</v>
      </c>
      <c r="F112">
        <f>'McKechnie&amp;Moss2016'!F112*kcal.specimens!$C$11</f>
        <v>707002.77760000003</v>
      </c>
      <c r="G112">
        <f>'McKechnie&amp;Moss2016'!G112*kcal.specimens!$D$11</f>
        <v>18645.088</v>
      </c>
      <c r="H112">
        <f>'McKechnie&amp;Moss2016'!H112*kcal.specimens!E$11</f>
        <v>6421.7471999999998</v>
      </c>
      <c r="I112">
        <f>'McKechnie&amp;Moss2016'!I112*kcal.specimens!F$11</f>
        <v>2642.1120000000001</v>
      </c>
      <c r="J112">
        <f>'McKechnie&amp;Moss2016'!J112*kcal.specimens!G$11</f>
        <v>2933.04</v>
      </c>
      <c r="K112">
        <f>'McKechnie&amp;Moss2016'!K112*kcal.specimens!H$11</f>
        <v>8531.25</v>
      </c>
      <c r="L112">
        <f>'McKechnie&amp;Moss2016'!L112*kcal.specimens!I$11</f>
        <v>8652.6</v>
      </c>
      <c r="M112">
        <f>'McKechnie&amp;Moss2016'!M112*kcal.specimens!J$11</f>
        <v>192.82049999999998</v>
      </c>
      <c r="N112">
        <f>'McKechnie&amp;Moss2016'!N112*kcal.specimens!K$11</f>
        <v>551.1825</v>
      </c>
      <c r="O112">
        <f>'McKechnie&amp;Moss2016'!O112*kcal.specimens!L$11</f>
        <v>0</v>
      </c>
      <c r="P112">
        <f>'McKechnie&amp;Moss2016'!P112*kcal.specimens!M$11</f>
        <v>14736.960000000001</v>
      </c>
      <c r="Q112">
        <f>'McKechnie&amp;Moss2016'!Q112*kcal.specimens!N$11</f>
        <v>0</v>
      </c>
      <c r="R112">
        <f>'McKechnie&amp;Moss2016'!R112*kcal.specimens!O$11</f>
        <v>400.4</v>
      </c>
      <c r="S112">
        <f>'McKechnie&amp;Moss2016'!S112*kcal.specimens!P$11</f>
        <v>2019.6000000000001</v>
      </c>
      <c r="T112">
        <f>'McKechnie&amp;Moss2016'!T112*kcal.specimens!Q$11</f>
        <v>44731.866566666664</v>
      </c>
      <c r="U112">
        <f t="shared" si="3"/>
        <v>877097.74836666661</v>
      </c>
      <c r="V112">
        <f t="shared" si="4"/>
        <v>0.80607067902817242</v>
      </c>
      <c r="W112">
        <f t="shared" si="5"/>
        <v>2.1257708202672879E-2</v>
      </c>
    </row>
    <row r="113" spans="1:23" x14ac:dyDescent="0.2">
      <c r="A113" t="s">
        <v>301</v>
      </c>
      <c r="B113" t="s">
        <v>332</v>
      </c>
      <c r="C113">
        <v>169</v>
      </c>
      <c r="D113">
        <v>6</v>
      </c>
      <c r="E113">
        <f>'McKechnie&amp;Moss2016'!E113*kcal.specimens!$B$11</f>
        <v>5372.6399999999994</v>
      </c>
      <c r="F113">
        <f>'McKechnie&amp;Moss2016'!F113*kcal.specimens!$C$11</f>
        <v>9364.2752</v>
      </c>
      <c r="G113">
        <f>'McKechnie&amp;Moss2016'!G113*kcal.specimens!$D$11</f>
        <v>0</v>
      </c>
      <c r="H113">
        <f>'McKechnie&amp;Moss2016'!H113*kcal.specimens!E$11</f>
        <v>0</v>
      </c>
      <c r="I113">
        <f>'McKechnie&amp;Moss2016'!I113*kcal.specimens!F$11</f>
        <v>3082.4640000000004</v>
      </c>
      <c r="J113">
        <f>'McKechnie&amp;Moss2016'!J113*kcal.specimens!G$11</f>
        <v>22131.119999999999</v>
      </c>
      <c r="K113">
        <f>'McKechnie&amp;Moss2016'!K113*kcal.specimens!H$11</f>
        <v>0</v>
      </c>
      <c r="L113">
        <f>'McKechnie&amp;Moss2016'!L113*kcal.specimens!I$11</f>
        <v>3009.6000000000004</v>
      </c>
      <c r="M113">
        <f>'McKechnie&amp;Moss2016'!M113*kcal.specimens!J$11</f>
        <v>0</v>
      </c>
      <c r="N113">
        <f>'McKechnie&amp;Moss2016'!N113*kcal.specimens!K$11</f>
        <v>257.21850000000001</v>
      </c>
      <c r="O113">
        <f>'McKechnie&amp;Moss2016'!O113*kcal.specimens!L$11</f>
        <v>0</v>
      </c>
      <c r="P113">
        <f>'McKechnie&amp;Moss2016'!P113*kcal.specimens!M$11</f>
        <v>0</v>
      </c>
      <c r="Q113">
        <f>'McKechnie&amp;Moss2016'!Q113*kcal.specimens!N$11</f>
        <v>0</v>
      </c>
      <c r="R113">
        <f>'McKechnie&amp;Moss2016'!R113*kcal.specimens!O$11</f>
        <v>0</v>
      </c>
      <c r="S113">
        <f>'McKechnie&amp;Moss2016'!S113*kcal.specimens!P$11</f>
        <v>0</v>
      </c>
      <c r="T113">
        <f>'McKechnie&amp;Moss2016'!T113*kcal.specimens!Q$11</f>
        <v>7817.2194</v>
      </c>
      <c r="U113">
        <f t="shared" si="3"/>
        <v>51034.537100000001</v>
      </c>
      <c r="V113">
        <f t="shared" si="4"/>
        <v>0.18348898083764534</v>
      </c>
      <c r="W113">
        <f t="shared" si="5"/>
        <v>0</v>
      </c>
    </row>
    <row r="114" spans="1:23" x14ac:dyDescent="0.2">
      <c r="A114" t="s">
        <v>301</v>
      </c>
      <c r="B114" t="s">
        <v>334</v>
      </c>
      <c r="C114">
        <v>32401</v>
      </c>
      <c r="D114">
        <v>33</v>
      </c>
      <c r="E114">
        <f>'McKechnie&amp;Moss2016'!E114*kcal.specimens!$B$11</f>
        <v>4727923.2</v>
      </c>
      <c r="F114">
        <f>'McKechnie&amp;Moss2016'!F114*kcal.specimens!$C$11</f>
        <v>8249926.4512</v>
      </c>
      <c r="G114">
        <f>'McKechnie&amp;Moss2016'!G114*kcal.specimens!$D$11</f>
        <v>237724.872</v>
      </c>
      <c r="H114">
        <f>'McKechnie&amp;Moss2016'!H114*kcal.specimens!E$11</f>
        <v>46022.521599999993</v>
      </c>
      <c r="I114">
        <f>'McKechnie&amp;Moss2016'!I114*kcal.specimens!F$11</f>
        <v>148398.62400000001</v>
      </c>
      <c r="J114">
        <f>'McKechnie&amp;Moss2016'!J114*kcal.specimens!G$11</f>
        <v>19198.079999999998</v>
      </c>
      <c r="K114">
        <f>'McKechnie&amp;Moss2016'!K114*kcal.specimens!H$11</f>
        <v>364406.25</v>
      </c>
      <c r="L114">
        <f>'McKechnie&amp;Moss2016'!L114*kcal.specimens!I$11</f>
        <v>5266.8000000000011</v>
      </c>
      <c r="M114">
        <f>'McKechnie&amp;Moss2016'!M114*kcal.specimens!J$11</f>
        <v>124754.86349999999</v>
      </c>
      <c r="N114">
        <f>'McKechnie&amp;Moss2016'!N114*kcal.specimens!K$11</f>
        <v>22855.701000000001</v>
      </c>
      <c r="O114">
        <f>'McKechnie&amp;Moss2016'!O114*kcal.specimens!L$11</f>
        <v>335.57150000000001</v>
      </c>
      <c r="P114">
        <f>'McKechnie&amp;Moss2016'!P114*kcal.specimens!M$11</f>
        <v>49737.240000000005</v>
      </c>
      <c r="Q114">
        <f>'McKechnie&amp;Moss2016'!Q114*kcal.specimens!N$11</f>
        <v>136</v>
      </c>
      <c r="R114">
        <f>'McKechnie&amp;Moss2016'!R114*kcal.specimens!O$11</f>
        <v>9209.1999999999989</v>
      </c>
      <c r="S114">
        <f>'McKechnie&amp;Moss2016'!S114*kcal.specimens!P$11</f>
        <v>10098</v>
      </c>
      <c r="T114">
        <f>'McKechnie&amp;Moss2016'!T114*kcal.specimens!Q$11</f>
        <v>359592.09239999996</v>
      </c>
      <c r="U114">
        <f t="shared" si="3"/>
        <v>14375585.4672</v>
      </c>
      <c r="V114">
        <f t="shared" si="4"/>
        <v>0.57388455378206427</v>
      </c>
      <c r="W114">
        <f t="shared" si="5"/>
        <v>1.6536708890389478E-2</v>
      </c>
    </row>
    <row r="115" spans="1:23" x14ac:dyDescent="0.2">
      <c r="A115" t="s">
        <v>301</v>
      </c>
      <c r="B115" t="s">
        <v>336</v>
      </c>
      <c r="C115">
        <v>258</v>
      </c>
      <c r="D115">
        <v>10</v>
      </c>
      <c r="E115">
        <f>'McKechnie&amp;Moss2016'!E115*kcal.specimens!$B$11</f>
        <v>5014.4639999999999</v>
      </c>
      <c r="F115">
        <f>'McKechnie&amp;Moss2016'!F115*kcal.specimens!$C$11</f>
        <v>594631.47519999999</v>
      </c>
      <c r="G115">
        <f>'McKechnie&amp;Moss2016'!G115*kcal.specimens!$D$11</f>
        <v>0</v>
      </c>
      <c r="H115">
        <f>'McKechnie&amp;Moss2016'!H115*kcal.specimens!E$11</f>
        <v>17124.659199999998</v>
      </c>
      <c r="I115">
        <f>'McKechnie&amp;Moss2016'!I115*kcal.specimens!F$11</f>
        <v>1321.056</v>
      </c>
      <c r="J115">
        <f>'McKechnie&amp;Moss2016'!J115*kcal.specimens!G$11</f>
        <v>19198.079999999998</v>
      </c>
      <c r="K115">
        <f>'McKechnie&amp;Moss2016'!K115*kcal.specimens!H$11</f>
        <v>6093.75</v>
      </c>
      <c r="L115">
        <f>'McKechnie&amp;Moss2016'!L115*kcal.specimens!I$11</f>
        <v>0</v>
      </c>
      <c r="M115">
        <f>'McKechnie&amp;Moss2016'!M115*kcal.specimens!J$11</f>
        <v>0</v>
      </c>
      <c r="N115">
        <f>'McKechnie&amp;Moss2016'!N115*kcal.specimens!K$11</f>
        <v>0</v>
      </c>
      <c r="O115">
        <f>'McKechnie&amp;Moss2016'!O115*kcal.specimens!L$11</f>
        <v>0</v>
      </c>
      <c r="P115">
        <f>'McKechnie&amp;Moss2016'!P115*kcal.specimens!M$11</f>
        <v>3684.2400000000002</v>
      </c>
      <c r="Q115">
        <f>'McKechnie&amp;Moss2016'!Q115*kcal.specimens!N$11</f>
        <v>34</v>
      </c>
      <c r="R115">
        <f>'McKechnie&amp;Moss2016'!R115*kcal.specimens!O$11</f>
        <v>0</v>
      </c>
      <c r="S115">
        <f>'McKechnie&amp;Moss2016'!S115*kcal.specimens!P$11</f>
        <v>0</v>
      </c>
      <c r="T115">
        <f>'McKechnie&amp;Moss2016'!T115*kcal.specimens!Q$11</f>
        <v>434.28996666666666</v>
      </c>
      <c r="U115">
        <f t="shared" si="3"/>
        <v>647536.01436666667</v>
      </c>
      <c r="V115">
        <f t="shared" si="4"/>
        <v>0.91829869228445793</v>
      </c>
      <c r="W115">
        <f t="shared" si="5"/>
        <v>0</v>
      </c>
    </row>
    <row r="116" spans="1:23" x14ac:dyDescent="0.2">
      <c r="A116" t="s">
        <v>338</v>
      </c>
      <c r="B116" t="s">
        <v>339</v>
      </c>
      <c r="C116">
        <v>1121</v>
      </c>
      <c r="D116">
        <v>15</v>
      </c>
      <c r="E116">
        <f>'McKechnie&amp;Moss2016'!E116*kcal.specimens!$B$11</f>
        <v>135211.44</v>
      </c>
      <c r="F116">
        <f>'McKechnie&amp;Moss2016'!F116*kcal.specimens!$C$11</f>
        <v>636770.71360000002</v>
      </c>
      <c r="G116">
        <f>'McKechnie&amp;Moss2016'!G116*kcal.specimens!$D$11</f>
        <v>27967.631999999998</v>
      </c>
      <c r="H116">
        <f>'McKechnie&amp;Moss2016'!H116*kcal.specimens!E$11</f>
        <v>50303.686399999991</v>
      </c>
      <c r="I116">
        <f>'McKechnie&amp;Moss2016'!I116*kcal.specimens!F$11</f>
        <v>37429.920000000006</v>
      </c>
      <c r="J116">
        <f>'McKechnie&amp;Moss2016'!J116*kcal.specimens!G$11</f>
        <v>4799.5199999999995</v>
      </c>
      <c r="K116">
        <f>'McKechnie&amp;Moss2016'!K116*kcal.specimens!H$11</f>
        <v>10968.75</v>
      </c>
      <c r="L116">
        <f>'McKechnie&amp;Moss2016'!L116*kcal.specimens!I$11</f>
        <v>15800.400000000001</v>
      </c>
      <c r="M116">
        <f>'McKechnie&amp;Moss2016'!M116*kcal.specimens!J$11</f>
        <v>192.82049999999998</v>
      </c>
      <c r="N116">
        <f>'McKechnie&amp;Moss2016'!N116*kcal.specimens!K$11</f>
        <v>0</v>
      </c>
      <c r="O116">
        <f>'McKechnie&amp;Moss2016'!O116*kcal.specimens!L$11</f>
        <v>30.506499999999999</v>
      </c>
      <c r="P116">
        <f>'McKechnie&amp;Moss2016'!P116*kcal.specimens!M$11</f>
        <v>0</v>
      </c>
      <c r="Q116">
        <f>'McKechnie&amp;Moss2016'!Q116*kcal.specimens!N$11</f>
        <v>0</v>
      </c>
      <c r="R116">
        <f>'McKechnie&amp;Moss2016'!R116*kcal.specimens!O$11</f>
        <v>2002</v>
      </c>
      <c r="S116">
        <f>'McKechnie&amp;Moss2016'!S116*kcal.specimens!P$11</f>
        <v>4039.2000000000003</v>
      </c>
      <c r="T116">
        <f>'McKechnie&amp;Moss2016'!T116*kcal.specimens!Q$11</f>
        <v>6080.0595333333331</v>
      </c>
      <c r="U116">
        <f t="shared" si="3"/>
        <v>931596.64853333344</v>
      </c>
      <c r="V116">
        <f t="shared" si="4"/>
        <v>0.68352619623793731</v>
      </c>
      <c r="W116">
        <f t="shared" si="5"/>
        <v>3.0021181424419098E-2</v>
      </c>
    </row>
    <row r="117" spans="1:23" x14ac:dyDescent="0.2">
      <c r="A117" t="s">
        <v>338</v>
      </c>
      <c r="B117" t="s">
        <v>341</v>
      </c>
      <c r="C117">
        <v>3351</v>
      </c>
      <c r="D117">
        <v>14</v>
      </c>
      <c r="E117">
        <f>'McKechnie&amp;Moss2016'!E117*kcal.specimens!$B$11</f>
        <v>288152.592</v>
      </c>
      <c r="F117">
        <f>'McKechnie&amp;Moss2016'!F117*kcal.specimens!$C$11</f>
        <v>7280723.9680000003</v>
      </c>
      <c r="G117">
        <f>'McKechnie&amp;Moss2016'!G117*kcal.specimens!$D$11</f>
        <v>4661.2719999999999</v>
      </c>
      <c r="H117">
        <f>'McKechnie&amp;Moss2016'!H117*kcal.specimens!E$11</f>
        <v>0</v>
      </c>
      <c r="I117">
        <f>'McKechnie&amp;Moss2016'!I117*kcal.specimens!F$11</f>
        <v>2201.7600000000002</v>
      </c>
      <c r="J117">
        <f>'McKechnie&amp;Moss2016'!J117*kcal.specimens!G$11</f>
        <v>26130.719999999998</v>
      </c>
      <c r="K117">
        <f>'McKechnie&amp;Moss2016'!K117*kcal.specimens!H$11</f>
        <v>14625</v>
      </c>
      <c r="L117">
        <f>'McKechnie&amp;Moss2016'!L117*kcal.specimens!I$11</f>
        <v>376.20000000000005</v>
      </c>
      <c r="M117">
        <f>'McKechnie&amp;Moss2016'!M117*kcal.specimens!J$11</f>
        <v>385.64099999999996</v>
      </c>
      <c r="N117">
        <f>'McKechnie&amp;Moss2016'!N117*kcal.specimens!K$11</f>
        <v>673.66750000000002</v>
      </c>
      <c r="O117">
        <f>'McKechnie&amp;Moss2016'!O117*kcal.specimens!L$11</f>
        <v>30.506499999999999</v>
      </c>
      <c r="P117">
        <f>'McKechnie&amp;Moss2016'!P117*kcal.specimens!M$11</f>
        <v>1842.1200000000001</v>
      </c>
      <c r="Q117">
        <f>'McKechnie&amp;Moss2016'!Q117*kcal.specimens!N$11</f>
        <v>0</v>
      </c>
      <c r="R117">
        <f>'McKechnie&amp;Moss2016'!R117*kcal.specimens!O$11</f>
        <v>1601.6</v>
      </c>
      <c r="S117">
        <f>'McKechnie&amp;Moss2016'!S117*kcal.specimens!P$11</f>
        <v>0</v>
      </c>
      <c r="T117">
        <f>'McKechnie&amp;Moss2016'!T117*kcal.specimens!Q$11</f>
        <v>3040.0297666666665</v>
      </c>
      <c r="U117">
        <f t="shared" si="3"/>
        <v>7624445.076766667</v>
      </c>
      <c r="V117">
        <f t="shared" si="4"/>
        <v>0.95491854091597317</v>
      </c>
      <c r="W117">
        <f t="shared" si="5"/>
        <v>6.1135885340743077E-4</v>
      </c>
    </row>
    <row r="118" spans="1:23" x14ac:dyDescent="0.2">
      <c r="A118" t="s">
        <v>338</v>
      </c>
      <c r="B118" t="s">
        <v>343</v>
      </c>
      <c r="C118">
        <v>987</v>
      </c>
      <c r="D118">
        <v>8</v>
      </c>
      <c r="E118">
        <f>'McKechnie&amp;Moss2016'!E118*kcal.specimens!$B$11</f>
        <v>108885.504</v>
      </c>
      <c r="F118">
        <f>'McKechnie&amp;Moss2016'!F118*kcal.specimens!$C$11</f>
        <v>1699615.9487999999</v>
      </c>
      <c r="G118">
        <f>'McKechnie&amp;Moss2016'!G118*kcal.specimens!$D$11</f>
        <v>4661.2719999999999</v>
      </c>
      <c r="H118">
        <f>'McKechnie&amp;Moss2016'!H118*kcal.specimens!E$11</f>
        <v>0</v>
      </c>
      <c r="I118">
        <f>'McKechnie&amp;Moss2016'!I118*kcal.specimens!F$11</f>
        <v>0</v>
      </c>
      <c r="J118">
        <f>'McKechnie&amp;Moss2016'!J118*kcal.specimens!G$11</f>
        <v>1066.56</v>
      </c>
      <c r="K118">
        <f>'McKechnie&amp;Moss2016'!K118*kcal.specimens!H$11</f>
        <v>3656.25</v>
      </c>
      <c r="L118">
        <f>'McKechnie&amp;Moss2016'!L118*kcal.specimens!I$11</f>
        <v>0</v>
      </c>
      <c r="M118">
        <f>'McKechnie&amp;Moss2016'!M118*kcal.specimens!J$11</f>
        <v>0</v>
      </c>
      <c r="N118">
        <f>'McKechnie&amp;Moss2016'!N118*kcal.specimens!K$11</f>
        <v>73.491</v>
      </c>
      <c r="O118">
        <f>'McKechnie&amp;Moss2016'!O118*kcal.specimens!L$11</f>
        <v>30.506499999999999</v>
      </c>
      <c r="P118">
        <f>'McKechnie&amp;Moss2016'!P118*kcal.specimens!M$11</f>
        <v>0</v>
      </c>
      <c r="Q118">
        <f>'McKechnie&amp;Moss2016'!Q118*kcal.specimens!N$11</f>
        <v>8.5</v>
      </c>
      <c r="R118">
        <f>'McKechnie&amp;Moss2016'!R118*kcal.specimens!O$11</f>
        <v>0</v>
      </c>
      <c r="S118">
        <f>'McKechnie&amp;Moss2016'!S118*kcal.specimens!P$11</f>
        <v>0</v>
      </c>
      <c r="T118">
        <f>'McKechnie&amp;Moss2016'!T118*kcal.specimens!Q$11</f>
        <v>0</v>
      </c>
      <c r="U118">
        <f t="shared" si="3"/>
        <v>1817998.0322999998</v>
      </c>
      <c r="V118">
        <f t="shared" si="4"/>
        <v>0.93488327193059084</v>
      </c>
      <c r="W118">
        <f t="shared" si="5"/>
        <v>2.5639587706829886E-3</v>
      </c>
    </row>
    <row r="119" spans="1:23" x14ac:dyDescent="0.2">
      <c r="A119" t="s">
        <v>338</v>
      </c>
      <c r="B119" t="s">
        <v>344</v>
      </c>
      <c r="C119">
        <v>563</v>
      </c>
      <c r="D119">
        <v>9</v>
      </c>
      <c r="E119">
        <f>'McKechnie&amp;Moss2016'!E119*kcal.specimens!$B$11</f>
        <v>48353.759999999995</v>
      </c>
      <c r="F119">
        <f>'McKechnie&amp;Moss2016'!F119*kcal.specimens!$C$11</f>
        <v>1282905.7024000001</v>
      </c>
      <c r="G119">
        <f>'McKechnie&amp;Moss2016'!G119*kcal.specimens!$D$11</f>
        <v>0</v>
      </c>
      <c r="H119">
        <f>'McKechnie&amp;Moss2016'!H119*kcal.specimens!E$11</f>
        <v>2140.5823999999998</v>
      </c>
      <c r="I119">
        <f>'McKechnie&amp;Moss2016'!I119*kcal.specimens!F$11</f>
        <v>1321.056</v>
      </c>
      <c r="J119">
        <f>'McKechnie&amp;Moss2016'!J119*kcal.specimens!G$11</f>
        <v>1333.1999999999998</v>
      </c>
      <c r="K119">
        <f>'McKechnie&amp;Moss2016'!K119*kcal.specimens!H$11</f>
        <v>1218.75</v>
      </c>
      <c r="L119">
        <f>'McKechnie&amp;Moss2016'!L119*kcal.specimens!I$11</f>
        <v>0</v>
      </c>
      <c r="M119">
        <f>'McKechnie&amp;Moss2016'!M119*kcal.specimens!J$11</f>
        <v>0</v>
      </c>
      <c r="N119">
        <f>'McKechnie&amp;Moss2016'!N119*kcal.specimens!K$11</f>
        <v>73.491</v>
      </c>
      <c r="O119">
        <f>'McKechnie&amp;Moss2016'!O119*kcal.specimens!L$11</f>
        <v>0</v>
      </c>
      <c r="P119">
        <f>'McKechnie&amp;Moss2016'!P119*kcal.specimens!M$11</f>
        <v>0</v>
      </c>
      <c r="Q119">
        <f>'McKechnie&amp;Moss2016'!Q119*kcal.specimens!N$11</f>
        <v>0</v>
      </c>
      <c r="R119">
        <f>'McKechnie&amp;Moss2016'!R119*kcal.specimens!O$11</f>
        <v>0</v>
      </c>
      <c r="S119">
        <f>'McKechnie&amp;Moss2016'!S119*kcal.specimens!P$11</f>
        <v>0</v>
      </c>
      <c r="T119">
        <f>'McKechnie&amp;Moss2016'!T119*kcal.specimens!Q$11</f>
        <v>868.57993333333332</v>
      </c>
      <c r="U119">
        <f t="shared" si="3"/>
        <v>1338215.1217333334</v>
      </c>
      <c r="V119">
        <f t="shared" si="4"/>
        <v>0.95866926144004905</v>
      </c>
      <c r="W119">
        <f t="shared" si="5"/>
        <v>0</v>
      </c>
    </row>
    <row r="120" spans="1:23" x14ac:dyDescent="0.2">
      <c r="A120" t="s">
        <v>338</v>
      </c>
      <c r="B120" t="s">
        <v>346</v>
      </c>
      <c r="C120">
        <v>1427</v>
      </c>
      <c r="D120">
        <v>9</v>
      </c>
      <c r="E120">
        <f>'McKechnie&amp;Moss2016'!E120*kcal.specimens!$B$11</f>
        <v>160283.75999999998</v>
      </c>
      <c r="F120">
        <f>'McKechnie&amp;Moss2016'!F120*kcal.specimens!$C$11</f>
        <v>2252108.1856</v>
      </c>
      <c r="G120">
        <f>'McKechnie&amp;Moss2016'!G120*kcal.specimens!$D$11</f>
        <v>0</v>
      </c>
      <c r="H120">
        <f>'McKechnie&amp;Moss2016'!H120*kcal.specimens!E$11</f>
        <v>1070.2911999999999</v>
      </c>
      <c r="I120">
        <f>'McKechnie&amp;Moss2016'!I120*kcal.specimens!F$11</f>
        <v>4403.5200000000004</v>
      </c>
      <c r="J120">
        <f>'McKechnie&amp;Moss2016'!J120*kcal.specimens!G$11</f>
        <v>5866.08</v>
      </c>
      <c r="K120">
        <f>'McKechnie&amp;Moss2016'!K120*kcal.specimens!H$11</f>
        <v>7312.5</v>
      </c>
      <c r="L120">
        <f>'McKechnie&amp;Moss2016'!L120*kcal.specimens!I$11</f>
        <v>0</v>
      </c>
      <c r="M120">
        <f>'McKechnie&amp;Moss2016'!M120*kcal.specimens!J$11</f>
        <v>0</v>
      </c>
      <c r="N120">
        <f>'McKechnie&amp;Moss2016'!N120*kcal.specimens!K$11</f>
        <v>110.23650000000001</v>
      </c>
      <c r="O120">
        <f>'McKechnie&amp;Moss2016'!O120*kcal.specimens!L$11</f>
        <v>0</v>
      </c>
      <c r="P120">
        <f>'McKechnie&amp;Moss2016'!P120*kcal.specimens!M$11</f>
        <v>0</v>
      </c>
      <c r="Q120">
        <f>'McKechnie&amp;Moss2016'!Q120*kcal.specimens!N$11</f>
        <v>8.5</v>
      </c>
      <c r="R120">
        <f>'McKechnie&amp;Moss2016'!R120*kcal.specimens!O$11</f>
        <v>800.8</v>
      </c>
      <c r="S120">
        <f>'McKechnie&amp;Moss2016'!S120*kcal.specimens!P$11</f>
        <v>0</v>
      </c>
      <c r="T120">
        <f>'McKechnie&amp;Moss2016'!T120*kcal.specimens!Q$11</f>
        <v>0</v>
      </c>
      <c r="U120">
        <f t="shared" si="3"/>
        <v>2431963.8732999996</v>
      </c>
      <c r="V120">
        <f t="shared" si="4"/>
        <v>0.92604508246417805</v>
      </c>
      <c r="W120">
        <f t="shared" si="5"/>
        <v>0</v>
      </c>
    </row>
    <row r="121" spans="1:23" x14ac:dyDescent="0.2">
      <c r="A121" t="s">
        <v>338</v>
      </c>
      <c r="B121" t="s">
        <v>347</v>
      </c>
      <c r="C121">
        <v>169</v>
      </c>
      <c r="D121">
        <v>3</v>
      </c>
      <c r="E121">
        <f>'McKechnie&amp;Moss2016'!E121*kcal.specimens!$B$11</f>
        <v>27221.376</v>
      </c>
      <c r="F121">
        <f>'McKechnie&amp;Moss2016'!F121*kcal.specimens!$C$11</f>
        <v>74914.2016</v>
      </c>
      <c r="G121">
        <f>'McKechnie&amp;Moss2016'!G121*kcal.specimens!$D$11</f>
        <v>0</v>
      </c>
      <c r="H121">
        <f>'McKechnie&amp;Moss2016'!H121*kcal.specimens!E$11</f>
        <v>0</v>
      </c>
      <c r="I121">
        <f>'McKechnie&amp;Moss2016'!I121*kcal.specimens!F$11</f>
        <v>0</v>
      </c>
      <c r="J121">
        <f>'McKechnie&amp;Moss2016'!J121*kcal.specimens!G$11</f>
        <v>0</v>
      </c>
      <c r="K121">
        <f>'McKechnie&amp;Moss2016'!K121*kcal.specimens!H$11</f>
        <v>0</v>
      </c>
      <c r="L121">
        <f>'McKechnie&amp;Moss2016'!L121*kcal.specimens!I$11</f>
        <v>0</v>
      </c>
      <c r="M121">
        <f>'McKechnie&amp;Moss2016'!M121*kcal.specimens!J$11</f>
        <v>0</v>
      </c>
      <c r="N121">
        <f>'McKechnie&amp;Moss2016'!N121*kcal.specimens!K$11</f>
        <v>0</v>
      </c>
      <c r="O121">
        <f>'McKechnie&amp;Moss2016'!O121*kcal.specimens!L$11</f>
        <v>0</v>
      </c>
      <c r="P121">
        <f>'McKechnie&amp;Moss2016'!P121*kcal.specimens!M$11</f>
        <v>0</v>
      </c>
      <c r="Q121">
        <f>'McKechnie&amp;Moss2016'!Q121*kcal.specimens!N$11</f>
        <v>0</v>
      </c>
      <c r="R121">
        <f>'McKechnie&amp;Moss2016'!R121*kcal.specimens!O$11</f>
        <v>0</v>
      </c>
      <c r="S121">
        <f>'McKechnie&amp;Moss2016'!S121*kcal.specimens!P$11</f>
        <v>0</v>
      </c>
      <c r="T121">
        <f>'McKechnie&amp;Moss2016'!T121*kcal.specimens!Q$11</f>
        <v>434.28996666666666</v>
      </c>
      <c r="U121">
        <f t="shared" si="3"/>
        <v>102569.86756666667</v>
      </c>
      <c r="V121">
        <f t="shared" si="4"/>
        <v>0.73037241226141303</v>
      </c>
      <c r="W121">
        <f t="shared" si="5"/>
        <v>0</v>
      </c>
    </row>
    <row r="122" spans="1:23" x14ac:dyDescent="0.2">
      <c r="A122" t="s">
        <v>338</v>
      </c>
      <c r="B122" t="s">
        <v>348</v>
      </c>
      <c r="C122">
        <v>105</v>
      </c>
      <c r="D122">
        <v>6</v>
      </c>
      <c r="E122">
        <f>'McKechnie&amp;Moss2016'!E122*kcal.specimens!$B$11</f>
        <v>6626.2559999999994</v>
      </c>
      <c r="F122">
        <f>'McKechnie&amp;Moss2016'!F122*kcal.specimens!$C$11</f>
        <v>23410.688000000002</v>
      </c>
      <c r="G122">
        <f>'McKechnie&amp;Moss2016'!G122*kcal.specimens!$D$11</f>
        <v>4661.2719999999999</v>
      </c>
      <c r="H122">
        <f>'McKechnie&amp;Moss2016'!H122*kcal.specimens!E$11</f>
        <v>0</v>
      </c>
      <c r="I122">
        <f>'McKechnie&amp;Moss2016'!I122*kcal.specimens!F$11</f>
        <v>0</v>
      </c>
      <c r="J122">
        <f>'McKechnie&amp;Moss2016'!J122*kcal.specimens!G$11</f>
        <v>266.64</v>
      </c>
      <c r="K122">
        <f>'McKechnie&amp;Moss2016'!K122*kcal.specimens!H$11</f>
        <v>1218.75</v>
      </c>
      <c r="L122">
        <f>'McKechnie&amp;Moss2016'!L122*kcal.specimens!I$11</f>
        <v>0</v>
      </c>
      <c r="M122">
        <f>'McKechnie&amp;Moss2016'!M122*kcal.specimens!J$11</f>
        <v>0</v>
      </c>
      <c r="N122">
        <f>'McKechnie&amp;Moss2016'!N122*kcal.specimens!K$11</f>
        <v>183.72749999999999</v>
      </c>
      <c r="O122">
        <f>'McKechnie&amp;Moss2016'!O122*kcal.specimens!L$11</f>
        <v>0</v>
      </c>
      <c r="P122">
        <f>'McKechnie&amp;Moss2016'!P122*kcal.specimens!M$11</f>
        <v>0</v>
      </c>
      <c r="Q122">
        <f>'McKechnie&amp;Moss2016'!Q122*kcal.specimens!N$11</f>
        <v>0</v>
      </c>
      <c r="R122">
        <f>'McKechnie&amp;Moss2016'!R122*kcal.specimens!O$11</f>
        <v>0</v>
      </c>
      <c r="S122">
        <f>'McKechnie&amp;Moss2016'!S122*kcal.specimens!P$11</f>
        <v>0</v>
      </c>
      <c r="T122">
        <f>'McKechnie&amp;Moss2016'!T122*kcal.specimens!Q$11</f>
        <v>19543.048500000001</v>
      </c>
      <c r="U122">
        <f t="shared" si="3"/>
        <v>55910.381999999998</v>
      </c>
      <c r="V122">
        <f t="shared" si="4"/>
        <v>0.41871808352159001</v>
      </c>
      <c r="W122">
        <f t="shared" si="5"/>
        <v>8.3370419468784887E-2</v>
      </c>
    </row>
    <row r="123" spans="1:23" x14ac:dyDescent="0.2">
      <c r="A123" t="s">
        <v>338</v>
      </c>
      <c r="B123" t="s">
        <v>350</v>
      </c>
      <c r="C123">
        <v>5870</v>
      </c>
      <c r="D123">
        <v>15</v>
      </c>
      <c r="E123">
        <f>'McKechnie&amp;Moss2016'!E123*kcal.specimens!$B$11</f>
        <v>429453.02399999998</v>
      </c>
      <c r="F123">
        <f>'McKechnie&amp;Moss2016'!F123*kcal.specimens!$C$11</f>
        <v>15085847.347200001</v>
      </c>
      <c r="G123">
        <f>'McKechnie&amp;Moss2016'!G123*kcal.specimens!$D$11</f>
        <v>0</v>
      </c>
      <c r="H123">
        <f>'McKechnie&amp;Moss2016'!H123*kcal.specimens!E$11</f>
        <v>0</v>
      </c>
      <c r="I123">
        <f>'McKechnie&amp;Moss2016'!I123*kcal.specimens!F$11</f>
        <v>0</v>
      </c>
      <c r="J123">
        <f>'McKechnie&amp;Moss2016'!J123*kcal.specimens!G$11</f>
        <v>0</v>
      </c>
      <c r="K123">
        <f>'McKechnie&amp;Moss2016'!K123*kcal.specimens!H$11</f>
        <v>0</v>
      </c>
      <c r="L123">
        <f>'McKechnie&amp;Moss2016'!L123*kcal.specimens!I$11</f>
        <v>0</v>
      </c>
      <c r="M123">
        <f>'McKechnie&amp;Moss2016'!M123*kcal.specimens!J$11</f>
        <v>0</v>
      </c>
      <c r="N123">
        <f>'McKechnie&amp;Moss2016'!N123*kcal.specimens!K$11</f>
        <v>0</v>
      </c>
      <c r="O123">
        <f>'McKechnie&amp;Moss2016'!O123*kcal.specimens!L$11</f>
        <v>0</v>
      </c>
      <c r="P123">
        <f>'McKechnie&amp;Moss2016'!P123*kcal.specimens!M$11</f>
        <v>0</v>
      </c>
      <c r="Q123">
        <f>'McKechnie&amp;Moss2016'!Q123*kcal.specimens!N$11</f>
        <v>0</v>
      </c>
      <c r="R123">
        <f>'McKechnie&amp;Moss2016'!R123*kcal.specimens!O$11</f>
        <v>0</v>
      </c>
      <c r="S123">
        <f>'McKechnie&amp;Moss2016'!S123*kcal.specimens!P$11</f>
        <v>0</v>
      </c>
      <c r="T123">
        <f>'McKechnie&amp;Moss2016'!T123*kcal.specimens!Q$11</f>
        <v>108572.49166666667</v>
      </c>
      <c r="U123">
        <f t="shared" si="3"/>
        <v>15623872.862866668</v>
      </c>
      <c r="V123">
        <f t="shared" si="4"/>
        <v>0.96556388288684847</v>
      </c>
      <c r="W123">
        <f t="shared" si="5"/>
        <v>0</v>
      </c>
    </row>
    <row r="124" spans="1:23" x14ac:dyDescent="0.2">
      <c r="A124" t="s">
        <v>338</v>
      </c>
      <c r="B124" t="s">
        <v>352</v>
      </c>
      <c r="C124">
        <v>1981</v>
      </c>
      <c r="D124">
        <v>18</v>
      </c>
      <c r="E124">
        <f>'McKechnie&amp;Moss2016'!E124*kcal.specimens!$B$11</f>
        <v>35459.423999999999</v>
      </c>
      <c r="F124">
        <f>'McKechnie&amp;Moss2016'!F124*kcal.specimens!$C$11</f>
        <v>7486738.0224000001</v>
      </c>
      <c r="G124">
        <f>'McKechnie&amp;Moss2016'!G124*kcal.specimens!$D$11</f>
        <v>9322.5439999999999</v>
      </c>
      <c r="H124">
        <f>'McKechnie&amp;Moss2016'!H124*kcal.specimens!E$11</f>
        <v>4281.1647999999996</v>
      </c>
      <c r="I124">
        <f>'McKechnie&amp;Moss2016'!I124*kcal.specimens!F$11</f>
        <v>2201.7600000000002</v>
      </c>
      <c r="J124">
        <f>'McKechnie&amp;Moss2016'!J124*kcal.specimens!G$11</f>
        <v>1333.1999999999998</v>
      </c>
      <c r="K124">
        <f>'McKechnie&amp;Moss2016'!K124*kcal.specimens!H$11</f>
        <v>4875</v>
      </c>
      <c r="L124">
        <f>'McKechnie&amp;Moss2016'!L124*kcal.specimens!I$11</f>
        <v>1128.6000000000001</v>
      </c>
      <c r="M124">
        <f>'McKechnie&amp;Moss2016'!M124*kcal.specimens!J$11</f>
        <v>0</v>
      </c>
      <c r="N124">
        <f>'McKechnie&amp;Moss2016'!N124*kcal.specimens!K$11</f>
        <v>318.46100000000001</v>
      </c>
      <c r="O124">
        <f>'McKechnie&amp;Moss2016'!O124*kcal.specimens!L$11</f>
        <v>183.03899999999999</v>
      </c>
      <c r="P124">
        <f>'McKechnie&amp;Moss2016'!P124*kcal.specimens!M$11</f>
        <v>1842.1200000000001</v>
      </c>
      <c r="Q124">
        <f>'McKechnie&amp;Moss2016'!Q124*kcal.specimens!N$11</f>
        <v>629</v>
      </c>
      <c r="R124">
        <f>'McKechnie&amp;Moss2016'!R124*kcal.specimens!O$11</f>
        <v>0</v>
      </c>
      <c r="S124">
        <f>'McKechnie&amp;Moss2016'!S124*kcal.specimens!P$11</f>
        <v>2019.6000000000001</v>
      </c>
      <c r="T124">
        <f>'McKechnie&amp;Moss2016'!T124*kcal.specimens!Q$11</f>
        <v>23017.368233333335</v>
      </c>
      <c r="U124">
        <f t="shared" si="3"/>
        <v>7573349.3034333326</v>
      </c>
      <c r="V124">
        <f t="shared" si="4"/>
        <v>0.98856367538810497</v>
      </c>
      <c r="W124">
        <f t="shared" si="5"/>
        <v>1.2309671225350296E-3</v>
      </c>
    </row>
    <row r="125" spans="1:23" x14ac:dyDescent="0.2">
      <c r="A125" t="s">
        <v>338</v>
      </c>
      <c r="B125" t="s">
        <v>354</v>
      </c>
      <c r="C125">
        <v>135</v>
      </c>
      <c r="D125">
        <v>5</v>
      </c>
      <c r="E125">
        <f>'McKechnie&amp;Moss2016'!E125*kcal.specimens!$B$11</f>
        <v>2865.4079999999999</v>
      </c>
      <c r="F125">
        <f>'McKechnie&amp;Moss2016'!F125*kcal.specimens!$C$11</f>
        <v>402663.83360000001</v>
      </c>
      <c r="G125">
        <f>'McKechnie&amp;Moss2016'!G125*kcal.specimens!$D$11</f>
        <v>0</v>
      </c>
      <c r="H125">
        <f>'McKechnie&amp;Moss2016'!H125*kcal.specimens!E$11</f>
        <v>2140.5823999999998</v>
      </c>
      <c r="I125">
        <f>'McKechnie&amp;Moss2016'!I125*kcal.specimens!F$11</f>
        <v>0</v>
      </c>
      <c r="J125">
        <f>'McKechnie&amp;Moss2016'!J125*kcal.specimens!G$11</f>
        <v>0</v>
      </c>
      <c r="K125">
        <f>'McKechnie&amp;Moss2016'!K125*kcal.specimens!H$11</f>
        <v>0</v>
      </c>
      <c r="L125">
        <f>'McKechnie&amp;Moss2016'!L125*kcal.specimens!I$11</f>
        <v>752.40000000000009</v>
      </c>
      <c r="M125">
        <f>'McKechnie&amp;Moss2016'!M125*kcal.specimens!J$11</f>
        <v>0</v>
      </c>
      <c r="N125">
        <f>'McKechnie&amp;Moss2016'!N125*kcal.specimens!K$11</f>
        <v>355.20650000000001</v>
      </c>
      <c r="O125">
        <f>'McKechnie&amp;Moss2016'!O125*kcal.specimens!L$11</f>
        <v>0</v>
      </c>
      <c r="P125">
        <f>'McKechnie&amp;Moss2016'!P125*kcal.specimens!M$11</f>
        <v>0</v>
      </c>
      <c r="Q125">
        <f>'McKechnie&amp;Moss2016'!Q125*kcal.specimens!N$11</f>
        <v>0</v>
      </c>
      <c r="R125">
        <f>'McKechnie&amp;Moss2016'!R125*kcal.specimens!O$11</f>
        <v>0</v>
      </c>
      <c r="S125">
        <f>'McKechnie&amp;Moss2016'!S125*kcal.specimens!P$11</f>
        <v>0</v>
      </c>
      <c r="T125">
        <f>'McKechnie&amp;Moss2016'!T125*kcal.specimens!Q$11</f>
        <v>0</v>
      </c>
      <c r="U125">
        <f t="shared" si="3"/>
        <v>408777.43050000002</v>
      </c>
      <c r="V125">
        <f t="shared" si="4"/>
        <v>0.98504419167045965</v>
      </c>
      <c r="W125">
        <f t="shared" si="5"/>
        <v>0</v>
      </c>
    </row>
    <row r="126" spans="1:23" x14ac:dyDescent="0.2">
      <c r="A126" t="s">
        <v>338</v>
      </c>
      <c r="B126" t="s">
        <v>355</v>
      </c>
      <c r="C126">
        <v>4785</v>
      </c>
      <c r="D126">
        <v>13</v>
      </c>
      <c r="E126">
        <f>'McKechnie&amp;Moss2016'!E126*kcal.specimens!$B$11</f>
        <v>741782.49599999993</v>
      </c>
      <c r="F126">
        <f>'McKechnie&amp;Moss2016'!F126*kcal.specimens!$C$11</f>
        <v>1980544.2047999999</v>
      </c>
      <c r="G126">
        <f>'McKechnie&amp;Moss2016'!G126*kcal.specimens!$D$11</f>
        <v>18645.088</v>
      </c>
      <c r="H126">
        <f>'McKechnie&amp;Moss2016'!H126*kcal.specimens!E$11</f>
        <v>4281.1647999999996</v>
      </c>
      <c r="I126">
        <f>'McKechnie&amp;Moss2016'!I126*kcal.specimens!F$11</f>
        <v>18054.432000000001</v>
      </c>
      <c r="J126">
        <f>'McKechnie&amp;Moss2016'!J126*kcal.specimens!G$11</f>
        <v>22397.759999999998</v>
      </c>
      <c r="K126">
        <f>'McKechnie&amp;Moss2016'!K126*kcal.specimens!H$11</f>
        <v>46312.5</v>
      </c>
      <c r="L126">
        <f>'McKechnie&amp;Moss2016'!L126*kcal.specimens!I$11</f>
        <v>376.20000000000005</v>
      </c>
      <c r="M126">
        <f>'McKechnie&amp;Moss2016'!M126*kcal.specimens!J$11</f>
        <v>0</v>
      </c>
      <c r="N126">
        <f>'McKechnie&amp;Moss2016'!N126*kcal.specimens!K$11</f>
        <v>342.95799999999997</v>
      </c>
      <c r="O126">
        <f>'McKechnie&amp;Moss2016'!O126*kcal.specimens!L$11</f>
        <v>0</v>
      </c>
      <c r="P126">
        <f>'McKechnie&amp;Moss2016'!P126*kcal.specimens!M$11</f>
        <v>0</v>
      </c>
      <c r="Q126">
        <f>'McKechnie&amp;Moss2016'!Q126*kcal.specimens!N$11</f>
        <v>8.5</v>
      </c>
      <c r="R126">
        <f>'McKechnie&amp;Moss2016'!R126*kcal.specimens!O$11</f>
        <v>1201.1999999999998</v>
      </c>
      <c r="S126">
        <f>'McKechnie&amp;Moss2016'!S126*kcal.specimens!P$11</f>
        <v>0</v>
      </c>
      <c r="T126">
        <f>'McKechnie&amp;Moss2016'!T126*kcal.specimens!Q$11</f>
        <v>6948.6394666666665</v>
      </c>
      <c r="U126">
        <f t="shared" si="3"/>
        <v>2840895.1430666666</v>
      </c>
      <c r="V126">
        <f t="shared" si="4"/>
        <v>0.69715498286996191</v>
      </c>
      <c r="W126">
        <f t="shared" si="5"/>
        <v>6.5631031984774877E-3</v>
      </c>
    </row>
    <row r="127" spans="1:23" x14ac:dyDescent="0.2">
      <c r="A127" t="s">
        <v>338</v>
      </c>
      <c r="B127" t="s">
        <v>357</v>
      </c>
      <c r="C127">
        <v>97</v>
      </c>
      <c r="D127">
        <v>8</v>
      </c>
      <c r="E127">
        <f>'McKechnie&amp;Moss2016'!E127*kcal.specimens!$B$11</f>
        <v>6626.2559999999994</v>
      </c>
      <c r="F127">
        <f>'McKechnie&amp;Moss2016'!F127*kcal.specimens!$C$11</f>
        <v>23410.688000000002</v>
      </c>
      <c r="G127">
        <f>'McKechnie&amp;Moss2016'!G127*kcal.specimens!$D$11</f>
        <v>4661.2719999999999</v>
      </c>
      <c r="H127">
        <f>'McKechnie&amp;Moss2016'!H127*kcal.specimens!E$11</f>
        <v>0</v>
      </c>
      <c r="I127">
        <f>'McKechnie&amp;Moss2016'!I127*kcal.specimens!F$11</f>
        <v>880.70400000000006</v>
      </c>
      <c r="J127">
        <f>'McKechnie&amp;Moss2016'!J127*kcal.specimens!G$11</f>
        <v>1066.56</v>
      </c>
      <c r="K127">
        <f>'McKechnie&amp;Moss2016'!K127*kcal.specimens!H$11</f>
        <v>2437.5</v>
      </c>
      <c r="L127">
        <f>'McKechnie&amp;Moss2016'!L127*kcal.specimens!I$11</f>
        <v>17305.2</v>
      </c>
      <c r="M127">
        <f>'McKechnie&amp;Moss2016'!M127*kcal.specimens!J$11</f>
        <v>0</v>
      </c>
      <c r="N127">
        <f>'McKechnie&amp;Moss2016'!N127*kcal.specimens!K$11</f>
        <v>0</v>
      </c>
      <c r="O127">
        <f>'McKechnie&amp;Moss2016'!O127*kcal.specimens!L$11</f>
        <v>0</v>
      </c>
      <c r="P127">
        <f>'McKechnie&amp;Moss2016'!P127*kcal.specimens!M$11</f>
        <v>0</v>
      </c>
      <c r="Q127">
        <f>'McKechnie&amp;Moss2016'!Q127*kcal.specimens!N$11</f>
        <v>0</v>
      </c>
      <c r="R127">
        <f>'McKechnie&amp;Moss2016'!R127*kcal.specimens!O$11</f>
        <v>0</v>
      </c>
      <c r="S127">
        <f>'McKechnie&amp;Moss2016'!S127*kcal.specimens!P$11</f>
        <v>0</v>
      </c>
      <c r="T127">
        <f>'McKechnie&amp;Moss2016'!T127*kcal.specimens!Q$11</f>
        <v>0</v>
      </c>
      <c r="U127">
        <f t="shared" si="3"/>
        <v>56388.179999999993</v>
      </c>
      <c r="V127">
        <f t="shared" si="4"/>
        <v>0.41517012962645727</v>
      </c>
      <c r="W127">
        <f t="shared" si="5"/>
        <v>8.2663990928595332E-2</v>
      </c>
    </row>
    <row r="128" spans="1:23" x14ac:dyDescent="0.2">
      <c r="A128" t="s">
        <v>338</v>
      </c>
      <c r="B128" t="s">
        <v>359</v>
      </c>
      <c r="C128">
        <v>1932</v>
      </c>
      <c r="D128">
        <v>12</v>
      </c>
      <c r="E128">
        <f>'McKechnie&amp;Moss2016'!E128*kcal.specimens!$B$11</f>
        <v>271855.58399999997</v>
      </c>
      <c r="F128">
        <f>'McKechnie&amp;Moss2016'!F128*kcal.specimens!$C$11</f>
        <v>1456144.7936</v>
      </c>
      <c r="G128">
        <f>'McKechnie&amp;Moss2016'!G128*kcal.specimens!$D$11</f>
        <v>298321.408</v>
      </c>
      <c r="H128">
        <f>'McKechnie&amp;Moss2016'!H128*kcal.specimens!E$11</f>
        <v>0</v>
      </c>
      <c r="I128">
        <f>'McKechnie&amp;Moss2016'!I128*kcal.specimens!F$11</f>
        <v>1321.056</v>
      </c>
      <c r="J128">
        <f>'McKechnie&amp;Moss2016'!J128*kcal.specimens!G$11</f>
        <v>4266.24</v>
      </c>
      <c r="K128">
        <f>'McKechnie&amp;Moss2016'!K128*kcal.specimens!H$11</f>
        <v>1218.75</v>
      </c>
      <c r="L128">
        <f>'McKechnie&amp;Moss2016'!L128*kcal.specimens!I$11</f>
        <v>0</v>
      </c>
      <c r="M128">
        <f>'McKechnie&amp;Moss2016'!M128*kcal.specimens!J$11</f>
        <v>0</v>
      </c>
      <c r="N128">
        <f>'McKechnie&amp;Moss2016'!N128*kcal.specimens!K$11</f>
        <v>61.2425</v>
      </c>
      <c r="O128">
        <f>'McKechnie&amp;Moss2016'!O128*kcal.specimens!L$11</f>
        <v>183.03899999999999</v>
      </c>
      <c r="P128">
        <f>'McKechnie&amp;Moss2016'!P128*kcal.specimens!M$11</f>
        <v>0</v>
      </c>
      <c r="Q128">
        <f>'McKechnie&amp;Moss2016'!Q128*kcal.specimens!N$11</f>
        <v>8.5</v>
      </c>
      <c r="R128">
        <f>'McKechnie&amp;Moss2016'!R128*kcal.specimens!O$11</f>
        <v>400.4</v>
      </c>
      <c r="S128">
        <f>'McKechnie&amp;Moss2016'!S128*kcal.specimens!P$11</f>
        <v>0</v>
      </c>
      <c r="T128">
        <f>'McKechnie&amp;Moss2016'!T128*kcal.specimens!Q$11</f>
        <v>2605.7397999999998</v>
      </c>
      <c r="U128">
        <f t="shared" si="3"/>
        <v>2036386.7529000002</v>
      </c>
      <c r="V128">
        <f t="shared" si="4"/>
        <v>0.71506298669755008</v>
      </c>
      <c r="W128">
        <f t="shared" si="5"/>
        <v>0.14649545700253802</v>
      </c>
    </row>
    <row r="129" spans="1:23" x14ac:dyDescent="0.2">
      <c r="A129" t="s">
        <v>338</v>
      </c>
      <c r="B129" t="s">
        <v>361</v>
      </c>
      <c r="C129">
        <v>2535</v>
      </c>
      <c r="D129">
        <v>5</v>
      </c>
      <c r="E129">
        <f>'McKechnie&amp;Moss2016'!E129*kcal.specimens!$B$11</f>
        <v>132166.94399999999</v>
      </c>
      <c r="F129">
        <f>'McKechnie&amp;Moss2016'!F129*kcal.specimens!$C$11</f>
        <v>716367.05279999995</v>
      </c>
      <c r="G129">
        <f>'McKechnie&amp;Moss2016'!G129*kcal.specimens!$D$11</f>
        <v>0</v>
      </c>
      <c r="H129">
        <f>'McKechnie&amp;Moss2016'!H129*kcal.specimens!E$11</f>
        <v>0</v>
      </c>
      <c r="I129">
        <f>'McKechnie&amp;Moss2016'!I129*kcal.specimens!F$11</f>
        <v>0</v>
      </c>
      <c r="J129">
        <f>'McKechnie&amp;Moss2016'!J129*kcal.specimens!G$11</f>
        <v>1333.1999999999998</v>
      </c>
      <c r="K129">
        <f>'McKechnie&amp;Moss2016'!K129*kcal.specimens!H$11</f>
        <v>0</v>
      </c>
      <c r="L129">
        <f>'McKechnie&amp;Moss2016'!L129*kcal.specimens!I$11</f>
        <v>0</v>
      </c>
      <c r="M129">
        <f>'McKechnie&amp;Moss2016'!M129*kcal.specimens!J$11</f>
        <v>0</v>
      </c>
      <c r="N129">
        <f>'McKechnie&amp;Moss2016'!N129*kcal.specimens!K$11</f>
        <v>85.739499999999992</v>
      </c>
      <c r="O129">
        <f>'McKechnie&amp;Moss2016'!O129*kcal.specimens!L$11</f>
        <v>8602.8330000000005</v>
      </c>
      <c r="P129">
        <f>'McKechnie&amp;Moss2016'!P129*kcal.specimens!M$11</f>
        <v>0</v>
      </c>
      <c r="Q129">
        <f>'McKechnie&amp;Moss2016'!Q129*kcal.specimens!N$11</f>
        <v>0</v>
      </c>
      <c r="R129">
        <f>'McKechnie&amp;Moss2016'!R129*kcal.specimens!O$11</f>
        <v>0</v>
      </c>
      <c r="S129">
        <f>'McKechnie&amp;Moss2016'!S129*kcal.specimens!P$11</f>
        <v>0</v>
      </c>
      <c r="T129">
        <f>'McKechnie&amp;Moss2016'!T129*kcal.specimens!Q$11</f>
        <v>586291.45499999996</v>
      </c>
      <c r="U129">
        <f t="shared" si="3"/>
        <v>1444847.2242999999</v>
      </c>
      <c r="V129">
        <f t="shared" si="4"/>
        <v>0.49580816625582386</v>
      </c>
      <c r="W129">
        <f t="shared" si="5"/>
        <v>0</v>
      </c>
    </row>
    <row r="130" spans="1:23" x14ac:dyDescent="0.2">
      <c r="A130" t="s">
        <v>338</v>
      </c>
      <c r="B130" t="s">
        <v>363</v>
      </c>
      <c r="C130">
        <v>3113</v>
      </c>
      <c r="D130">
        <v>7</v>
      </c>
      <c r="E130">
        <f>'McKechnie&amp;Moss2016'!E130*kcal.specimens!$B$11</f>
        <v>262363.92</v>
      </c>
      <c r="F130">
        <f>'McKechnie&amp;Moss2016'!F130*kcal.specimens!$C$11</f>
        <v>6433257.0624000002</v>
      </c>
      <c r="G130">
        <f>'McKechnie&amp;Moss2016'!G130*kcal.specimens!$D$11</f>
        <v>0</v>
      </c>
      <c r="H130">
        <f>'McKechnie&amp;Moss2016'!H130*kcal.specimens!E$11</f>
        <v>0</v>
      </c>
      <c r="I130">
        <f>'McKechnie&amp;Moss2016'!I130*kcal.specimens!F$11</f>
        <v>1761.4080000000001</v>
      </c>
      <c r="J130">
        <f>'McKechnie&amp;Moss2016'!J130*kcal.specimens!G$11</f>
        <v>8532.48</v>
      </c>
      <c r="K130">
        <f>'McKechnie&amp;Moss2016'!K130*kcal.specimens!H$11</f>
        <v>0</v>
      </c>
      <c r="L130">
        <f>'McKechnie&amp;Moss2016'!L130*kcal.specimens!I$11</f>
        <v>0</v>
      </c>
      <c r="M130">
        <f>'McKechnie&amp;Moss2016'!M130*kcal.specimens!J$11</f>
        <v>0</v>
      </c>
      <c r="N130">
        <f>'McKechnie&amp;Moss2016'!N130*kcal.specimens!K$11</f>
        <v>2694.67</v>
      </c>
      <c r="O130">
        <f>'McKechnie&amp;Moss2016'!O130*kcal.specimens!L$11</f>
        <v>518.6105</v>
      </c>
      <c r="P130">
        <f>'McKechnie&amp;Moss2016'!P130*kcal.specimens!M$11</f>
        <v>0</v>
      </c>
      <c r="Q130">
        <f>'McKechnie&amp;Moss2016'!Q130*kcal.specimens!N$11</f>
        <v>0</v>
      </c>
      <c r="R130">
        <f>'McKechnie&amp;Moss2016'!R130*kcal.specimens!O$11</f>
        <v>0</v>
      </c>
      <c r="S130">
        <f>'McKechnie&amp;Moss2016'!S130*kcal.specimens!P$11</f>
        <v>0</v>
      </c>
      <c r="T130">
        <f>'McKechnie&amp;Moss2016'!T130*kcal.specimens!Q$11</f>
        <v>434.28996666666666</v>
      </c>
      <c r="U130">
        <f t="shared" si="3"/>
        <v>6709562.4408666678</v>
      </c>
      <c r="V130">
        <f t="shared" si="4"/>
        <v>0.95881916579481485</v>
      </c>
      <c r="W130">
        <f t="shared" si="5"/>
        <v>0</v>
      </c>
    </row>
    <row r="131" spans="1:23" x14ac:dyDescent="0.2">
      <c r="A131" t="s">
        <v>338</v>
      </c>
      <c r="B131" t="s">
        <v>82</v>
      </c>
      <c r="C131">
        <v>122</v>
      </c>
      <c r="D131">
        <v>3</v>
      </c>
      <c r="E131">
        <f>'McKechnie&amp;Moss2016'!E131*kcal.specimens!$B$11</f>
        <v>7700.7839999999997</v>
      </c>
      <c r="F131">
        <f>'McKechnie&amp;Moss2016'!F131*kcal.specimens!$C$11</f>
        <v>182603.3664</v>
      </c>
      <c r="G131">
        <f>'McKechnie&amp;Moss2016'!G131*kcal.specimens!$D$11</f>
        <v>0</v>
      </c>
      <c r="H131">
        <f>'McKechnie&amp;Moss2016'!H131*kcal.specimens!E$11</f>
        <v>0</v>
      </c>
      <c r="I131">
        <f>'McKechnie&amp;Moss2016'!I131*kcal.specimens!F$11</f>
        <v>0</v>
      </c>
      <c r="J131">
        <f>'McKechnie&amp;Moss2016'!J131*kcal.specimens!G$11</f>
        <v>0</v>
      </c>
      <c r="K131">
        <f>'McKechnie&amp;Moss2016'!K131*kcal.specimens!H$11</f>
        <v>0</v>
      </c>
      <c r="L131">
        <f>'McKechnie&amp;Moss2016'!L131*kcal.specimens!I$11</f>
        <v>0</v>
      </c>
      <c r="M131">
        <f>'McKechnie&amp;Moss2016'!M131*kcal.specimens!J$11</f>
        <v>0</v>
      </c>
      <c r="N131">
        <f>'McKechnie&amp;Moss2016'!N131*kcal.specimens!K$11</f>
        <v>489.94</v>
      </c>
      <c r="O131">
        <f>'McKechnie&amp;Moss2016'!O131*kcal.specimens!L$11</f>
        <v>0</v>
      </c>
      <c r="P131">
        <f>'McKechnie&amp;Moss2016'!P131*kcal.specimens!M$11</f>
        <v>0</v>
      </c>
      <c r="Q131">
        <f>'McKechnie&amp;Moss2016'!Q131*kcal.specimens!N$11</f>
        <v>0</v>
      </c>
      <c r="R131">
        <f>'McKechnie&amp;Moss2016'!R131*kcal.specimens!O$11</f>
        <v>0</v>
      </c>
      <c r="S131">
        <f>'McKechnie&amp;Moss2016'!S131*kcal.specimens!P$11</f>
        <v>0</v>
      </c>
      <c r="T131">
        <f>'McKechnie&amp;Moss2016'!T131*kcal.specimens!Q$11</f>
        <v>0</v>
      </c>
      <c r="U131">
        <f t="shared" ref="U131:U188" si="6">SUM(E131:T131)</f>
        <v>190794.09039999999</v>
      </c>
      <c r="V131">
        <f t="shared" ref="V131:V188" si="7">F131/U131</f>
        <v>0.95707034749961006</v>
      </c>
      <c r="W131">
        <f t="shared" ref="W131:W188" si="8">G131/U131</f>
        <v>0</v>
      </c>
    </row>
    <row r="132" spans="1:23" x14ac:dyDescent="0.2">
      <c r="A132" t="s">
        <v>338</v>
      </c>
      <c r="B132" t="s">
        <v>83</v>
      </c>
      <c r="C132">
        <v>374</v>
      </c>
      <c r="D132">
        <v>6</v>
      </c>
      <c r="E132">
        <f>'McKechnie&amp;Moss2016'!E132*kcal.specimens!$B$11</f>
        <v>37787.567999999999</v>
      </c>
      <c r="F132">
        <f>'McKechnie&amp;Moss2016'!F132*kcal.specimens!$C$11</f>
        <v>575902.92480000004</v>
      </c>
      <c r="G132">
        <f>'McKechnie&amp;Moss2016'!G132*kcal.specimens!$D$11</f>
        <v>0</v>
      </c>
      <c r="H132">
        <f>'McKechnie&amp;Moss2016'!H132*kcal.specimens!E$11</f>
        <v>0</v>
      </c>
      <c r="I132">
        <f>'McKechnie&amp;Moss2016'!I132*kcal.specimens!F$11</f>
        <v>440.35200000000003</v>
      </c>
      <c r="J132">
        <f>'McKechnie&amp;Moss2016'!J132*kcal.specimens!G$11</f>
        <v>1599.84</v>
      </c>
      <c r="K132">
        <f>'McKechnie&amp;Moss2016'!K132*kcal.specimens!H$11</f>
        <v>0</v>
      </c>
      <c r="L132">
        <f>'McKechnie&amp;Moss2016'!L132*kcal.specimens!I$11</f>
        <v>0</v>
      </c>
      <c r="M132">
        <f>'McKechnie&amp;Moss2016'!M132*kcal.specimens!J$11</f>
        <v>0</v>
      </c>
      <c r="N132">
        <f>'McKechnie&amp;Moss2016'!N132*kcal.specimens!K$11</f>
        <v>391.952</v>
      </c>
      <c r="O132">
        <f>'McKechnie&amp;Moss2016'!O132*kcal.specimens!L$11</f>
        <v>0</v>
      </c>
      <c r="P132">
        <f>'McKechnie&amp;Moss2016'!P132*kcal.specimens!M$11</f>
        <v>0</v>
      </c>
      <c r="Q132">
        <f>'McKechnie&amp;Moss2016'!Q132*kcal.specimens!N$11</f>
        <v>0</v>
      </c>
      <c r="R132">
        <f>'McKechnie&amp;Moss2016'!R132*kcal.specimens!O$11</f>
        <v>0</v>
      </c>
      <c r="S132">
        <f>'McKechnie&amp;Moss2016'!S132*kcal.specimens!P$11</f>
        <v>0</v>
      </c>
      <c r="T132">
        <f>'McKechnie&amp;Moss2016'!T132*kcal.specimens!Q$11</f>
        <v>434.28996666666666</v>
      </c>
      <c r="U132">
        <f t="shared" si="6"/>
        <v>616556.9267666667</v>
      </c>
      <c r="V132">
        <f t="shared" si="7"/>
        <v>0.93406285745606099</v>
      </c>
      <c r="W132">
        <f t="shared" si="8"/>
        <v>0</v>
      </c>
    </row>
    <row r="133" spans="1:23" x14ac:dyDescent="0.2">
      <c r="A133" t="s">
        <v>338</v>
      </c>
      <c r="B133" t="s">
        <v>84</v>
      </c>
      <c r="C133">
        <v>140</v>
      </c>
      <c r="D133">
        <v>3</v>
      </c>
      <c r="E133">
        <f>'McKechnie&amp;Moss2016'!E133*kcal.specimens!$B$11</f>
        <v>10028.928</v>
      </c>
      <c r="F133">
        <f>'McKechnie&amp;Moss2016'!F133*kcal.specimens!$C$11</f>
        <v>191967.6416</v>
      </c>
      <c r="G133">
        <f>'McKechnie&amp;Moss2016'!G133*kcal.specimens!$D$11</f>
        <v>0</v>
      </c>
      <c r="H133">
        <f>'McKechnie&amp;Moss2016'!H133*kcal.specimens!E$11</f>
        <v>0</v>
      </c>
      <c r="I133">
        <f>'McKechnie&amp;Moss2016'!I133*kcal.specimens!F$11</f>
        <v>0</v>
      </c>
      <c r="J133">
        <f>'McKechnie&amp;Moss2016'!J133*kcal.specimens!G$11</f>
        <v>0</v>
      </c>
      <c r="K133">
        <f>'McKechnie&amp;Moss2016'!K133*kcal.specimens!H$11</f>
        <v>0</v>
      </c>
      <c r="L133">
        <f>'McKechnie&amp;Moss2016'!L133*kcal.specimens!I$11</f>
        <v>0</v>
      </c>
      <c r="M133">
        <f>'McKechnie&amp;Moss2016'!M133*kcal.specimens!J$11</f>
        <v>0</v>
      </c>
      <c r="N133">
        <f>'McKechnie&amp;Moss2016'!N133*kcal.specimens!K$11</f>
        <v>526.68550000000005</v>
      </c>
      <c r="O133">
        <f>'McKechnie&amp;Moss2016'!O133*kcal.specimens!L$11</f>
        <v>0</v>
      </c>
      <c r="P133">
        <f>'McKechnie&amp;Moss2016'!P133*kcal.specimens!M$11</f>
        <v>0</v>
      </c>
      <c r="Q133">
        <f>'McKechnie&amp;Moss2016'!Q133*kcal.specimens!N$11</f>
        <v>0</v>
      </c>
      <c r="R133">
        <f>'McKechnie&amp;Moss2016'!R133*kcal.specimens!O$11</f>
        <v>0</v>
      </c>
      <c r="S133">
        <f>'McKechnie&amp;Moss2016'!S133*kcal.specimens!P$11</f>
        <v>0</v>
      </c>
      <c r="T133">
        <f>'McKechnie&amp;Moss2016'!T133*kcal.specimens!Q$11</f>
        <v>0</v>
      </c>
      <c r="U133">
        <f t="shared" si="6"/>
        <v>202523.25509999998</v>
      </c>
      <c r="V133">
        <f t="shared" si="7"/>
        <v>0.9478794990985705</v>
      </c>
      <c r="W133">
        <f t="shared" si="8"/>
        <v>0</v>
      </c>
    </row>
    <row r="134" spans="1:23" x14ac:dyDescent="0.2">
      <c r="A134" t="s">
        <v>338</v>
      </c>
      <c r="B134" t="s">
        <v>85</v>
      </c>
      <c r="C134">
        <v>64</v>
      </c>
      <c r="D134">
        <v>5</v>
      </c>
      <c r="E134">
        <f>'McKechnie&amp;Moss2016'!E134*kcal.specimens!$B$11</f>
        <v>6447.1679999999997</v>
      </c>
      <c r="F134">
        <f>'McKechnie&amp;Moss2016'!F134*kcal.specimens!$C$11</f>
        <v>74914.2016</v>
      </c>
      <c r="G134">
        <f>'McKechnie&amp;Moss2016'!G134*kcal.specimens!$D$11</f>
        <v>0</v>
      </c>
      <c r="H134">
        <f>'McKechnie&amp;Moss2016'!H134*kcal.specimens!E$11</f>
        <v>0</v>
      </c>
      <c r="I134">
        <f>'McKechnie&amp;Moss2016'!I134*kcal.specimens!F$11</f>
        <v>440.35200000000003</v>
      </c>
      <c r="J134">
        <f>'McKechnie&amp;Moss2016'!J134*kcal.specimens!G$11</f>
        <v>1599.84</v>
      </c>
      <c r="K134">
        <f>'McKechnie&amp;Moss2016'!K134*kcal.specimens!H$11</f>
        <v>0</v>
      </c>
      <c r="L134">
        <f>'McKechnie&amp;Moss2016'!L134*kcal.specimens!I$11</f>
        <v>0</v>
      </c>
      <c r="M134">
        <f>'McKechnie&amp;Moss2016'!M134*kcal.specimens!J$11</f>
        <v>0</v>
      </c>
      <c r="N134">
        <f>'McKechnie&amp;Moss2016'!N134*kcal.specimens!K$11</f>
        <v>61.2425</v>
      </c>
      <c r="O134">
        <f>'McKechnie&amp;Moss2016'!O134*kcal.specimens!L$11</f>
        <v>0</v>
      </c>
      <c r="P134">
        <f>'McKechnie&amp;Moss2016'!P134*kcal.specimens!M$11</f>
        <v>0</v>
      </c>
      <c r="Q134">
        <f>'McKechnie&amp;Moss2016'!Q134*kcal.specimens!N$11</f>
        <v>0</v>
      </c>
      <c r="R134">
        <f>'McKechnie&amp;Moss2016'!R134*kcal.specimens!O$11</f>
        <v>0</v>
      </c>
      <c r="S134">
        <f>'McKechnie&amp;Moss2016'!S134*kcal.specimens!P$11</f>
        <v>0</v>
      </c>
      <c r="T134">
        <f>'McKechnie&amp;Moss2016'!T134*kcal.specimens!Q$11</f>
        <v>0</v>
      </c>
      <c r="U134">
        <f t="shared" si="6"/>
        <v>83462.804099999994</v>
      </c>
      <c r="V134">
        <f t="shared" si="7"/>
        <v>0.89757590111928676</v>
      </c>
      <c r="W134">
        <f t="shared" si="8"/>
        <v>0</v>
      </c>
    </row>
    <row r="135" spans="1:23" x14ac:dyDescent="0.2">
      <c r="A135" t="s">
        <v>338</v>
      </c>
      <c r="B135" t="s">
        <v>364</v>
      </c>
      <c r="C135">
        <v>327</v>
      </c>
      <c r="D135">
        <v>4</v>
      </c>
      <c r="E135">
        <f>'McKechnie&amp;Moss2016'!E135*kcal.specimens!$B$11</f>
        <v>39041.184000000001</v>
      </c>
      <c r="F135">
        <f>'McKechnie&amp;Moss2016'!F135*kcal.specimens!$C$11</f>
        <v>70232.063999999998</v>
      </c>
      <c r="G135">
        <f>'McKechnie&amp;Moss2016'!G135*kcal.specimens!$D$11</f>
        <v>0</v>
      </c>
      <c r="H135">
        <f>'McKechnie&amp;Moss2016'!H135*kcal.specimens!E$11</f>
        <v>0</v>
      </c>
      <c r="I135">
        <f>'McKechnie&amp;Moss2016'!I135*kcal.specimens!F$11</f>
        <v>440.35200000000003</v>
      </c>
      <c r="J135">
        <f>'McKechnie&amp;Moss2016'!J135*kcal.specimens!G$11</f>
        <v>0</v>
      </c>
      <c r="K135">
        <f>'McKechnie&amp;Moss2016'!K135*kcal.specimens!H$11</f>
        <v>0</v>
      </c>
      <c r="L135">
        <f>'McKechnie&amp;Moss2016'!L135*kcal.specimens!I$11</f>
        <v>0</v>
      </c>
      <c r="M135">
        <f>'McKechnie&amp;Moss2016'!M135*kcal.specimens!J$11</f>
        <v>0</v>
      </c>
      <c r="N135">
        <f>'McKechnie&amp;Moss2016'!N135*kcal.specimens!K$11</f>
        <v>0</v>
      </c>
      <c r="O135">
        <f>'McKechnie&amp;Moss2016'!O135*kcal.specimens!L$11</f>
        <v>91.519499999999994</v>
      </c>
      <c r="P135">
        <f>'McKechnie&amp;Moss2016'!P135*kcal.specimens!M$11</f>
        <v>0</v>
      </c>
      <c r="Q135">
        <f>'McKechnie&amp;Moss2016'!Q135*kcal.specimens!N$11</f>
        <v>0</v>
      </c>
      <c r="R135">
        <f>'McKechnie&amp;Moss2016'!R135*kcal.specimens!O$11</f>
        <v>0</v>
      </c>
      <c r="S135">
        <f>'McKechnie&amp;Moss2016'!S135*kcal.specimens!P$11</f>
        <v>0</v>
      </c>
      <c r="T135">
        <f>'McKechnie&amp;Moss2016'!T135*kcal.specimens!Q$11</f>
        <v>39086.097000000002</v>
      </c>
      <c r="U135">
        <f t="shared" si="6"/>
        <v>148891.21649999998</v>
      </c>
      <c r="V135">
        <f t="shared" si="7"/>
        <v>0.4717005183445459</v>
      </c>
      <c r="W135">
        <f t="shared" si="8"/>
        <v>0</v>
      </c>
    </row>
    <row r="136" spans="1:23" x14ac:dyDescent="0.2">
      <c r="A136" t="s">
        <v>338</v>
      </c>
      <c r="B136" t="s">
        <v>87</v>
      </c>
      <c r="C136">
        <v>222</v>
      </c>
      <c r="D136">
        <v>4</v>
      </c>
      <c r="E136">
        <f>'McKechnie&amp;Moss2016'!E136*kcal.specimens!$B$11</f>
        <v>18983.327999999998</v>
      </c>
      <c r="F136">
        <f>'McKechnie&amp;Moss2016'!F136*kcal.specimens!$C$11</f>
        <v>426074.52159999998</v>
      </c>
      <c r="G136">
        <f>'McKechnie&amp;Moss2016'!G136*kcal.specimens!$D$11</f>
        <v>0</v>
      </c>
      <c r="H136">
        <f>'McKechnie&amp;Moss2016'!H136*kcal.specimens!E$11</f>
        <v>0</v>
      </c>
      <c r="I136">
        <f>'McKechnie&amp;Moss2016'!I136*kcal.specimens!F$11</f>
        <v>0</v>
      </c>
      <c r="J136">
        <f>'McKechnie&amp;Moss2016'!J136*kcal.specimens!G$11</f>
        <v>533.28</v>
      </c>
      <c r="K136">
        <f>'McKechnie&amp;Moss2016'!K136*kcal.specimens!H$11</f>
        <v>0</v>
      </c>
      <c r="L136">
        <f>'McKechnie&amp;Moss2016'!L136*kcal.specimens!I$11</f>
        <v>0</v>
      </c>
      <c r="M136">
        <f>'McKechnie&amp;Moss2016'!M136*kcal.specimens!J$11</f>
        <v>0</v>
      </c>
      <c r="N136">
        <f>'McKechnie&amp;Moss2016'!N136*kcal.specimens!K$11</f>
        <v>281.71550000000002</v>
      </c>
      <c r="O136">
        <f>'McKechnie&amp;Moss2016'!O136*kcal.specimens!L$11</f>
        <v>0</v>
      </c>
      <c r="P136">
        <f>'McKechnie&amp;Moss2016'!P136*kcal.specimens!M$11</f>
        <v>0</v>
      </c>
      <c r="Q136">
        <f>'McKechnie&amp;Moss2016'!Q136*kcal.specimens!N$11</f>
        <v>0</v>
      </c>
      <c r="R136">
        <f>'McKechnie&amp;Moss2016'!R136*kcal.specimens!O$11</f>
        <v>0</v>
      </c>
      <c r="S136">
        <f>'McKechnie&amp;Moss2016'!S136*kcal.specimens!P$11</f>
        <v>0</v>
      </c>
      <c r="T136">
        <f>'McKechnie&amp;Moss2016'!T136*kcal.specimens!Q$11</f>
        <v>0</v>
      </c>
      <c r="U136">
        <f t="shared" si="6"/>
        <v>445872.84509999998</v>
      </c>
      <c r="V136">
        <f t="shared" si="7"/>
        <v>0.95559648066129788</v>
      </c>
      <c r="W136">
        <f t="shared" si="8"/>
        <v>0</v>
      </c>
    </row>
    <row r="137" spans="1:23" x14ac:dyDescent="0.2">
      <c r="A137" t="s">
        <v>338</v>
      </c>
      <c r="B137" t="s">
        <v>88</v>
      </c>
      <c r="C137">
        <v>551</v>
      </c>
      <c r="D137">
        <v>5</v>
      </c>
      <c r="E137">
        <f>'McKechnie&amp;Moss2016'!E137*kcal.specimens!$B$11</f>
        <v>41548.415999999997</v>
      </c>
      <c r="F137">
        <f>'McKechnie&amp;Moss2016'!F137*kcal.specimens!$C$11</f>
        <v>103007.0272</v>
      </c>
      <c r="G137">
        <f>'McKechnie&amp;Moss2016'!G137*kcal.specimens!$D$11</f>
        <v>0</v>
      </c>
      <c r="H137">
        <f>'McKechnie&amp;Moss2016'!H137*kcal.specimens!E$11</f>
        <v>1070.2911999999999</v>
      </c>
      <c r="I137">
        <f>'McKechnie&amp;Moss2016'!I137*kcal.specimens!F$11</f>
        <v>0</v>
      </c>
      <c r="J137">
        <f>'McKechnie&amp;Moss2016'!J137*kcal.specimens!G$11</f>
        <v>4266.24</v>
      </c>
      <c r="K137">
        <f>'McKechnie&amp;Moss2016'!K137*kcal.specimens!H$11</f>
        <v>0</v>
      </c>
      <c r="L137">
        <f>'McKechnie&amp;Moss2016'!L137*kcal.specimens!I$11</f>
        <v>0</v>
      </c>
      <c r="M137">
        <f>'McKechnie&amp;Moss2016'!M137*kcal.specimens!J$11</f>
        <v>0</v>
      </c>
      <c r="N137">
        <f>'McKechnie&amp;Moss2016'!N137*kcal.specimens!K$11</f>
        <v>1224.8499999999999</v>
      </c>
      <c r="O137">
        <f>'McKechnie&amp;Moss2016'!O137*kcal.specimens!L$11</f>
        <v>0</v>
      </c>
      <c r="P137">
        <f>'McKechnie&amp;Moss2016'!P137*kcal.specimens!M$11</f>
        <v>0</v>
      </c>
      <c r="Q137">
        <f>'McKechnie&amp;Moss2016'!Q137*kcal.specimens!N$11</f>
        <v>0</v>
      </c>
      <c r="R137">
        <f>'McKechnie&amp;Moss2016'!R137*kcal.specimens!O$11</f>
        <v>0</v>
      </c>
      <c r="S137">
        <f>'McKechnie&amp;Moss2016'!S137*kcal.specimens!P$11</f>
        <v>0</v>
      </c>
      <c r="T137">
        <f>'McKechnie&amp;Moss2016'!T137*kcal.specimens!Q$11</f>
        <v>78172.194000000003</v>
      </c>
      <c r="U137">
        <f t="shared" si="6"/>
        <v>229289.0184</v>
      </c>
      <c r="V137">
        <f t="shared" si="7"/>
        <v>0.44924535818938288</v>
      </c>
      <c r="W137">
        <f t="shared" si="8"/>
        <v>0</v>
      </c>
    </row>
    <row r="138" spans="1:23" x14ac:dyDescent="0.2">
      <c r="A138" t="s">
        <v>338</v>
      </c>
      <c r="B138" t="s">
        <v>89</v>
      </c>
      <c r="C138">
        <v>906</v>
      </c>
      <c r="D138">
        <v>7</v>
      </c>
      <c r="E138">
        <f>'McKechnie&amp;Moss2016'!E138*kcal.specimens!$B$11</f>
        <v>84529.535999999993</v>
      </c>
      <c r="F138">
        <f>'McKechnie&amp;Moss2016'!F138*kcal.specimens!$C$11</f>
        <v>1615337.4720000001</v>
      </c>
      <c r="G138">
        <f>'McKechnie&amp;Moss2016'!G138*kcal.specimens!$D$11</f>
        <v>0</v>
      </c>
      <c r="H138">
        <f>'McKechnie&amp;Moss2016'!H138*kcal.specimens!E$11</f>
        <v>0</v>
      </c>
      <c r="I138">
        <f>'McKechnie&amp;Moss2016'!I138*kcal.specimens!F$11</f>
        <v>880.70400000000006</v>
      </c>
      <c r="J138">
        <f>'McKechnie&amp;Moss2016'!J138*kcal.specimens!G$11</f>
        <v>4799.5199999999995</v>
      </c>
      <c r="K138">
        <f>'McKechnie&amp;Moss2016'!K138*kcal.specimens!H$11</f>
        <v>1218.75</v>
      </c>
      <c r="L138">
        <f>'McKechnie&amp;Moss2016'!L138*kcal.specimens!I$11</f>
        <v>0</v>
      </c>
      <c r="M138">
        <f>'McKechnie&amp;Moss2016'!M138*kcal.specimens!J$11</f>
        <v>0</v>
      </c>
      <c r="N138">
        <f>'McKechnie&amp;Moss2016'!N138*kcal.specimens!K$11</f>
        <v>820.64949999999999</v>
      </c>
      <c r="O138">
        <f>'McKechnie&amp;Moss2016'!O138*kcal.specimens!L$11</f>
        <v>30.506499999999999</v>
      </c>
      <c r="P138">
        <f>'McKechnie&amp;Moss2016'!P138*kcal.specimens!M$11</f>
        <v>0</v>
      </c>
      <c r="Q138">
        <f>'McKechnie&amp;Moss2016'!Q138*kcal.specimens!N$11</f>
        <v>0</v>
      </c>
      <c r="R138">
        <f>'McKechnie&amp;Moss2016'!R138*kcal.specimens!O$11</f>
        <v>0</v>
      </c>
      <c r="S138">
        <f>'McKechnie&amp;Moss2016'!S138*kcal.specimens!P$11</f>
        <v>0</v>
      </c>
      <c r="T138">
        <f>'McKechnie&amp;Moss2016'!T138*kcal.specimens!Q$11</f>
        <v>0</v>
      </c>
      <c r="U138">
        <f t="shared" si="6"/>
        <v>1707617.138</v>
      </c>
      <c r="V138">
        <f t="shared" si="7"/>
        <v>0.94595997899852424</v>
      </c>
      <c r="W138">
        <f t="shared" si="8"/>
        <v>0</v>
      </c>
    </row>
    <row r="139" spans="1:23" x14ac:dyDescent="0.2">
      <c r="A139" t="s">
        <v>338</v>
      </c>
      <c r="B139" t="s">
        <v>90</v>
      </c>
      <c r="C139">
        <v>127</v>
      </c>
      <c r="D139">
        <v>5</v>
      </c>
      <c r="E139">
        <f>'McKechnie&amp;Moss2016'!E139*kcal.specimens!$B$11</f>
        <v>9491.6639999999989</v>
      </c>
      <c r="F139">
        <f>'McKechnie&amp;Moss2016'!F139*kcal.specimens!$C$11</f>
        <v>285610.39360000001</v>
      </c>
      <c r="G139">
        <f>'McKechnie&amp;Moss2016'!G139*kcal.specimens!$D$11</f>
        <v>0</v>
      </c>
      <c r="H139">
        <f>'McKechnie&amp;Moss2016'!H139*kcal.specimens!E$11</f>
        <v>0</v>
      </c>
      <c r="I139">
        <f>'McKechnie&amp;Moss2016'!I139*kcal.specimens!F$11</f>
        <v>0</v>
      </c>
      <c r="J139">
        <f>'McKechnie&amp;Moss2016'!J139*kcal.specimens!G$11</f>
        <v>1866.48</v>
      </c>
      <c r="K139">
        <f>'McKechnie&amp;Moss2016'!K139*kcal.specimens!H$11</f>
        <v>0</v>
      </c>
      <c r="L139">
        <f>'McKechnie&amp;Moss2016'!L139*kcal.specimens!I$11</f>
        <v>0</v>
      </c>
      <c r="M139">
        <f>'McKechnie&amp;Moss2016'!M139*kcal.specimens!J$11</f>
        <v>0</v>
      </c>
      <c r="N139">
        <f>'McKechnie&amp;Moss2016'!N139*kcal.specimens!K$11</f>
        <v>61.2425</v>
      </c>
      <c r="O139">
        <f>'McKechnie&amp;Moss2016'!O139*kcal.specimens!L$11</f>
        <v>30.506499999999999</v>
      </c>
      <c r="P139">
        <f>'McKechnie&amp;Moss2016'!P139*kcal.specimens!M$11</f>
        <v>0</v>
      </c>
      <c r="Q139">
        <f>'McKechnie&amp;Moss2016'!Q139*kcal.specimens!N$11</f>
        <v>0</v>
      </c>
      <c r="R139">
        <f>'McKechnie&amp;Moss2016'!R139*kcal.specimens!O$11</f>
        <v>0</v>
      </c>
      <c r="S139">
        <f>'McKechnie&amp;Moss2016'!S139*kcal.specimens!P$11</f>
        <v>0</v>
      </c>
      <c r="T139">
        <f>'McKechnie&amp;Moss2016'!T139*kcal.specimens!Q$11</f>
        <v>0</v>
      </c>
      <c r="U139">
        <f t="shared" si="6"/>
        <v>297060.28659999999</v>
      </c>
      <c r="V139">
        <f t="shared" si="7"/>
        <v>0.96145599557904693</v>
      </c>
      <c r="W139">
        <f t="shared" si="8"/>
        <v>0</v>
      </c>
    </row>
    <row r="140" spans="1:23" x14ac:dyDescent="0.2">
      <c r="A140" t="s">
        <v>366</v>
      </c>
      <c r="B140" t="s">
        <v>367</v>
      </c>
      <c r="C140">
        <v>204</v>
      </c>
      <c r="D140">
        <v>8</v>
      </c>
      <c r="E140">
        <f>'McKechnie&amp;Moss2016'!E140*kcal.specimens!$B$11</f>
        <v>537.26400000000001</v>
      </c>
      <c r="F140">
        <f>'McKechnie&amp;Moss2016'!F140*kcal.specimens!$C$11</f>
        <v>683592.08959999995</v>
      </c>
      <c r="G140">
        <f>'McKechnie&amp;Moss2016'!G140*kcal.specimens!$D$11</f>
        <v>135176.88800000001</v>
      </c>
      <c r="H140">
        <f>'McKechnie&amp;Moss2016'!H140*kcal.specimens!E$11</f>
        <v>2140.5823999999998</v>
      </c>
      <c r="I140">
        <f>'McKechnie&amp;Moss2016'!I140*kcal.specimens!F$11</f>
        <v>880.70400000000006</v>
      </c>
      <c r="J140">
        <f>'McKechnie&amp;Moss2016'!J140*kcal.specimens!G$11</f>
        <v>0</v>
      </c>
      <c r="K140">
        <f>'McKechnie&amp;Moss2016'!K140*kcal.specimens!H$11</f>
        <v>3656.25</v>
      </c>
      <c r="L140">
        <f>'McKechnie&amp;Moss2016'!L140*kcal.specimens!I$11</f>
        <v>0</v>
      </c>
      <c r="M140">
        <f>'McKechnie&amp;Moss2016'!M140*kcal.specimens!J$11</f>
        <v>0</v>
      </c>
      <c r="N140">
        <f>'McKechnie&amp;Moss2016'!N140*kcal.specimens!K$11</f>
        <v>0</v>
      </c>
      <c r="O140">
        <f>'McKechnie&amp;Moss2016'!O140*kcal.specimens!L$11</f>
        <v>549.11699999999996</v>
      </c>
      <c r="P140">
        <f>'McKechnie&amp;Moss2016'!P140*kcal.specimens!M$11</f>
        <v>0</v>
      </c>
      <c r="Q140">
        <f>'McKechnie&amp;Moss2016'!Q140*kcal.specimens!N$11</f>
        <v>0</v>
      </c>
      <c r="R140">
        <f>'McKechnie&amp;Moss2016'!R140*kcal.specimens!O$11</f>
        <v>0</v>
      </c>
      <c r="S140">
        <f>'McKechnie&amp;Moss2016'!S140*kcal.specimens!P$11</f>
        <v>0</v>
      </c>
      <c r="T140">
        <f>'McKechnie&amp;Moss2016'!T140*kcal.specimens!Q$11</f>
        <v>434.28996666666666</v>
      </c>
      <c r="U140">
        <f t="shared" si="6"/>
        <v>826967.18496666662</v>
      </c>
      <c r="V140">
        <f t="shared" si="7"/>
        <v>0.82662541153619551</v>
      </c>
      <c r="W140">
        <f t="shared" si="8"/>
        <v>0.16346100601978386</v>
      </c>
    </row>
    <row r="141" spans="1:23" x14ac:dyDescent="0.2">
      <c r="A141" t="s">
        <v>366</v>
      </c>
      <c r="B141" t="s">
        <v>369</v>
      </c>
      <c r="C141">
        <v>138</v>
      </c>
      <c r="D141">
        <v>9</v>
      </c>
      <c r="E141">
        <f>'McKechnie&amp;Moss2016'!E141*kcal.specimens!$B$11</f>
        <v>537.26400000000001</v>
      </c>
      <c r="F141">
        <f>'McKechnie&amp;Moss2016'!F141*kcal.specimens!$C$11</f>
        <v>238789.01759999999</v>
      </c>
      <c r="G141">
        <f>'McKechnie&amp;Moss2016'!G141*kcal.specimens!$D$11</f>
        <v>88564.168000000005</v>
      </c>
      <c r="H141">
        <f>'McKechnie&amp;Moss2016'!H141*kcal.specimens!E$11</f>
        <v>4281.1647999999996</v>
      </c>
      <c r="I141">
        <f>'McKechnie&amp;Moss2016'!I141*kcal.specimens!F$11</f>
        <v>5724.576</v>
      </c>
      <c r="J141">
        <f>'McKechnie&amp;Moss2016'!J141*kcal.specimens!G$11</f>
        <v>533.28</v>
      </c>
      <c r="K141">
        <f>'McKechnie&amp;Moss2016'!K141*kcal.specimens!H$11</f>
        <v>0</v>
      </c>
      <c r="L141">
        <f>'McKechnie&amp;Moss2016'!L141*kcal.specimens!I$11</f>
        <v>0</v>
      </c>
      <c r="M141">
        <f>'McKechnie&amp;Moss2016'!M141*kcal.specimens!J$11</f>
        <v>0</v>
      </c>
      <c r="N141">
        <f>'McKechnie&amp;Moss2016'!N141*kcal.specimens!K$11</f>
        <v>0</v>
      </c>
      <c r="O141">
        <f>'McKechnie&amp;Moss2016'!O141*kcal.specimens!L$11</f>
        <v>1250.7665</v>
      </c>
      <c r="P141">
        <f>'McKechnie&amp;Moss2016'!P141*kcal.specimens!M$11</f>
        <v>0</v>
      </c>
      <c r="Q141">
        <f>'McKechnie&amp;Moss2016'!Q141*kcal.specimens!N$11</f>
        <v>34</v>
      </c>
      <c r="R141">
        <f>'McKechnie&amp;Moss2016'!R141*kcal.specimens!O$11</f>
        <v>0</v>
      </c>
      <c r="S141">
        <f>'McKechnie&amp;Moss2016'!S141*kcal.specimens!P$11</f>
        <v>0</v>
      </c>
      <c r="T141">
        <f>'McKechnie&amp;Moss2016'!T141*kcal.specimens!Q$11</f>
        <v>434.28996666666666</v>
      </c>
      <c r="U141">
        <f t="shared" si="6"/>
        <v>340148.52686666674</v>
      </c>
      <c r="V141">
        <f t="shared" si="7"/>
        <v>0.70201396960217266</v>
      </c>
      <c r="W141">
        <f t="shared" si="8"/>
        <v>0.26036910644836003</v>
      </c>
    </row>
    <row r="142" spans="1:23" x14ac:dyDescent="0.2">
      <c r="A142" t="s">
        <v>366</v>
      </c>
      <c r="B142" t="s">
        <v>371</v>
      </c>
      <c r="C142">
        <v>142</v>
      </c>
      <c r="D142">
        <v>4</v>
      </c>
      <c r="E142">
        <f>'McKechnie&amp;Moss2016'!E142*kcal.specimens!$B$11</f>
        <v>0</v>
      </c>
      <c r="F142">
        <f>'McKechnie&amp;Moss2016'!F142*kcal.specimens!$C$11</f>
        <v>571220.78720000002</v>
      </c>
      <c r="G142">
        <f>'McKechnie&amp;Moss2016'!G142*kcal.specimens!$D$11</f>
        <v>0</v>
      </c>
      <c r="H142">
        <f>'McKechnie&amp;Moss2016'!H142*kcal.specimens!E$11</f>
        <v>0</v>
      </c>
      <c r="I142">
        <f>'McKechnie&amp;Moss2016'!I142*kcal.specimens!F$11</f>
        <v>4403.5200000000004</v>
      </c>
      <c r="J142">
        <f>'McKechnie&amp;Moss2016'!J142*kcal.specimens!G$11</f>
        <v>0</v>
      </c>
      <c r="K142">
        <f>'McKechnie&amp;Moss2016'!K142*kcal.specimens!H$11</f>
        <v>9750</v>
      </c>
      <c r="L142">
        <f>'McKechnie&amp;Moss2016'!L142*kcal.specimens!I$11</f>
        <v>0</v>
      </c>
      <c r="M142">
        <f>'McKechnie&amp;Moss2016'!M142*kcal.specimens!J$11</f>
        <v>0</v>
      </c>
      <c r="N142">
        <f>'McKechnie&amp;Moss2016'!N142*kcal.specimens!K$11</f>
        <v>0</v>
      </c>
      <c r="O142">
        <f>'McKechnie&amp;Moss2016'!O142*kcal.specimens!L$11</f>
        <v>0</v>
      </c>
      <c r="P142">
        <f>'McKechnie&amp;Moss2016'!P142*kcal.specimens!M$11</f>
        <v>0</v>
      </c>
      <c r="Q142">
        <f>'McKechnie&amp;Moss2016'!Q142*kcal.specimens!N$11</f>
        <v>17</v>
      </c>
      <c r="R142">
        <f>'McKechnie&amp;Moss2016'!R142*kcal.specimens!O$11</f>
        <v>0</v>
      </c>
      <c r="S142">
        <f>'McKechnie&amp;Moss2016'!S142*kcal.specimens!P$11</f>
        <v>0</v>
      </c>
      <c r="T142">
        <f>'McKechnie&amp;Moss2016'!T142*kcal.specimens!Q$11</f>
        <v>0</v>
      </c>
      <c r="U142">
        <f t="shared" si="6"/>
        <v>585391.30720000004</v>
      </c>
      <c r="V142">
        <f t="shared" si="7"/>
        <v>0.97579308092602302</v>
      </c>
      <c r="W142">
        <f t="shared" si="8"/>
        <v>0</v>
      </c>
    </row>
    <row r="143" spans="1:23" x14ac:dyDescent="0.2">
      <c r="A143" t="s">
        <v>366</v>
      </c>
      <c r="B143" t="s">
        <v>373</v>
      </c>
      <c r="C143">
        <v>23469</v>
      </c>
      <c r="D143">
        <v>15</v>
      </c>
      <c r="E143">
        <f>'McKechnie&amp;Moss2016'!E143*kcal.specimens!$B$11</f>
        <v>677848.08</v>
      </c>
      <c r="F143">
        <f>'McKechnie&amp;Moss2016'!F143*kcal.specimens!$C$11</f>
        <v>87218859.212799996</v>
      </c>
      <c r="G143">
        <f>'McKechnie&amp;Moss2016'!G143*kcal.specimens!$D$11</f>
        <v>880980.40799999994</v>
      </c>
      <c r="H143">
        <f>'McKechnie&amp;Moss2016'!H143*kcal.specimens!E$11</f>
        <v>2140.5823999999998</v>
      </c>
      <c r="I143">
        <f>'McKechnie&amp;Moss2016'!I143*kcal.specimens!F$11</f>
        <v>143554.75200000001</v>
      </c>
      <c r="J143">
        <f>'McKechnie&amp;Moss2016'!J143*kcal.specimens!G$11</f>
        <v>7465.92</v>
      </c>
      <c r="K143">
        <f>'McKechnie&amp;Moss2016'!K143*kcal.specimens!H$11</f>
        <v>257156.25</v>
      </c>
      <c r="L143">
        <f>'McKechnie&amp;Moss2016'!L143*kcal.specimens!I$11</f>
        <v>6771.6</v>
      </c>
      <c r="M143">
        <f>'McKechnie&amp;Moss2016'!M143*kcal.specimens!J$11</f>
        <v>192.82049999999998</v>
      </c>
      <c r="N143">
        <f>'McKechnie&amp;Moss2016'!N143*kcal.specimens!K$11</f>
        <v>0</v>
      </c>
      <c r="O143">
        <f>'McKechnie&amp;Moss2016'!O143*kcal.specimens!L$11</f>
        <v>1342.2860000000001</v>
      </c>
      <c r="P143">
        <f>'McKechnie&amp;Moss2016'!P143*kcal.specimens!M$11</f>
        <v>3684.2400000000002</v>
      </c>
      <c r="Q143">
        <f>'McKechnie&amp;Moss2016'!Q143*kcal.specimens!N$11</f>
        <v>1139</v>
      </c>
      <c r="R143">
        <f>'McKechnie&amp;Moss2016'!R143*kcal.specimens!O$11</f>
        <v>800.8</v>
      </c>
      <c r="S143">
        <f>'McKechnie&amp;Moss2016'!S143*kcal.specimens!P$11</f>
        <v>0</v>
      </c>
      <c r="T143">
        <f>'McKechnie&amp;Moss2016'!T143*kcal.specimens!Q$11</f>
        <v>42994.706700000002</v>
      </c>
      <c r="U143">
        <f t="shared" si="6"/>
        <v>89244930.658399984</v>
      </c>
      <c r="V143">
        <f t="shared" si="7"/>
        <v>0.97729762989726421</v>
      </c>
      <c r="W143">
        <f t="shared" si="8"/>
        <v>9.8714896353284311E-3</v>
      </c>
    </row>
    <row r="144" spans="1:23" x14ac:dyDescent="0.2">
      <c r="A144" t="s">
        <v>366</v>
      </c>
      <c r="B144" t="s">
        <v>375</v>
      </c>
      <c r="C144">
        <v>751</v>
      </c>
      <c r="D144">
        <v>11</v>
      </c>
      <c r="E144">
        <f>'McKechnie&amp;Moss2016'!E144*kcal.specimens!$B$11</f>
        <v>179.08799999999999</v>
      </c>
      <c r="F144">
        <f>'McKechnie&amp;Moss2016'!F144*kcal.specimens!$C$11</f>
        <v>9364.2752</v>
      </c>
      <c r="G144">
        <f>'McKechnie&amp;Moss2016'!G144*kcal.specimens!$D$11</f>
        <v>23306.36</v>
      </c>
      <c r="H144">
        <f>'McKechnie&amp;Moss2016'!H144*kcal.specimens!E$11</f>
        <v>25686.988799999999</v>
      </c>
      <c r="I144">
        <f>'McKechnie&amp;Moss2016'!I144*kcal.specimens!F$11</f>
        <v>273898.94400000002</v>
      </c>
      <c r="J144">
        <f>'McKechnie&amp;Moss2016'!J144*kcal.specimens!G$11</f>
        <v>266.64</v>
      </c>
      <c r="K144">
        <f>'McKechnie&amp;Moss2016'!K144*kcal.specimens!H$11</f>
        <v>49968.75</v>
      </c>
      <c r="L144">
        <f>'McKechnie&amp;Moss2016'!L144*kcal.specimens!I$11</f>
        <v>376.20000000000005</v>
      </c>
      <c r="M144">
        <f>'McKechnie&amp;Moss2016'!M144*kcal.specimens!J$11</f>
        <v>0</v>
      </c>
      <c r="N144">
        <f>'McKechnie&amp;Moss2016'!N144*kcal.specimens!K$11</f>
        <v>0</v>
      </c>
      <c r="O144">
        <f>'McKechnie&amp;Moss2016'!O144*kcal.specimens!L$11</f>
        <v>0</v>
      </c>
      <c r="P144">
        <f>'McKechnie&amp;Moss2016'!P144*kcal.specimens!M$11</f>
        <v>71842.680000000008</v>
      </c>
      <c r="Q144">
        <f>'McKechnie&amp;Moss2016'!Q144*kcal.specimens!N$11</f>
        <v>0</v>
      </c>
      <c r="R144">
        <f>'McKechnie&amp;Moss2016'!R144*kcal.specimens!O$11</f>
        <v>0</v>
      </c>
      <c r="S144">
        <f>'McKechnie&amp;Moss2016'!S144*kcal.specimens!P$11</f>
        <v>12117.6</v>
      </c>
      <c r="T144">
        <f>'McKechnie&amp;Moss2016'!T144*kcal.specimens!Q$11</f>
        <v>3908.6097</v>
      </c>
      <c r="U144">
        <f t="shared" si="6"/>
        <v>470916.13569999998</v>
      </c>
      <c r="V144">
        <f t="shared" si="7"/>
        <v>1.9885229003844474E-2</v>
      </c>
      <c r="W144">
        <f t="shared" si="8"/>
        <v>4.9491529877938735E-2</v>
      </c>
    </row>
    <row r="145" spans="1:23" x14ac:dyDescent="0.2">
      <c r="A145" t="s">
        <v>366</v>
      </c>
      <c r="B145" t="s">
        <v>377</v>
      </c>
      <c r="C145">
        <v>254</v>
      </c>
      <c r="D145">
        <v>9</v>
      </c>
      <c r="E145">
        <f>'McKechnie&amp;Moss2016'!E145*kcal.specimens!$B$11</f>
        <v>716.35199999999998</v>
      </c>
      <c r="F145">
        <f>'McKechnie&amp;Moss2016'!F145*kcal.specimens!$C$11</f>
        <v>828738.35519999999</v>
      </c>
      <c r="G145">
        <f>'McKechnie&amp;Moss2016'!G145*kcal.specimens!$D$11</f>
        <v>125854.344</v>
      </c>
      <c r="H145">
        <f>'McKechnie&amp;Moss2016'!H145*kcal.specimens!E$11</f>
        <v>0</v>
      </c>
      <c r="I145">
        <f>'McKechnie&amp;Moss2016'!I145*kcal.specimens!F$11</f>
        <v>11889.504000000001</v>
      </c>
      <c r="J145">
        <f>'McKechnie&amp;Moss2016'!J145*kcal.specimens!G$11</f>
        <v>533.28</v>
      </c>
      <c r="K145">
        <f>'McKechnie&amp;Moss2016'!K145*kcal.specimens!H$11</f>
        <v>4875</v>
      </c>
      <c r="L145">
        <f>'McKechnie&amp;Moss2016'!L145*kcal.specimens!I$11</f>
        <v>0</v>
      </c>
      <c r="M145">
        <f>'McKechnie&amp;Moss2016'!M145*kcal.specimens!J$11</f>
        <v>0</v>
      </c>
      <c r="N145">
        <f>'McKechnie&amp;Moss2016'!N145*kcal.specimens!K$11</f>
        <v>0</v>
      </c>
      <c r="O145">
        <f>'McKechnie&amp;Moss2016'!O145*kcal.specimens!L$11</f>
        <v>0</v>
      </c>
      <c r="P145">
        <f>'McKechnie&amp;Moss2016'!P145*kcal.specimens!M$11</f>
        <v>1842.1200000000001</v>
      </c>
      <c r="Q145">
        <f>'McKechnie&amp;Moss2016'!Q145*kcal.specimens!N$11</f>
        <v>68</v>
      </c>
      <c r="R145">
        <f>'McKechnie&amp;Moss2016'!R145*kcal.specimens!O$11</f>
        <v>0</v>
      </c>
      <c r="S145">
        <f>'McKechnie&amp;Moss2016'!S145*kcal.specimens!P$11</f>
        <v>0</v>
      </c>
      <c r="T145">
        <f>'McKechnie&amp;Moss2016'!T145*kcal.specimens!Q$11</f>
        <v>1737.1598666666666</v>
      </c>
      <c r="U145">
        <f t="shared" si="6"/>
        <v>976254.11506666662</v>
      </c>
      <c r="V145">
        <f t="shared" si="7"/>
        <v>0.84889614538875158</v>
      </c>
      <c r="W145">
        <f t="shared" si="8"/>
        <v>0.12891555800653975</v>
      </c>
    </row>
    <row r="146" spans="1:23" x14ac:dyDescent="0.2">
      <c r="A146" t="s">
        <v>366</v>
      </c>
      <c r="B146" t="s">
        <v>379</v>
      </c>
      <c r="C146">
        <v>11651</v>
      </c>
      <c r="D146">
        <v>12</v>
      </c>
      <c r="E146">
        <f>'McKechnie&amp;Moss2016'!E146*kcal.specimens!$B$11</f>
        <v>578096.06400000001</v>
      </c>
      <c r="F146">
        <f>'McKechnie&amp;Moss2016'!F146*kcal.specimens!$C$11</f>
        <v>32676638.310400002</v>
      </c>
      <c r="G146">
        <f>'McKechnie&amp;Moss2016'!G146*kcal.specimens!$D$11</f>
        <v>773771.152</v>
      </c>
      <c r="H146">
        <f>'McKechnie&amp;Moss2016'!H146*kcal.specimens!E$11</f>
        <v>33179.027199999997</v>
      </c>
      <c r="I146">
        <f>'McKechnie&amp;Moss2016'!I146*kcal.specimens!F$11</f>
        <v>107886.24</v>
      </c>
      <c r="J146">
        <f>'McKechnie&amp;Moss2016'!J146*kcal.specimens!G$11</f>
        <v>12532.08</v>
      </c>
      <c r="K146">
        <f>'McKechnie&amp;Moss2016'!K146*kcal.specimens!H$11</f>
        <v>190125</v>
      </c>
      <c r="L146">
        <f>'McKechnie&amp;Moss2016'!L146*kcal.specimens!I$11</f>
        <v>0</v>
      </c>
      <c r="M146">
        <f>'McKechnie&amp;Moss2016'!M146*kcal.specimens!J$11</f>
        <v>578.46149999999989</v>
      </c>
      <c r="N146">
        <f>'McKechnie&amp;Moss2016'!N146*kcal.specimens!K$11</f>
        <v>0</v>
      </c>
      <c r="O146">
        <f>'McKechnie&amp;Moss2016'!O146*kcal.specimens!L$11</f>
        <v>0</v>
      </c>
      <c r="P146">
        <f>'McKechnie&amp;Moss2016'!P146*kcal.specimens!M$11</f>
        <v>5526.3600000000006</v>
      </c>
      <c r="Q146">
        <f>'McKechnie&amp;Moss2016'!Q146*kcal.specimens!N$11</f>
        <v>6443</v>
      </c>
      <c r="R146">
        <f>'McKechnie&amp;Moss2016'!R146*kcal.specimens!O$11</f>
        <v>400.4</v>
      </c>
      <c r="S146">
        <f>'McKechnie&amp;Moss2016'!S146*kcal.specimens!P$11</f>
        <v>0</v>
      </c>
      <c r="T146">
        <f>'McKechnie&amp;Moss2016'!T146*kcal.specimens!Q$11</f>
        <v>14765.858866666666</v>
      </c>
      <c r="U146">
        <f t="shared" si="6"/>
        <v>34399941.953966662</v>
      </c>
      <c r="V146">
        <f t="shared" si="7"/>
        <v>0.94990387931837927</v>
      </c>
      <c r="W146">
        <f t="shared" si="8"/>
        <v>2.2493385396854613E-2</v>
      </c>
    </row>
    <row r="147" spans="1:23" x14ac:dyDescent="0.2">
      <c r="A147" t="s">
        <v>366</v>
      </c>
      <c r="B147" t="s">
        <v>381</v>
      </c>
      <c r="C147">
        <v>112</v>
      </c>
      <c r="D147">
        <v>10</v>
      </c>
      <c r="E147">
        <f>'McKechnie&amp;Moss2016'!E147*kcal.specimens!$B$11</f>
        <v>2686.3199999999997</v>
      </c>
      <c r="F147">
        <f>'McKechnie&amp;Moss2016'!F147*kcal.specimens!$C$11</f>
        <v>18728.5504</v>
      </c>
      <c r="G147">
        <f>'McKechnie&amp;Moss2016'!G147*kcal.specimens!$D$11</f>
        <v>55935.263999999996</v>
      </c>
      <c r="H147">
        <f>'McKechnie&amp;Moss2016'!H147*kcal.specimens!E$11</f>
        <v>2140.5823999999998</v>
      </c>
      <c r="I147">
        <f>'McKechnie&amp;Moss2016'!I147*kcal.specimens!F$11</f>
        <v>7926.3360000000002</v>
      </c>
      <c r="J147">
        <f>'McKechnie&amp;Moss2016'!J147*kcal.specimens!G$11</f>
        <v>1866.48</v>
      </c>
      <c r="K147">
        <f>'McKechnie&amp;Moss2016'!K147*kcal.specimens!H$11</f>
        <v>3656.25</v>
      </c>
      <c r="L147">
        <f>'McKechnie&amp;Moss2016'!L147*kcal.specimens!I$11</f>
        <v>1128.6000000000001</v>
      </c>
      <c r="M147">
        <f>'McKechnie&amp;Moss2016'!M147*kcal.specimens!J$11</f>
        <v>0</v>
      </c>
      <c r="N147">
        <f>'McKechnie&amp;Moss2016'!N147*kcal.specimens!K$11</f>
        <v>0</v>
      </c>
      <c r="O147">
        <f>'McKechnie&amp;Moss2016'!O147*kcal.specimens!L$11</f>
        <v>0</v>
      </c>
      <c r="P147">
        <f>'McKechnie&amp;Moss2016'!P147*kcal.specimens!M$11</f>
        <v>0</v>
      </c>
      <c r="Q147">
        <f>'McKechnie&amp;Moss2016'!Q147*kcal.specimens!N$11</f>
        <v>93.5</v>
      </c>
      <c r="R147">
        <f>'McKechnie&amp;Moss2016'!R147*kcal.specimens!O$11</f>
        <v>400.4</v>
      </c>
      <c r="S147">
        <f>'McKechnie&amp;Moss2016'!S147*kcal.specimens!P$11</f>
        <v>0</v>
      </c>
      <c r="T147">
        <f>'McKechnie&amp;Moss2016'!T147*kcal.specimens!Q$11</f>
        <v>15634.4388</v>
      </c>
      <c r="U147">
        <f t="shared" si="6"/>
        <v>110196.72159999999</v>
      </c>
      <c r="V147">
        <f t="shared" si="7"/>
        <v>0.16995560419648639</v>
      </c>
      <c r="W147">
        <f t="shared" si="8"/>
        <v>0.50759462884057338</v>
      </c>
    </row>
    <row r="148" spans="1:23" x14ac:dyDescent="0.2">
      <c r="A148" t="s">
        <v>366</v>
      </c>
      <c r="B148" t="s">
        <v>382</v>
      </c>
      <c r="C148">
        <v>6877</v>
      </c>
      <c r="D148">
        <v>10</v>
      </c>
      <c r="E148">
        <f>'McKechnie&amp;Moss2016'!E148*kcal.specimens!$B$11</f>
        <v>529742.304</v>
      </c>
      <c r="F148">
        <f>'McKechnie&amp;Moss2016'!F148*kcal.specimens!$C$11</f>
        <v>17618883.788800001</v>
      </c>
      <c r="G148">
        <f>'McKechnie&amp;Moss2016'!G148*kcal.specimens!$D$11</f>
        <v>55935.263999999996</v>
      </c>
      <c r="H148">
        <f>'McKechnie&amp;Moss2016'!H148*kcal.specimens!E$11</f>
        <v>7492.0383999999995</v>
      </c>
      <c r="I148">
        <f>'McKechnie&amp;Moss2016'!I148*kcal.specimens!F$11</f>
        <v>2201.7600000000002</v>
      </c>
      <c r="J148">
        <f>'McKechnie&amp;Moss2016'!J148*kcal.specimens!G$11</f>
        <v>0</v>
      </c>
      <c r="K148">
        <f>'McKechnie&amp;Moss2016'!K148*kcal.specimens!H$11</f>
        <v>103593.75</v>
      </c>
      <c r="L148">
        <f>'McKechnie&amp;Moss2016'!L148*kcal.specimens!I$11</f>
        <v>0</v>
      </c>
      <c r="M148">
        <f>'McKechnie&amp;Moss2016'!M148*kcal.specimens!J$11</f>
        <v>192.82049999999998</v>
      </c>
      <c r="N148">
        <f>'McKechnie&amp;Moss2016'!N148*kcal.specimens!K$11</f>
        <v>0</v>
      </c>
      <c r="O148">
        <f>'McKechnie&amp;Moss2016'!O148*kcal.specimens!L$11</f>
        <v>244.05199999999999</v>
      </c>
      <c r="P148">
        <f>'McKechnie&amp;Moss2016'!P148*kcal.specimens!M$11</f>
        <v>0</v>
      </c>
      <c r="Q148">
        <f>'McKechnie&amp;Moss2016'!Q148*kcal.specimens!N$11</f>
        <v>314.5</v>
      </c>
      <c r="R148">
        <f>'McKechnie&amp;Moss2016'!R148*kcal.specimens!O$11</f>
        <v>0</v>
      </c>
      <c r="S148">
        <f>'McKechnie&amp;Moss2016'!S148*kcal.specimens!P$11</f>
        <v>2019.6000000000001</v>
      </c>
      <c r="T148">
        <f>'McKechnie&amp;Moss2016'!T148*kcal.specimens!Q$11</f>
        <v>0</v>
      </c>
      <c r="U148">
        <f t="shared" si="6"/>
        <v>18320619.877700008</v>
      </c>
      <c r="V148">
        <f t="shared" si="7"/>
        <v>0.96169692436257759</v>
      </c>
      <c r="W148">
        <f t="shared" si="8"/>
        <v>3.0531316283727281E-3</v>
      </c>
    </row>
    <row r="149" spans="1:23" x14ac:dyDescent="0.2">
      <c r="A149" t="s">
        <v>366</v>
      </c>
      <c r="B149" t="s">
        <v>383</v>
      </c>
      <c r="C149">
        <v>35631</v>
      </c>
      <c r="D149">
        <v>13</v>
      </c>
      <c r="E149">
        <f>'McKechnie&amp;Moss2016'!E149*kcal.specimens!$B$11</f>
        <v>4112755.92</v>
      </c>
      <c r="F149">
        <f>'McKechnie&amp;Moss2016'!F149*kcal.specimens!$C$11</f>
        <v>57932088.524800003</v>
      </c>
      <c r="G149">
        <f>'McKechnie&amp;Moss2016'!G149*kcal.specimens!$D$11</f>
        <v>237724.872</v>
      </c>
      <c r="H149">
        <f>'McKechnie&amp;Moss2016'!H149*kcal.specimens!E$11</f>
        <v>12843.4944</v>
      </c>
      <c r="I149">
        <f>'McKechnie&amp;Moss2016'!I149*kcal.specimens!F$11</f>
        <v>6605.2800000000007</v>
      </c>
      <c r="J149">
        <f>'McKechnie&amp;Moss2016'!J149*kcal.specimens!G$11</f>
        <v>0</v>
      </c>
      <c r="K149">
        <f>'McKechnie&amp;Moss2016'!K149*kcal.specimens!H$11</f>
        <v>182812.5</v>
      </c>
      <c r="L149">
        <f>'McKechnie&amp;Moss2016'!L149*kcal.specimens!I$11</f>
        <v>0</v>
      </c>
      <c r="M149">
        <f>'McKechnie&amp;Moss2016'!M149*kcal.specimens!J$11</f>
        <v>1156.9229999999998</v>
      </c>
      <c r="N149">
        <f>'McKechnie&amp;Moss2016'!N149*kcal.specimens!K$11</f>
        <v>0</v>
      </c>
      <c r="O149">
        <f>'McKechnie&amp;Moss2016'!O149*kcal.specimens!L$11</f>
        <v>457.59749999999997</v>
      </c>
      <c r="P149">
        <f>'McKechnie&amp;Moss2016'!P149*kcal.specimens!M$11</f>
        <v>0</v>
      </c>
      <c r="Q149">
        <f>'McKechnie&amp;Moss2016'!Q149*kcal.specimens!N$11</f>
        <v>42.5</v>
      </c>
      <c r="R149">
        <f>'McKechnie&amp;Moss2016'!R149*kcal.specimens!O$11</f>
        <v>15615.599999999999</v>
      </c>
      <c r="S149">
        <f>'McKechnie&amp;Moss2016'!S149*kcal.specimens!P$11</f>
        <v>0</v>
      </c>
      <c r="T149">
        <f>'McKechnie&amp;Moss2016'!T149*kcal.specimens!Q$11</f>
        <v>0</v>
      </c>
      <c r="U149">
        <f t="shared" si="6"/>
        <v>62502103.211700007</v>
      </c>
      <c r="V149">
        <f t="shared" si="7"/>
        <v>0.92688222552414001</v>
      </c>
      <c r="W149">
        <f t="shared" si="8"/>
        <v>3.8034699599596732E-3</v>
      </c>
    </row>
    <row r="150" spans="1:23" x14ac:dyDescent="0.2">
      <c r="A150" t="s">
        <v>366</v>
      </c>
      <c r="B150" t="s">
        <v>385</v>
      </c>
      <c r="C150">
        <v>149</v>
      </c>
      <c r="D150">
        <v>8</v>
      </c>
      <c r="E150">
        <f>'McKechnie&amp;Moss2016'!E150*kcal.specimens!$B$11</f>
        <v>6447.1679999999997</v>
      </c>
      <c r="F150">
        <f>'McKechnie&amp;Moss2016'!F150*kcal.specimens!$C$11</f>
        <v>42139.238400000002</v>
      </c>
      <c r="G150">
        <f>'McKechnie&amp;Moss2016'!G150*kcal.specimens!$D$11</f>
        <v>9322.5439999999999</v>
      </c>
      <c r="H150">
        <f>'McKechnie&amp;Moss2016'!H150*kcal.specimens!E$11</f>
        <v>0</v>
      </c>
      <c r="I150">
        <f>'McKechnie&amp;Moss2016'!I150*kcal.specimens!F$11</f>
        <v>4403.5200000000004</v>
      </c>
      <c r="J150">
        <f>'McKechnie&amp;Moss2016'!J150*kcal.specimens!G$11</f>
        <v>0</v>
      </c>
      <c r="K150">
        <f>'McKechnie&amp;Moss2016'!K150*kcal.specimens!H$11</f>
        <v>7312.5</v>
      </c>
      <c r="L150">
        <f>'McKechnie&amp;Moss2016'!L150*kcal.specimens!I$11</f>
        <v>0</v>
      </c>
      <c r="M150">
        <f>'McKechnie&amp;Moss2016'!M150*kcal.specimens!J$11</f>
        <v>578.46149999999989</v>
      </c>
      <c r="N150">
        <f>'McKechnie&amp;Moss2016'!N150*kcal.specimens!K$11</f>
        <v>0</v>
      </c>
      <c r="O150">
        <f>'McKechnie&amp;Moss2016'!O150*kcal.specimens!L$11</f>
        <v>0</v>
      </c>
      <c r="P150">
        <f>'McKechnie&amp;Moss2016'!P150*kcal.specimens!M$11</f>
        <v>0</v>
      </c>
      <c r="Q150">
        <f>'McKechnie&amp;Moss2016'!Q150*kcal.specimens!N$11</f>
        <v>0</v>
      </c>
      <c r="R150">
        <f>'McKechnie&amp;Moss2016'!R150*kcal.specimens!O$11</f>
        <v>800.8</v>
      </c>
      <c r="S150">
        <f>'McKechnie&amp;Moss2016'!S150*kcal.specimens!P$11</f>
        <v>0</v>
      </c>
      <c r="T150">
        <f>'McKechnie&amp;Moss2016'!T150*kcal.specimens!Q$11</f>
        <v>35177.487300000001</v>
      </c>
      <c r="U150">
        <f t="shared" si="6"/>
        <v>106181.71920000002</v>
      </c>
      <c r="V150">
        <f t="shared" si="7"/>
        <v>0.39685963570271515</v>
      </c>
      <c r="W150">
        <f t="shared" si="8"/>
        <v>8.7798013351435708E-2</v>
      </c>
    </row>
    <row r="151" spans="1:23" x14ac:dyDescent="0.2">
      <c r="A151" t="s">
        <v>366</v>
      </c>
      <c r="B151" t="s">
        <v>387</v>
      </c>
      <c r="C151">
        <v>3736</v>
      </c>
      <c r="D151">
        <v>13</v>
      </c>
      <c r="E151">
        <f>'McKechnie&amp;Moss2016'!E151*kcal.specimens!$B$11</f>
        <v>537443.08799999999</v>
      </c>
      <c r="F151">
        <f>'McKechnie&amp;Moss2016'!F151*kcal.specimens!$C$11</f>
        <v>922381.10719999997</v>
      </c>
      <c r="G151">
        <f>'McKechnie&amp;Moss2016'!G151*kcal.specimens!$D$11</f>
        <v>172467.06399999998</v>
      </c>
      <c r="H151">
        <f>'McKechnie&amp;Moss2016'!H151*kcal.specimens!E$11</f>
        <v>29968.153599999998</v>
      </c>
      <c r="I151">
        <f>'McKechnie&amp;Moss2016'!I151*kcal.specimens!F$11</f>
        <v>63410.688000000002</v>
      </c>
      <c r="J151">
        <f>'McKechnie&amp;Moss2016'!J151*kcal.specimens!G$11</f>
        <v>4266.24</v>
      </c>
      <c r="K151">
        <f>'McKechnie&amp;Moss2016'!K151*kcal.specimens!H$11</f>
        <v>312000</v>
      </c>
      <c r="L151">
        <f>'McKechnie&amp;Moss2016'!L151*kcal.specimens!I$11</f>
        <v>0</v>
      </c>
      <c r="M151">
        <f>'McKechnie&amp;Moss2016'!M151*kcal.specimens!J$11</f>
        <v>964.10249999999996</v>
      </c>
      <c r="N151">
        <f>'McKechnie&amp;Moss2016'!N151*kcal.specimens!K$11</f>
        <v>0</v>
      </c>
      <c r="O151">
        <f>'McKechnie&amp;Moss2016'!O151*kcal.specimens!L$11</f>
        <v>122.026</v>
      </c>
      <c r="P151">
        <f>'McKechnie&amp;Moss2016'!P151*kcal.specimens!M$11</f>
        <v>0</v>
      </c>
      <c r="Q151">
        <f>'McKechnie&amp;Moss2016'!Q151*kcal.specimens!N$11</f>
        <v>25.5</v>
      </c>
      <c r="R151">
        <f>'McKechnie&amp;Moss2016'!R151*kcal.specimens!O$11</f>
        <v>14014</v>
      </c>
      <c r="S151">
        <f>'McKechnie&amp;Moss2016'!S151*kcal.specimens!P$11</f>
        <v>4039.2000000000003</v>
      </c>
      <c r="T151">
        <f>'McKechnie&amp;Moss2016'!T151*kcal.specimens!Q$11</f>
        <v>3474.3197333333333</v>
      </c>
      <c r="U151">
        <f t="shared" si="6"/>
        <v>2064575.4890333335</v>
      </c>
      <c r="V151">
        <f t="shared" si="7"/>
        <v>0.44676550317463726</v>
      </c>
      <c r="W151">
        <f t="shared" si="8"/>
        <v>8.3536332246563552E-2</v>
      </c>
    </row>
    <row r="152" spans="1:23" x14ac:dyDescent="0.2">
      <c r="A152" t="s">
        <v>366</v>
      </c>
      <c r="B152" t="s">
        <v>389</v>
      </c>
      <c r="C152">
        <v>1927</v>
      </c>
      <c r="D152">
        <v>13</v>
      </c>
      <c r="E152">
        <f>'McKechnie&amp;Moss2016'!E152*kcal.specimens!$B$11</f>
        <v>6626.2559999999994</v>
      </c>
      <c r="F152">
        <f>'McKechnie&amp;Moss2016'!F152*kcal.specimens!$C$11</f>
        <v>3347728.3840000001</v>
      </c>
      <c r="G152">
        <f>'McKechnie&amp;Moss2016'!G152*kcal.specimens!$D$11</f>
        <v>219079.78399999999</v>
      </c>
      <c r="H152">
        <f>'McKechnie&amp;Moss2016'!H152*kcal.specimens!E$11</f>
        <v>389585.99679999996</v>
      </c>
      <c r="I152">
        <f>'McKechnie&amp;Moss2016'!I152*kcal.specimens!F$11</f>
        <v>130784.54400000001</v>
      </c>
      <c r="J152">
        <f>'McKechnie&amp;Moss2016'!J152*kcal.specimens!G$11</f>
        <v>4266.24</v>
      </c>
      <c r="K152">
        <f>'McKechnie&amp;Moss2016'!K152*kcal.specimens!H$11</f>
        <v>42656.25</v>
      </c>
      <c r="L152">
        <f>'McKechnie&amp;Moss2016'!L152*kcal.specimens!I$11</f>
        <v>0</v>
      </c>
      <c r="M152">
        <f>'McKechnie&amp;Moss2016'!M152*kcal.specimens!J$11</f>
        <v>4627.6919999999991</v>
      </c>
      <c r="N152">
        <f>'McKechnie&amp;Moss2016'!N152*kcal.specimens!K$11</f>
        <v>0</v>
      </c>
      <c r="O152">
        <f>'McKechnie&amp;Moss2016'!O152*kcal.specimens!L$11</f>
        <v>0</v>
      </c>
      <c r="P152">
        <f>'McKechnie&amp;Moss2016'!P152*kcal.specimens!M$11</f>
        <v>0</v>
      </c>
      <c r="Q152">
        <f>'McKechnie&amp;Moss2016'!Q152*kcal.specimens!N$11</f>
        <v>2839</v>
      </c>
      <c r="R152">
        <f>'McKechnie&amp;Moss2016'!R152*kcal.specimens!O$11</f>
        <v>4804.7999999999993</v>
      </c>
      <c r="S152">
        <f>'McKechnie&amp;Moss2016'!S152*kcal.specimens!P$11</f>
        <v>28274.400000000001</v>
      </c>
      <c r="T152">
        <f>'McKechnie&amp;Moss2016'!T152*kcal.specimens!Q$11</f>
        <v>13897.278933333333</v>
      </c>
      <c r="U152">
        <f t="shared" si="6"/>
        <v>4195170.6257333336</v>
      </c>
      <c r="V152">
        <f t="shared" si="7"/>
        <v>0.79799576290530561</v>
      </c>
      <c r="W152">
        <f t="shared" si="8"/>
        <v>5.2221900738948827E-2</v>
      </c>
    </row>
    <row r="153" spans="1:23" x14ac:dyDescent="0.2">
      <c r="A153" t="s">
        <v>366</v>
      </c>
      <c r="B153" t="s">
        <v>391</v>
      </c>
      <c r="C153">
        <v>6317</v>
      </c>
      <c r="D153">
        <v>14</v>
      </c>
      <c r="E153">
        <f>'McKechnie&amp;Moss2016'!E153*kcal.specimens!$B$11</f>
        <v>37787.567999999999</v>
      </c>
      <c r="F153">
        <f>'McKechnie&amp;Moss2016'!F153*kcal.specimens!$C$11</f>
        <v>22722413.772799999</v>
      </c>
      <c r="G153">
        <f>'McKechnie&amp;Moss2016'!G153*kcal.specimens!$D$11</f>
        <v>312305.22399999999</v>
      </c>
      <c r="H153">
        <f>'McKechnie&amp;Moss2016'!H153*kcal.specimens!E$11</f>
        <v>94185.625599999985</v>
      </c>
      <c r="I153">
        <f>'McKechnie&amp;Moss2016'!I153*kcal.specimens!F$11</f>
        <v>221056.70400000003</v>
      </c>
      <c r="J153">
        <f>'McKechnie&amp;Moss2016'!J153*kcal.specimens!G$11</f>
        <v>9065.76</v>
      </c>
      <c r="K153">
        <f>'McKechnie&amp;Moss2016'!K153*kcal.specimens!H$11</f>
        <v>259593.75</v>
      </c>
      <c r="L153">
        <f>'McKechnie&amp;Moss2016'!L153*kcal.specimens!I$11</f>
        <v>0</v>
      </c>
      <c r="M153">
        <f>'McKechnie&amp;Moss2016'!M153*kcal.specimens!J$11</f>
        <v>26030.767499999998</v>
      </c>
      <c r="N153">
        <f>'McKechnie&amp;Moss2016'!N153*kcal.specimens!K$11</f>
        <v>0</v>
      </c>
      <c r="O153">
        <f>'McKechnie&amp;Moss2016'!O153*kcal.specimens!L$11</f>
        <v>244.05199999999999</v>
      </c>
      <c r="P153">
        <f>'McKechnie&amp;Moss2016'!P153*kcal.specimens!M$11</f>
        <v>9210.6</v>
      </c>
      <c r="Q153">
        <f>'McKechnie&amp;Moss2016'!Q153*kcal.specimens!N$11</f>
        <v>586.5</v>
      </c>
      <c r="R153">
        <f>'McKechnie&amp;Moss2016'!R153*kcal.specimens!O$11</f>
        <v>50450.399999999994</v>
      </c>
      <c r="S153">
        <f>'McKechnie&amp;Moss2016'!S153*kcal.specimens!P$11</f>
        <v>0</v>
      </c>
      <c r="T153">
        <f>'McKechnie&amp;Moss2016'!T153*kcal.specimens!Q$11</f>
        <v>2605.7397999999998</v>
      </c>
      <c r="U153">
        <f t="shared" si="6"/>
        <v>23745536.463699996</v>
      </c>
      <c r="V153">
        <f t="shared" si="7"/>
        <v>0.95691305216607536</v>
      </c>
      <c r="W153">
        <f t="shared" si="8"/>
        <v>1.3152165438646696E-2</v>
      </c>
    </row>
    <row r="154" spans="1:23" x14ac:dyDescent="0.2">
      <c r="A154" t="s">
        <v>366</v>
      </c>
      <c r="B154" t="s">
        <v>393</v>
      </c>
      <c r="C154">
        <v>904</v>
      </c>
      <c r="D154">
        <v>5</v>
      </c>
      <c r="E154">
        <f>'McKechnie&amp;Moss2016'!E154*kcal.specimens!$B$11</f>
        <v>0</v>
      </c>
      <c r="F154">
        <f>'McKechnie&amp;Moss2016'!F154*kcal.specimens!$C$11</f>
        <v>3595881.6768</v>
      </c>
      <c r="G154">
        <f>'McKechnie&amp;Moss2016'!G154*kcal.specimens!$D$11</f>
        <v>9322.5439999999999</v>
      </c>
      <c r="H154">
        <f>'McKechnie&amp;Moss2016'!H154*kcal.specimens!E$11</f>
        <v>1070.2911999999999</v>
      </c>
      <c r="I154">
        <f>'McKechnie&amp;Moss2016'!I154*kcal.specimens!F$11</f>
        <v>57686.112000000001</v>
      </c>
      <c r="J154">
        <f>'McKechnie&amp;Moss2016'!J154*kcal.specimens!G$11</f>
        <v>0</v>
      </c>
      <c r="K154">
        <f>'McKechnie&amp;Moss2016'!K154*kcal.specimens!H$11</f>
        <v>0</v>
      </c>
      <c r="L154">
        <f>'McKechnie&amp;Moss2016'!L154*kcal.specimens!I$11</f>
        <v>0</v>
      </c>
      <c r="M154">
        <f>'McKechnie&amp;Moss2016'!M154*kcal.specimens!J$11</f>
        <v>0</v>
      </c>
      <c r="N154">
        <f>'McKechnie&amp;Moss2016'!N154*kcal.specimens!K$11</f>
        <v>0</v>
      </c>
      <c r="O154">
        <f>'McKechnie&amp;Moss2016'!O154*kcal.specimens!L$11</f>
        <v>0</v>
      </c>
      <c r="P154">
        <f>'McKechnie&amp;Moss2016'!P154*kcal.specimens!M$11</f>
        <v>0</v>
      </c>
      <c r="Q154">
        <f>'McKechnie&amp;Moss2016'!Q154*kcal.specimens!N$11</f>
        <v>0</v>
      </c>
      <c r="R154">
        <f>'McKechnie&amp;Moss2016'!R154*kcal.specimens!O$11</f>
        <v>800.8</v>
      </c>
      <c r="S154">
        <f>'McKechnie&amp;Moss2016'!S154*kcal.specimens!P$11</f>
        <v>0</v>
      </c>
      <c r="T154">
        <f>'McKechnie&amp;Moss2016'!T154*kcal.specimens!Q$11</f>
        <v>0</v>
      </c>
      <c r="U154">
        <f t="shared" si="6"/>
        <v>3664761.4240000001</v>
      </c>
      <c r="V154">
        <f t="shared" si="7"/>
        <v>0.98120484822042808</v>
      </c>
      <c r="W154">
        <f t="shared" si="8"/>
        <v>2.5438338056463891E-3</v>
      </c>
    </row>
    <row r="155" spans="1:23" x14ac:dyDescent="0.2">
      <c r="A155" t="s">
        <v>366</v>
      </c>
      <c r="B155" t="s">
        <v>395</v>
      </c>
      <c r="C155">
        <v>1615</v>
      </c>
      <c r="D155">
        <v>11</v>
      </c>
      <c r="E155">
        <f>'McKechnie&amp;Moss2016'!E155*kcal.specimens!$B$11</f>
        <v>1253.616</v>
      </c>
      <c r="F155">
        <f>'McKechnie&amp;Moss2016'!F155*kcal.specimens!$C$11</f>
        <v>243471.15520000001</v>
      </c>
      <c r="G155">
        <f>'McKechnie&amp;Moss2016'!G155*kcal.specimens!$D$11</f>
        <v>32628.903999999999</v>
      </c>
      <c r="H155">
        <f>'McKechnie&amp;Moss2016'!H155*kcal.specimens!E$11</f>
        <v>3210.8735999999999</v>
      </c>
      <c r="I155">
        <f>'McKechnie&amp;Moss2016'!I155*kcal.specimens!F$11</f>
        <v>617813.85600000003</v>
      </c>
      <c r="J155">
        <f>'McKechnie&amp;Moss2016'!J155*kcal.specimens!G$11</f>
        <v>2399.7599999999998</v>
      </c>
      <c r="K155">
        <f>'McKechnie&amp;Moss2016'!K155*kcal.specimens!H$11</f>
        <v>91406.25</v>
      </c>
      <c r="L155">
        <f>'McKechnie&amp;Moss2016'!L155*kcal.specimens!I$11</f>
        <v>3385.8</v>
      </c>
      <c r="M155">
        <f>'McKechnie&amp;Moss2016'!M155*kcal.specimens!J$11</f>
        <v>385.64099999999996</v>
      </c>
      <c r="N155">
        <f>'McKechnie&amp;Moss2016'!N155*kcal.specimens!K$11</f>
        <v>0</v>
      </c>
      <c r="O155">
        <f>'McKechnie&amp;Moss2016'!O155*kcal.specimens!L$11</f>
        <v>0</v>
      </c>
      <c r="P155">
        <f>'McKechnie&amp;Moss2016'!P155*kcal.specimens!M$11</f>
        <v>1842.1200000000001</v>
      </c>
      <c r="Q155">
        <f>'McKechnie&amp;Moss2016'!Q155*kcal.specimens!N$11</f>
        <v>17</v>
      </c>
      <c r="R155">
        <f>'McKechnie&amp;Moss2016'!R155*kcal.specimens!O$11</f>
        <v>0</v>
      </c>
      <c r="S155">
        <f>'McKechnie&amp;Moss2016'!S155*kcal.specimens!P$11</f>
        <v>0</v>
      </c>
      <c r="T155">
        <f>'McKechnie&amp;Moss2016'!T155*kcal.specimens!Q$11</f>
        <v>19543.048500000001</v>
      </c>
      <c r="U155">
        <f t="shared" si="6"/>
        <v>1017358.0243</v>
      </c>
      <c r="V155">
        <f t="shared" si="7"/>
        <v>0.23931708345006858</v>
      </c>
      <c r="W155">
        <f t="shared" si="8"/>
        <v>3.2072194075876616E-2</v>
      </c>
    </row>
    <row r="156" spans="1:23" x14ac:dyDescent="0.2">
      <c r="A156" t="s">
        <v>366</v>
      </c>
      <c r="B156" t="s">
        <v>397</v>
      </c>
      <c r="C156">
        <v>1731</v>
      </c>
      <c r="D156">
        <v>9</v>
      </c>
      <c r="E156">
        <f>'McKechnie&amp;Moss2016'!E156*kcal.specimens!$B$11</f>
        <v>4656.2879999999996</v>
      </c>
      <c r="F156">
        <f>'McKechnie&amp;Moss2016'!F156*kcal.specimens!$C$11</f>
        <v>379253.14559999999</v>
      </c>
      <c r="G156">
        <f>'McKechnie&amp;Moss2016'!G156*kcal.specimens!$D$11</f>
        <v>316966.49599999998</v>
      </c>
      <c r="H156">
        <f>'McKechnie&amp;Moss2016'!H156*kcal.specimens!E$11</f>
        <v>37460.191999999995</v>
      </c>
      <c r="I156">
        <f>'McKechnie&amp;Moss2016'!I156*kcal.specimens!F$11</f>
        <v>0</v>
      </c>
      <c r="J156">
        <f>'McKechnie&amp;Moss2016'!J156*kcal.specimens!G$11</f>
        <v>0</v>
      </c>
      <c r="K156">
        <f>'McKechnie&amp;Moss2016'!K156*kcal.specimens!H$11</f>
        <v>14625</v>
      </c>
      <c r="L156">
        <f>'McKechnie&amp;Moss2016'!L156*kcal.specimens!I$11</f>
        <v>0</v>
      </c>
      <c r="M156">
        <f>'McKechnie&amp;Moss2016'!M156*kcal.specimens!J$11</f>
        <v>7905.6404999999995</v>
      </c>
      <c r="N156">
        <f>'McKechnie&amp;Moss2016'!N156*kcal.specimens!K$11</f>
        <v>0</v>
      </c>
      <c r="O156">
        <f>'McKechnie&amp;Moss2016'!O156*kcal.specimens!L$11</f>
        <v>0</v>
      </c>
      <c r="P156">
        <f>'McKechnie&amp;Moss2016'!P156*kcal.specimens!M$11</f>
        <v>0</v>
      </c>
      <c r="Q156">
        <f>'McKechnie&amp;Moss2016'!Q156*kcal.specimens!N$11</f>
        <v>0</v>
      </c>
      <c r="R156">
        <f>'McKechnie&amp;Moss2016'!R156*kcal.specimens!O$11</f>
        <v>0</v>
      </c>
      <c r="S156">
        <f>'McKechnie&amp;Moss2016'!S156*kcal.specimens!P$11</f>
        <v>4039.2000000000003</v>
      </c>
      <c r="T156">
        <f>'McKechnie&amp;Moss2016'!T156*kcal.specimens!Q$11</f>
        <v>636669.09113333328</v>
      </c>
      <c r="U156">
        <f t="shared" si="6"/>
        <v>1401575.0532333332</v>
      </c>
      <c r="V156">
        <f t="shared" si="7"/>
        <v>0.27059067919701496</v>
      </c>
      <c r="W156">
        <f t="shared" si="8"/>
        <v>0.22615021241194397</v>
      </c>
    </row>
    <row r="157" spans="1:23" x14ac:dyDescent="0.2">
      <c r="A157" t="s">
        <v>366</v>
      </c>
      <c r="B157" t="s">
        <v>399</v>
      </c>
      <c r="C157">
        <v>1020</v>
      </c>
      <c r="D157">
        <v>14</v>
      </c>
      <c r="E157">
        <f>'McKechnie&amp;Moss2016'!E157*kcal.specimens!$B$11</f>
        <v>10387.103999999999</v>
      </c>
      <c r="F157">
        <f>'McKechnie&amp;Moss2016'!F157*kcal.specimens!$C$11</f>
        <v>2547082.8544000001</v>
      </c>
      <c r="G157">
        <f>'McKechnie&amp;Moss2016'!G157*kcal.specimens!$D$11</f>
        <v>9322.5439999999999</v>
      </c>
      <c r="H157">
        <f>'McKechnie&amp;Moss2016'!H157*kcal.specimens!E$11</f>
        <v>381023.66719999997</v>
      </c>
      <c r="I157">
        <f>'McKechnie&amp;Moss2016'!I157*kcal.specimens!F$11</f>
        <v>0</v>
      </c>
      <c r="J157">
        <f>'McKechnie&amp;Moss2016'!J157*kcal.specimens!G$11</f>
        <v>4799.5199999999995</v>
      </c>
      <c r="K157">
        <f>'McKechnie&amp;Moss2016'!K157*kcal.specimens!H$11</f>
        <v>2437.5</v>
      </c>
      <c r="L157">
        <f>'McKechnie&amp;Moss2016'!L157*kcal.specimens!I$11</f>
        <v>0</v>
      </c>
      <c r="M157">
        <f>'McKechnie&amp;Moss2016'!M157*kcal.specimens!J$11</f>
        <v>0</v>
      </c>
      <c r="N157">
        <f>'McKechnie&amp;Moss2016'!N157*kcal.specimens!K$11</f>
        <v>0</v>
      </c>
      <c r="O157">
        <f>'McKechnie&amp;Moss2016'!O157*kcal.specimens!L$11</f>
        <v>30.506499999999999</v>
      </c>
      <c r="P157">
        <f>'McKechnie&amp;Moss2016'!P157*kcal.specimens!M$11</f>
        <v>0</v>
      </c>
      <c r="Q157">
        <f>'McKechnie&amp;Moss2016'!Q157*kcal.specimens!N$11</f>
        <v>178.5</v>
      </c>
      <c r="R157">
        <f>'McKechnie&amp;Moss2016'!R157*kcal.specimens!O$11</f>
        <v>0</v>
      </c>
      <c r="S157">
        <f>'McKechnie&amp;Moss2016'!S157*kcal.specimens!P$11</f>
        <v>0</v>
      </c>
      <c r="T157">
        <f>'McKechnie&amp;Moss2016'!T157*kcal.specimens!Q$11</f>
        <v>7817.2194</v>
      </c>
      <c r="U157">
        <f t="shared" si="6"/>
        <v>2963079.4155000001</v>
      </c>
      <c r="V157">
        <f t="shared" si="7"/>
        <v>0.85960667846973537</v>
      </c>
      <c r="W157">
        <f t="shared" si="8"/>
        <v>3.1462349443735316E-3</v>
      </c>
    </row>
    <row r="158" spans="1:23" x14ac:dyDescent="0.2">
      <c r="A158" t="s">
        <v>401</v>
      </c>
      <c r="B158" t="s">
        <v>402</v>
      </c>
      <c r="C158">
        <v>2491</v>
      </c>
      <c r="D158">
        <v>24</v>
      </c>
      <c r="E158">
        <f>'McKechnie&amp;Moss2016'!E158*kcal.specimens!$B$11</f>
        <v>120705.31199999999</v>
      </c>
      <c r="F158">
        <f>'McKechnie&amp;Moss2016'!F158*kcal.specimens!$C$11</f>
        <v>388617.42080000002</v>
      </c>
      <c r="G158">
        <f>'McKechnie&amp;Moss2016'!G158*kcal.specimens!$D$11</f>
        <v>414853.20799999998</v>
      </c>
      <c r="H158">
        <f>'McKechnie&amp;Moss2016'!H158*kcal.specimens!E$11</f>
        <v>46022.521599999993</v>
      </c>
      <c r="I158">
        <f>'McKechnie&amp;Moss2016'!I158*kcal.specimens!F$11</f>
        <v>45796.608</v>
      </c>
      <c r="J158">
        <f>'McKechnie&amp;Moss2016'!J158*kcal.specimens!G$11</f>
        <v>184248.24</v>
      </c>
      <c r="K158">
        <f>'McKechnie&amp;Moss2016'!K158*kcal.specimens!H$11</f>
        <v>4875</v>
      </c>
      <c r="L158">
        <f>'McKechnie&amp;Moss2016'!L158*kcal.specimens!I$11</f>
        <v>376.20000000000005</v>
      </c>
      <c r="M158">
        <f>'McKechnie&amp;Moss2016'!M158*kcal.specimens!J$11</f>
        <v>2313.8459999999995</v>
      </c>
      <c r="N158">
        <f>'McKechnie&amp;Moss2016'!N158*kcal.specimens!K$11</f>
        <v>12.2485</v>
      </c>
      <c r="O158">
        <f>'McKechnie&amp;Moss2016'!O158*kcal.specimens!L$11</f>
        <v>488.10399999999998</v>
      </c>
      <c r="P158">
        <f>'McKechnie&amp;Moss2016'!P158*kcal.specimens!M$11</f>
        <v>1842.1200000000001</v>
      </c>
      <c r="Q158">
        <f>'McKechnie&amp;Moss2016'!Q158*kcal.specimens!N$11</f>
        <v>17</v>
      </c>
      <c r="R158">
        <f>'McKechnie&amp;Moss2016'!R158*kcal.specimens!O$11</f>
        <v>1201.1999999999998</v>
      </c>
      <c r="S158">
        <f>'McKechnie&amp;Moss2016'!S158*kcal.specimens!P$11</f>
        <v>8078.4000000000005</v>
      </c>
      <c r="T158">
        <f>'McKechnie&amp;Moss2016'!T158*kcal.specimens!Q$11</f>
        <v>331363.24456666666</v>
      </c>
      <c r="U158">
        <f t="shared" si="6"/>
        <v>1550810.6734666664</v>
      </c>
      <c r="V158">
        <f t="shared" si="7"/>
        <v>0.2505898543574559</v>
      </c>
      <c r="W158">
        <f t="shared" si="8"/>
        <v>0.26750732058907056</v>
      </c>
    </row>
    <row r="159" spans="1:23" x14ac:dyDescent="0.2">
      <c r="A159" t="s">
        <v>401</v>
      </c>
      <c r="B159" t="s">
        <v>404</v>
      </c>
      <c r="C159">
        <v>887</v>
      </c>
      <c r="D159">
        <v>12</v>
      </c>
      <c r="E159">
        <f>'McKechnie&amp;Moss2016'!E159*kcal.specimens!$B$11</f>
        <v>15043.392</v>
      </c>
      <c r="F159">
        <f>'McKechnie&amp;Moss2016'!F159*kcal.specimens!$C$11</f>
        <v>2963793.1008000001</v>
      </c>
      <c r="G159">
        <f>'McKechnie&amp;Moss2016'!G159*kcal.specimens!$D$11</f>
        <v>88564.168000000005</v>
      </c>
      <c r="H159">
        <f>'McKechnie&amp;Moss2016'!H159*kcal.specimens!E$11</f>
        <v>0</v>
      </c>
      <c r="I159">
        <f>'McKechnie&amp;Moss2016'!I159*kcal.specimens!F$11</f>
        <v>13210.560000000001</v>
      </c>
      <c r="J159">
        <f>'McKechnie&amp;Moss2016'!J159*kcal.specimens!G$11</f>
        <v>12532.08</v>
      </c>
      <c r="K159">
        <f>'McKechnie&amp;Moss2016'!K159*kcal.specimens!H$11</f>
        <v>25593.75</v>
      </c>
      <c r="L159">
        <f>'McKechnie&amp;Moss2016'!L159*kcal.specimens!I$11</f>
        <v>376.20000000000005</v>
      </c>
      <c r="M159">
        <f>'McKechnie&amp;Moss2016'!M159*kcal.specimens!J$11</f>
        <v>192.82049999999998</v>
      </c>
      <c r="N159">
        <f>'McKechnie&amp;Moss2016'!N159*kcal.specimens!K$11</f>
        <v>0</v>
      </c>
      <c r="O159">
        <f>'McKechnie&amp;Moss2016'!O159*kcal.specimens!L$11</f>
        <v>0</v>
      </c>
      <c r="P159">
        <f>'McKechnie&amp;Moss2016'!P159*kcal.specimens!M$11</f>
        <v>12894.84</v>
      </c>
      <c r="Q159">
        <f>'McKechnie&amp;Moss2016'!Q159*kcal.specimens!N$11</f>
        <v>0</v>
      </c>
      <c r="R159">
        <f>'McKechnie&amp;Moss2016'!R159*kcal.specimens!O$11</f>
        <v>0</v>
      </c>
      <c r="S159">
        <f>'McKechnie&amp;Moss2016'!S159*kcal.specimens!P$11</f>
        <v>2019.6000000000001</v>
      </c>
      <c r="T159">
        <f>'McKechnie&amp;Moss2016'!T159*kcal.specimens!Q$11</f>
        <v>18674.468566666666</v>
      </c>
      <c r="U159">
        <f t="shared" si="6"/>
        <v>3152894.9798666672</v>
      </c>
      <c r="V159">
        <f t="shared" si="7"/>
        <v>0.94002277897798425</v>
      </c>
      <c r="W159">
        <f t="shared" si="8"/>
        <v>2.8089793210855789E-2</v>
      </c>
    </row>
    <row r="160" spans="1:23" x14ac:dyDescent="0.2">
      <c r="A160" t="s">
        <v>401</v>
      </c>
      <c r="B160" t="s">
        <v>405</v>
      </c>
      <c r="C160">
        <v>205</v>
      </c>
      <c r="D160">
        <v>5</v>
      </c>
      <c r="E160">
        <f>'McKechnie&amp;Moss2016'!E160*kcal.specimens!$B$11</f>
        <v>1074.528</v>
      </c>
      <c r="F160">
        <f>'McKechnie&amp;Moss2016'!F160*kcal.specimens!$C$11</f>
        <v>913016.83200000005</v>
      </c>
      <c r="G160">
        <f>'McKechnie&amp;Moss2016'!G160*kcal.specimens!$D$11</f>
        <v>4661.2719999999999</v>
      </c>
      <c r="H160">
        <f>'McKechnie&amp;Moss2016'!H160*kcal.specimens!E$11</f>
        <v>0</v>
      </c>
      <c r="I160">
        <f>'McKechnie&amp;Moss2016'!I160*kcal.specimens!F$11</f>
        <v>0</v>
      </c>
      <c r="J160">
        <f>'McKechnie&amp;Moss2016'!J160*kcal.specimens!G$11</f>
        <v>266.64</v>
      </c>
      <c r="K160">
        <f>'McKechnie&amp;Moss2016'!K160*kcal.specimens!H$11</f>
        <v>0</v>
      </c>
      <c r="L160">
        <f>'McKechnie&amp;Moss2016'!L160*kcal.specimens!I$11</f>
        <v>0</v>
      </c>
      <c r="M160">
        <f>'McKechnie&amp;Moss2016'!M160*kcal.specimens!J$11</f>
        <v>0</v>
      </c>
      <c r="N160">
        <f>'McKechnie&amp;Moss2016'!N160*kcal.specimens!K$11</f>
        <v>0</v>
      </c>
      <c r="O160">
        <f>'McKechnie&amp;Moss2016'!O160*kcal.specimens!L$11</f>
        <v>61.012999999999998</v>
      </c>
      <c r="P160">
        <f>'McKechnie&amp;Moss2016'!P160*kcal.specimens!M$11</f>
        <v>0</v>
      </c>
      <c r="Q160">
        <f>'McKechnie&amp;Moss2016'!Q160*kcal.specimens!N$11</f>
        <v>0</v>
      </c>
      <c r="R160">
        <f>'McKechnie&amp;Moss2016'!R160*kcal.specimens!O$11</f>
        <v>0</v>
      </c>
      <c r="S160">
        <f>'McKechnie&amp;Moss2016'!S160*kcal.specimens!P$11</f>
        <v>0</v>
      </c>
      <c r="T160">
        <f>'McKechnie&amp;Moss2016'!T160*kcal.specimens!Q$11</f>
        <v>0</v>
      </c>
      <c r="U160">
        <f t="shared" si="6"/>
        <v>919080.28500000015</v>
      </c>
      <c r="V160">
        <f t="shared" si="7"/>
        <v>0.99340269495607769</v>
      </c>
      <c r="W160">
        <f t="shared" si="8"/>
        <v>5.0716700989837894E-3</v>
      </c>
    </row>
    <row r="161" spans="1:23" x14ac:dyDescent="0.2">
      <c r="A161" t="s">
        <v>401</v>
      </c>
      <c r="B161" t="s">
        <v>406</v>
      </c>
      <c r="C161">
        <v>628</v>
      </c>
      <c r="D161">
        <v>7</v>
      </c>
      <c r="E161">
        <f>'McKechnie&amp;Moss2016'!E161*kcal.specimens!$B$11</f>
        <v>895.43999999999994</v>
      </c>
      <c r="F161">
        <f>'McKechnie&amp;Moss2016'!F161*kcal.specimens!$C$11</f>
        <v>2252108.1856</v>
      </c>
      <c r="G161">
        <f>'McKechnie&amp;Moss2016'!G161*kcal.specimens!$D$11</f>
        <v>4661.2719999999999</v>
      </c>
      <c r="H161">
        <f>'McKechnie&amp;Moss2016'!H161*kcal.specimens!E$11</f>
        <v>0</v>
      </c>
      <c r="I161">
        <f>'McKechnie&amp;Moss2016'!I161*kcal.specimens!F$11</f>
        <v>440.35200000000003</v>
      </c>
      <c r="J161">
        <f>'McKechnie&amp;Moss2016'!J161*kcal.specimens!G$11</f>
        <v>799.92</v>
      </c>
      <c r="K161">
        <f>'McKechnie&amp;Moss2016'!K161*kcal.specimens!H$11</f>
        <v>0</v>
      </c>
      <c r="L161">
        <f>'McKechnie&amp;Moss2016'!L161*kcal.specimens!I$11</f>
        <v>1128.6000000000001</v>
      </c>
      <c r="M161">
        <f>'McKechnie&amp;Moss2016'!M161*kcal.specimens!J$11</f>
        <v>0</v>
      </c>
      <c r="N161">
        <f>'McKechnie&amp;Moss2016'!N161*kcal.specimens!K$11</f>
        <v>1641.299</v>
      </c>
      <c r="O161">
        <f>'McKechnie&amp;Moss2016'!O161*kcal.specimens!L$11</f>
        <v>0</v>
      </c>
      <c r="P161">
        <f>'McKechnie&amp;Moss2016'!P161*kcal.specimens!M$11</f>
        <v>0</v>
      </c>
      <c r="Q161">
        <f>'McKechnie&amp;Moss2016'!Q161*kcal.specimens!N$11</f>
        <v>0</v>
      </c>
      <c r="R161">
        <f>'McKechnie&amp;Moss2016'!R161*kcal.specimens!O$11</f>
        <v>0</v>
      </c>
      <c r="S161">
        <f>'McKechnie&amp;Moss2016'!S161*kcal.specimens!P$11</f>
        <v>0</v>
      </c>
      <c r="T161">
        <f>'McKechnie&amp;Moss2016'!T161*kcal.specimens!Q$11</f>
        <v>0</v>
      </c>
      <c r="U161">
        <f t="shared" si="6"/>
        <v>2261675.0685999999</v>
      </c>
      <c r="V161">
        <f t="shared" si="7"/>
        <v>0.99577000112314018</v>
      </c>
      <c r="W161">
        <f t="shared" si="8"/>
        <v>2.0609821741039819E-3</v>
      </c>
    </row>
    <row r="162" spans="1:23" x14ac:dyDescent="0.2">
      <c r="A162" t="s">
        <v>401</v>
      </c>
      <c r="B162" t="s">
        <v>407</v>
      </c>
      <c r="C162">
        <v>1334</v>
      </c>
      <c r="D162">
        <v>17</v>
      </c>
      <c r="E162">
        <f>'McKechnie&amp;Moss2016'!E162*kcal.specimens!$B$11</f>
        <v>148463.95199999999</v>
      </c>
      <c r="F162">
        <f>'McKechnie&amp;Moss2016'!F162*kcal.specimens!$C$11</f>
        <v>1474873.344</v>
      </c>
      <c r="G162">
        <f>'McKechnie&amp;Moss2016'!G162*kcal.specimens!$D$11</f>
        <v>167805.79199999999</v>
      </c>
      <c r="H162">
        <f>'McKechnie&amp;Moss2016'!H162*kcal.specimens!E$11</f>
        <v>7492.0383999999995</v>
      </c>
      <c r="I162">
        <f>'McKechnie&amp;Moss2016'!I162*kcal.specimens!F$11</f>
        <v>13210.560000000001</v>
      </c>
      <c r="J162">
        <f>'McKechnie&amp;Moss2016'!J162*kcal.specimens!G$11</f>
        <v>3999.6</v>
      </c>
      <c r="K162">
        <f>'McKechnie&amp;Moss2016'!K162*kcal.specimens!H$11</f>
        <v>0</v>
      </c>
      <c r="L162">
        <f>'McKechnie&amp;Moss2016'!L162*kcal.specimens!I$11</f>
        <v>752.40000000000009</v>
      </c>
      <c r="M162">
        <f>'McKechnie&amp;Moss2016'!M162*kcal.specimens!J$11</f>
        <v>192.82049999999998</v>
      </c>
      <c r="N162">
        <f>'McKechnie&amp;Moss2016'!N162*kcal.specimens!K$11</f>
        <v>12.2485</v>
      </c>
      <c r="O162">
        <f>'McKechnie&amp;Moss2016'!O162*kcal.specimens!L$11</f>
        <v>61.012999999999998</v>
      </c>
      <c r="P162">
        <f>'McKechnie&amp;Moss2016'!P162*kcal.specimens!M$11</f>
        <v>0</v>
      </c>
      <c r="Q162">
        <f>'McKechnie&amp;Moss2016'!Q162*kcal.specimens!N$11</f>
        <v>25.5</v>
      </c>
      <c r="R162">
        <f>'McKechnie&amp;Moss2016'!R162*kcal.specimens!O$11</f>
        <v>1601.6</v>
      </c>
      <c r="S162">
        <f>'McKechnie&amp;Moss2016'!S162*kcal.specimens!P$11</f>
        <v>8078.4000000000005</v>
      </c>
      <c r="T162">
        <f>'McKechnie&amp;Moss2016'!T162*kcal.specimens!Q$11</f>
        <v>36914.647166666669</v>
      </c>
      <c r="U162">
        <f t="shared" si="6"/>
        <v>1863483.9155666665</v>
      </c>
      <c r="V162">
        <f t="shared" si="7"/>
        <v>0.79146019543265334</v>
      </c>
      <c r="W162">
        <f t="shared" si="8"/>
        <v>9.0049498468019754E-2</v>
      </c>
    </row>
    <row r="163" spans="1:23" x14ac:dyDescent="0.2">
      <c r="A163" t="s">
        <v>401</v>
      </c>
      <c r="B163" t="s">
        <v>408</v>
      </c>
      <c r="C163">
        <v>573</v>
      </c>
      <c r="D163">
        <v>12</v>
      </c>
      <c r="E163">
        <f>'McKechnie&amp;Moss2016'!E163*kcal.specimens!$B$11</f>
        <v>69844.319999999992</v>
      </c>
      <c r="F163">
        <f>'McKechnie&amp;Moss2016'!F163*kcal.specimens!$C$11</f>
        <v>580585.06240000005</v>
      </c>
      <c r="G163">
        <f>'McKechnie&amp;Moss2016'!G163*kcal.specimens!$D$11</f>
        <v>32628.903999999999</v>
      </c>
      <c r="H163">
        <f>'McKechnie&amp;Moss2016'!H163*kcal.specimens!E$11</f>
        <v>4281.1647999999996</v>
      </c>
      <c r="I163">
        <f>'McKechnie&amp;Moss2016'!I163*kcal.specimens!F$11</f>
        <v>1321.056</v>
      </c>
      <c r="J163">
        <f>'McKechnie&amp;Moss2016'!J163*kcal.specimens!G$11</f>
        <v>9332.4</v>
      </c>
      <c r="K163">
        <f>'McKechnie&amp;Moss2016'!K163*kcal.specimens!H$11</f>
        <v>2437.5</v>
      </c>
      <c r="L163">
        <f>'McKechnie&amp;Moss2016'!L163*kcal.specimens!I$11</f>
        <v>752.40000000000009</v>
      </c>
      <c r="M163">
        <f>'McKechnie&amp;Moss2016'!M163*kcal.specimens!J$11</f>
        <v>0</v>
      </c>
      <c r="N163">
        <f>'McKechnie&amp;Moss2016'!N163*kcal.specimens!K$11</f>
        <v>0</v>
      </c>
      <c r="O163">
        <f>'McKechnie&amp;Moss2016'!O163*kcal.specimens!L$11</f>
        <v>30.506499999999999</v>
      </c>
      <c r="P163">
        <f>'McKechnie&amp;Moss2016'!P163*kcal.specimens!M$11</f>
        <v>0</v>
      </c>
      <c r="Q163">
        <f>'McKechnie&amp;Moss2016'!Q163*kcal.specimens!N$11</f>
        <v>34</v>
      </c>
      <c r="R163">
        <f>'McKechnie&amp;Moss2016'!R163*kcal.specimens!O$11</f>
        <v>0</v>
      </c>
      <c r="S163">
        <f>'McKechnie&amp;Moss2016'!S163*kcal.specimens!P$11</f>
        <v>2019.6000000000001</v>
      </c>
      <c r="T163">
        <f>'McKechnie&amp;Moss2016'!T163*kcal.specimens!Q$11</f>
        <v>0</v>
      </c>
      <c r="U163">
        <f t="shared" si="6"/>
        <v>703266.91370000003</v>
      </c>
      <c r="V163">
        <f t="shared" si="7"/>
        <v>0.82555435367412489</v>
      </c>
      <c r="W163">
        <f t="shared" si="8"/>
        <v>4.6396188082180774E-2</v>
      </c>
    </row>
    <row r="164" spans="1:23" x14ac:dyDescent="0.2">
      <c r="A164" t="s">
        <v>401</v>
      </c>
      <c r="B164" t="s">
        <v>409</v>
      </c>
      <c r="C164">
        <v>120</v>
      </c>
      <c r="D164">
        <v>6</v>
      </c>
      <c r="E164">
        <f>'McKechnie&amp;Moss2016'!E164*kcal.specimens!$B$11</f>
        <v>179.08799999999999</v>
      </c>
      <c r="F164">
        <f>'McKechnie&amp;Moss2016'!F164*kcal.specimens!$C$11</f>
        <v>519717.27360000001</v>
      </c>
      <c r="G164">
        <f>'McKechnie&amp;Moss2016'!G164*kcal.specimens!$D$11</f>
        <v>23306.36</v>
      </c>
      <c r="H164">
        <f>'McKechnie&amp;Moss2016'!H164*kcal.specimens!E$11</f>
        <v>1070.2911999999999</v>
      </c>
      <c r="I164">
        <f>'McKechnie&amp;Moss2016'!I164*kcal.specimens!F$11</f>
        <v>440.35200000000003</v>
      </c>
      <c r="J164">
        <f>'McKechnie&amp;Moss2016'!J164*kcal.specimens!G$11</f>
        <v>0</v>
      </c>
      <c r="K164">
        <f>'McKechnie&amp;Moss2016'!K164*kcal.specimens!H$11</f>
        <v>0</v>
      </c>
      <c r="L164">
        <f>'McKechnie&amp;Moss2016'!L164*kcal.specimens!I$11</f>
        <v>0</v>
      </c>
      <c r="M164">
        <f>'McKechnie&amp;Moss2016'!M164*kcal.specimens!J$11</f>
        <v>0</v>
      </c>
      <c r="N164">
        <f>'McKechnie&amp;Moss2016'!N164*kcal.specimens!K$11</f>
        <v>12.2485</v>
      </c>
      <c r="O164">
        <f>'McKechnie&amp;Moss2016'!O164*kcal.specimens!L$11</f>
        <v>0</v>
      </c>
      <c r="P164">
        <f>'McKechnie&amp;Moss2016'!P164*kcal.specimens!M$11</f>
        <v>0</v>
      </c>
      <c r="Q164">
        <f>'McKechnie&amp;Moss2016'!Q164*kcal.specimens!N$11</f>
        <v>0</v>
      </c>
      <c r="R164">
        <f>'McKechnie&amp;Moss2016'!R164*kcal.specimens!O$11</f>
        <v>0</v>
      </c>
      <c r="S164">
        <f>'McKechnie&amp;Moss2016'!S164*kcal.specimens!P$11</f>
        <v>0</v>
      </c>
      <c r="T164">
        <f>'McKechnie&amp;Moss2016'!T164*kcal.specimens!Q$11</f>
        <v>0</v>
      </c>
      <c r="U164">
        <f t="shared" si="6"/>
        <v>544725.61329999997</v>
      </c>
      <c r="V164">
        <f t="shared" si="7"/>
        <v>0.9540900242445054</v>
      </c>
      <c r="W164">
        <f t="shared" si="8"/>
        <v>4.2785504171187837E-2</v>
      </c>
    </row>
    <row r="165" spans="1:23" x14ac:dyDescent="0.2">
      <c r="A165" t="s">
        <v>401</v>
      </c>
      <c r="B165" t="s">
        <v>410</v>
      </c>
      <c r="C165">
        <v>176</v>
      </c>
      <c r="D165">
        <v>4</v>
      </c>
      <c r="E165">
        <f>'McKechnie&amp;Moss2016'!E165*kcal.specimens!$B$11</f>
        <v>17908.8</v>
      </c>
      <c r="F165">
        <f>'McKechnie&amp;Moss2016'!F165*kcal.specimens!$C$11</f>
        <v>276246.11839999998</v>
      </c>
      <c r="G165">
        <f>'McKechnie&amp;Moss2016'!G165*kcal.specimens!$D$11</f>
        <v>0</v>
      </c>
      <c r="H165">
        <f>'McKechnie&amp;Moss2016'!H165*kcal.specimens!E$11</f>
        <v>0</v>
      </c>
      <c r="I165">
        <f>'McKechnie&amp;Moss2016'!I165*kcal.specimens!F$11</f>
        <v>7045.6320000000005</v>
      </c>
      <c r="J165">
        <f>'McKechnie&amp;Moss2016'!J165*kcal.specimens!G$11</f>
        <v>266.64</v>
      </c>
      <c r="K165">
        <f>'McKechnie&amp;Moss2016'!K165*kcal.specimens!H$11</f>
        <v>0</v>
      </c>
      <c r="L165">
        <f>'McKechnie&amp;Moss2016'!L165*kcal.specimens!I$11</f>
        <v>0</v>
      </c>
      <c r="M165">
        <f>'McKechnie&amp;Moss2016'!M165*kcal.specimens!J$11</f>
        <v>0</v>
      </c>
      <c r="N165">
        <f>'McKechnie&amp;Moss2016'!N165*kcal.specimens!K$11</f>
        <v>0</v>
      </c>
      <c r="O165">
        <f>'McKechnie&amp;Moss2016'!O165*kcal.specimens!L$11</f>
        <v>0</v>
      </c>
      <c r="P165">
        <f>'McKechnie&amp;Moss2016'!P165*kcal.specimens!M$11</f>
        <v>0</v>
      </c>
      <c r="Q165">
        <f>'McKechnie&amp;Moss2016'!Q165*kcal.specimens!N$11</f>
        <v>0</v>
      </c>
      <c r="R165">
        <f>'McKechnie&amp;Moss2016'!R165*kcal.specimens!O$11</f>
        <v>0</v>
      </c>
      <c r="S165">
        <f>'McKechnie&amp;Moss2016'!S165*kcal.specimens!P$11</f>
        <v>0</v>
      </c>
      <c r="T165">
        <f>'McKechnie&amp;Moss2016'!T165*kcal.specimens!Q$11</f>
        <v>0</v>
      </c>
      <c r="U165">
        <f t="shared" si="6"/>
        <v>301467.19039999996</v>
      </c>
      <c r="V165">
        <f t="shared" si="7"/>
        <v>0.91633891579864613</v>
      </c>
      <c r="W165">
        <f t="shared" si="8"/>
        <v>0</v>
      </c>
    </row>
    <row r="166" spans="1:23" x14ac:dyDescent="0.2">
      <c r="A166" t="s">
        <v>401</v>
      </c>
      <c r="B166" t="s">
        <v>411</v>
      </c>
      <c r="C166">
        <v>281</v>
      </c>
      <c r="D166">
        <v>10</v>
      </c>
      <c r="E166">
        <f>'McKechnie&amp;Moss2016'!E166*kcal.specimens!$B$11</f>
        <v>18983.327999999998</v>
      </c>
      <c r="F166">
        <f>'McKechnie&amp;Moss2016'!F166*kcal.specimens!$C$11</f>
        <v>716367.05279999995</v>
      </c>
      <c r="G166">
        <f>'McKechnie&amp;Moss2016'!G166*kcal.specimens!$D$11</f>
        <v>4661.2719999999999</v>
      </c>
      <c r="H166">
        <f>'McKechnie&amp;Moss2016'!H166*kcal.specimens!E$11</f>
        <v>2140.5823999999998</v>
      </c>
      <c r="I166">
        <f>'McKechnie&amp;Moss2016'!I166*kcal.specimens!F$11</f>
        <v>3082.4640000000004</v>
      </c>
      <c r="J166">
        <f>'McKechnie&amp;Moss2016'!J166*kcal.specimens!G$11</f>
        <v>1333.1999999999998</v>
      </c>
      <c r="K166">
        <f>'McKechnie&amp;Moss2016'!K166*kcal.specimens!H$11</f>
        <v>3656.25</v>
      </c>
      <c r="L166">
        <f>'McKechnie&amp;Moss2016'!L166*kcal.specimens!I$11</f>
        <v>0</v>
      </c>
      <c r="M166">
        <f>'McKechnie&amp;Moss2016'!M166*kcal.specimens!J$11</f>
        <v>385.64099999999996</v>
      </c>
      <c r="N166">
        <f>'McKechnie&amp;Moss2016'!N166*kcal.specimens!K$11</f>
        <v>0</v>
      </c>
      <c r="O166">
        <f>'McKechnie&amp;Moss2016'!O166*kcal.specimens!L$11</f>
        <v>0</v>
      </c>
      <c r="P166">
        <f>'McKechnie&amp;Moss2016'!P166*kcal.specimens!M$11</f>
        <v>0</v>
      </c>
      <c r="Q166">
        <f>'McKechnie&amp;Moss2016'!Q166*kcal.specimens!N$11</f>
        <v>0</v>
      </c>
      <c r="R166">
        <f>'McKechnie&amp;Moss2016'!R166*kcal.specimens!O$11</f>
        <v>400.4</v>
      </c>
      <c r="S166">
        <f>'McKechnie&amp;Moss2016'!S166*kcal.specimens!P$11</f>
        <v>2019.6000000000001</v>
      </c>
      <c r="T166">
        <f>'McKechnie&amp;Moss2016'!T166*kcal.specimens!Q$11</f>
        <v>0</v>
      </c>
      <c r="U166">
        <f t="shared" si="6"/>
        <v>753029.79019999981</v>
      </c>
      <c r="V166">
        <f t="shared" si="7"/>
        <v>0.95131303186523009</v>
      </c>
      <c r="W166">
        <f t="shared" si="8"/>
        <v>6.1900233704724967E-3</v>
      </c>
    </row>
    <row r="167" spans="1:23" x14ac:dyDescent="0.2">
      <c r="A167" t="s">
        <v>401</v>
      </c>
      <c r="B167" t="s">
        <v>412</v>
      </c>
      <c r="C167">
        <v>79</v>
      </c>
      <c r="D167">
        <v>3</v>
      </c>
      <c r="E167">
        <f>'McKechnie&amp;Moss2016'!E167*kcal.specimens!$B$11</f>
        <v>0</v>
      </c>
      <c r="F167">
        <f>'McKechnie&amp;Moss2016'!F167*kcal.specimens!$C$11</f>
        <v>337113.90720000002</v>
      </c>
      <c r="G167">
        <f>'McKechnie&amp;Moss2016'!G167*kcal.specimens!$D$11</f>
        <v>27967.631999999998</v>
      </c>
      <c r="H167">
        <f>'McKechnie&amp;Moss2016'!H167*kcal.specimens!E$11</f>
        <v>0</v>
      </c>
      <c r="I167">
        <f>'McKechnie&amp;Moss2016'!I167*kcal.specimens!F$11</f>
        <v>0</v>
      </c>
      <c r="J167">
        <f>'McKechnie&amp;Moss2016'!J167*kcal.specimens!G$11</f>
        <v>0</v>
      </c>
      <c r="K167">
        <f>'McKechnie&amp;Moss2016'!K167*kcal.specimens!H$11</f>
        <v>1218.75</v>
      </c>
      <c r="L167">
        <f>'McKechnie&amp;Moss2016'!L167*kcal.specimens!I$11</f>
        <v>0</v>
      </c>
      <c r="M167">
        <f>'McKechnie&amp;Moss2016'!M167*kcal.specimens!J$11</f>
        <v>0</v>
      </c>
      <c r="N167">
        <f>'McKechnie&amp;Moss2016'!N167*kcal.specimens!K$11</f>
        <v>0</v>
      </c>
      <c r="O167">
        <f>'McKechnie&amp;Moss2016'!O167*kcal.specimens!L$11</f>
        <v>0</v>
      </c>
      <c r="P167">
        <f>'McKechnie&amp;Moss2016'!P167*kcal.specimens!M$11</f>
        <v>0</v>
      </c>
      <c r="Q167">
        <f>'McKechnie&amp;Moss2016'!Q167*kcal.specimens!N$11</f>
        <v>0</v>
      </c>
      <c r="R167">
        <f>'McKechnie&amp;Moss2016'!R167*kcal.specimens!O$11</f>
        <v>0</v>
      </c>
      <c r="S167">
        <f>'McKechnie&amp;Moss2016'!S167*kcal.specimens!P$11</f>
        <v>0</v>
      </c>
      <c r="T167">
        <f>'McKechnie&amp;Moss2016'!T167*kcal.specimens!Q$11</f>
        <v>0</v>
      </c>
      <c r="U167">
        <f t="shared" si="6"/>
        <v>366300.2892</v>
      </c>
      <c r="V167">
        <f t="shared" si="7"/>
        <v>0.92032116036887912</v>
      </c>
      <c r="W167">
        <f t="shared" si="8"/>
        <v>7.6351651430800999E-2</v>
      </c>
    </row>
    <row r="168" spans="1:23" x14ac:dyDescent="0.2">
      <c r="A168" t="s">
        <v>401</v>
      </c>
      <c r="B168" t="s">
        <v>413</v>
      </c>
      <c r="C168">
        <v>523</v>
      </c>
      <c r="D168">
        <v>10</v>
      </c>
      <c r="E168">
        <f>'McKechnie&amp;Moss2016'!E168*kcal.specimens!$B$11</f>
        <v>13431.6</v>
      </c>
      <c r="F168">
        <f>'McKechnie&amp;Moss2016'!F168*kcal.specimens!$C$11</f>
        <v>1259495.0144</v>
      </c>
      <c r="G168">
        <f>'McKechnie&amp;Moss2016'!G168*kcal.specimens!$D$11</f>
        <v>18645.088</v>
      </c>
      <c r="H168">
        <f>'McKechnie&amp;Moss2016'!H168*kcal.specimens!E$11</f>
        <v>2140.5823999999998</v>
      </c>
      <c r="I168">
        <f>'McKechnie&amp;Moss2016'!I168*kcal.specimens!F$11</f>
        <v>48879.072</v>
      </c>
      <c r="J168">
        <f>'McKechnie&amp;Moss2016'!J168*kcal.specimens!G$11</f>
        <v>1333.1999999999998</v>
      </c>
      <c r="K168">
        <f>'McKechnie&amp;Moss2016'!K168*kcal.specimens!H$11</f>
        <v>4875</v>
      </c>
      <c r="L168">
        <f>'McKechnie&amp;Moss2016'!L168*kcal.specimens!I$11</f>
        <v>0</v>
      </c>
      <c r="M168">
        <f>'McKechnie&amp;Moss2016'!M168*kcal.specimens!J$11</f>
        <v>385.64099999999996</v>
      </c>
      <c r="N168">
        <f>'McKechnie&amp;Moss2016'!N168*kcal.specimens!K$11</f>
        <v>0</v>
      </c>
      <c r="O168">
        <f>'McKechnie&amp;Moss2016'!O168*kcal.specimens!L$11</f>
        <v>0</v>
      </c>
      <c r="P168">
        <f>'McKechnie&amp;Moss2016'!P168*kcal.specimens!M$11</f>
        <v>0</v>
      </c>
      <c r="Q168">
        <f>'McKechnie&amp;Moss2016'!Q168*kcal.specimens!N$11</f>
        <v>8.5</v>
      </c>
      <c r="R168">
        <f>'McKechnie&amp;Moss2016'!R168*kcal.specimens!O$11</f>
        <v>0</v>
      </c>
      <c r="S168">
        <f>'McKechnie&amp;Moss2016'!S168*kcal.specimens!P$11</f>
        <v>0</v>
      </c>
      <c r="T168">
        <f>'McKechnie&amp;Moss2016'!T168*kcal.specimens!Q$11</f>
        <v>21714.498333333333</v>
      </c>
      <c r="U168">
        <f t="shared" si="6"/>
        <v>1370908.1961333333</v>
      </c>
      <c r="V168">
        <f t="shared" si="7"/>
        <v>0.91873038468398116</v>
      </c>
      <c r="W168">
        <f t="shared" si="8"/>
        <v>1.3600537258868789E-2</v>
      </c>
    </row>
    <row r="169" spans="1:23" x14ac:dyDescent="0.2">
      <c r="A169" t="s">
        <v>401</v>
      </c>
      <c r="B169" t="s">
        <v>414</v>
      </c>
      <c r="C169">
        <v>65</v>
      </c>
      <c r="D169">
        <v>7</v>
      </c>
      <c r="E169">
        <f>'McKechnie&amp;Moss2016'!E169*kcal.specimens!$B$11</f>
        <v>1969.9679999999998</v>
      </c>
      <c r="F169">
        <f>'McKechnie&amp;Moss2016'!F169*kcal.specimens!$C$11</f>
        <v>4682.1376</v>
      </c>
      <c r="G169">
        <f>'McKechnie&amp;Moss2016'!G169*kcal.specimens!$D$11</f>
        <v>23306.36</v>
      </c>
      <c r="H169">
        <f>'McKechnie&amp;Moss2016'!H169*kcal.specimens!E$11</f>
        <v>0</v>
      </c>
      <c r="I169">
        <f>'McKechnie&amp;Moss2016'!I169*kcal.specimens!F$11</f>
        <v>11449.152</v>
      </c>
      <c r="J169">
        <f>'McKechnie&amp;Moss2016'!J169*kcal.specimens!G$11</f>
        <v>2933.04</v>
      </c>
      <c r="K169">
        <f>'McKechnie&amp;Moss2016'!K169*kcal.specimens!H$11</f>
        <v>1218.75</v>
      </c>
      <c r="L169">
        <f>'McKechnie&amp;Moss2016'!L169*kcal.specimens!I$11</f>
        <v>0</v>
      </c>
      <c r="M169">
        <f>'McKechnie&amp;Moss2016'!M169*kcal.specimens!J$11</f>
        <v>0</v>
      </c>
      <c r="N169">
        <f>'McKechnie&amp;Moss2016'!N169*kcal.specimens!K$11</f>
        <v>0</v>
      </c>
      <c r="O169">
        <f>'McKechnie&amp;Moss2016'!O169*kcal.specimens!L$11</f>
        <v>0</v>
      </c>
      <c r="P169">
        <f>'McKechnie&amp;Moss2016'!P169*kcal.specimens!M$11</f>
        <v>0</v>
      </c>
      <c r="Q169">
        <f>'McKechnie&amp;Moss2016'!Q169*kcal.specimens!N$11</f>
        <v>0</v>
      </c>
      <c r="R169">
        <f>'McKechnie&amp;Moss2016'!R169*kcal.specimens!O$11</f>
        <v>0</v>
      </c>
      <c r="S169">
        <f>'McKechnie&amp;Moss2016'!S169*kcal.specimens!P$11</f>
        <v>0</v>
      </c>
      <c r="T169">
        <f>'McKechnie&amp;Moss2016'!T169*kcal.specimens!Q$11</f>
        <v>4342.8996666666662</v>
      </c>
      <c r="U169">
        <f t="shared" si="6"/>
        <v>49902.307266666663</v>
      </c>
      <c r="V169">
        <f t="shared" si="7"/>
        <v>9.3826074513543314E-2</v>
      </c>
      <c r="W169">
        <f t="shared" si="8"/>
        <v>0.4670397277515862</v>
      </c>
    </row>
    <row r="170" spans="1:23" x14ac:dyDescent="0.2">
      <c r="A170" t="s">
        <v>401</v>
      </c>
      <c r="B170" t="s">
        <v>415</v>
      </c>
      <c r="C170">
        <v>52</v>
      </c>
      <c r="D170">
        <v>5</v>
      </c>
      <c r="E170">
        <f>'McKechnie&amp;Moss2016'!E170*kcal.specimens!$B$11</f>
        <v>895.43999999999994</v>
      </c>
      <c r="F170">
        <f>'McKechnie&amp;Moss2016'!F170*kcal.specimens!$C$11</f>
        <v>182603.3664</v>
      </c>
      <c r="G170">
        <f>'McKechnie&amp;Moss2016'!G170*kcal.specimens!$D$11</f>
        <v>23306.36</v>
      </c>
      <c r="H170">
        <f>'McKechnie&amp;Moss2016'!H170*kcal.specimens!E$11</f>
        <v>1070.2911999999999</v>
      </c>
      <c r="I170">
        <f>'McKechnie&amp;Moss2016'!I170*kcal.specimens!F$11</f>
        <v>0</v>
      </c>
      <c r="J170">
        <f>'McKechnie&amp;Moss2016'!J170*kcal.specimens!G$11</f>
        <v>533.28</v>
      </c>
      <c r="K170">
        <f>'McKechnie&amp;Moss2016'!K170*kcal.specimens!H$11</f>
        <v>0</v>
      </c>
      <c r="L170">
        <f>'McKechnie&amp;Moss2016'!L170*kcal.specimens!I$11</f>
        <v>0</v>
      </c>
      <c r="M170">
        <f>'McKechnie&amp;Moss2016'!M170*kcal.specimens!J$11</f>
        <v>0</v>
      </c>
      <c r="N170">
        <f>'McKechnie&amp;Moss2016'!N170*kcal.specimens!K$11</f>
        <v>0</v>
      </c>
      <c r="O170">
        <f>'McKechnie&amp;Moss2016'!O170*kcal.specimens!L$11</f>
        <v>0</v>
      </c>
      <c r="P170">
        <f>'McKechnie&amp;Moss2016'!P170*kcal.specimens!M$11</f>
        <v>0</v>
      </c>
      <c r="Q170">
        <f>'McKechnie&amp;Moss2016'!Q170*kcal.specimens!N$11</f>
        <v>0</v>
      </c>
      <c r="R170">
        <f>'McKechnie&amp;Moss2016'!R170*kcal.specimens!O$11</f>
        <v>0</v>
      </c>
      <c r="S170">
        <f>'McKechnie&amp;Moss2016'!S170*kcal.specimens!P$11</f>
        <v>0</v>
      </c>
      <c r="T170">
        <f>'McKechnie&amp;Moss2016'!T170*kcal.specimens!Q$11</f>
        <v>0</v>
      </c>
      <c r="U170">
        <f t="shared" si="6"/>
        <v>208408.73759999999</v>
      </c>
      <c r="V170">
        <f t="shared" si="7"/>
        <v>0.87617903405984643</v>
      </c>
      <c r="W170">
        <f t="shared" si="8"/>
        <v>0.11183005217723656</v>
      </c>
    </row>
    <row r="171" spans="1:23" x14ac:dyDescent="0.2">
      <c r="A171" t="s">
        <v>401</v>
      </c>
      <c r="B171" t="s">
        <v>416</v>
      </c>
      <c r="C171">
        <v>379</v>
      </c>
      <c r="D171">
        <v>4</v>
      </c>
      <c r="E171">
        <f>'McKechnie&amp;Moss2016'!E171*kcal.specimens!$B$11</f>
        <v>3044.4960000000001</v>
      </c>
      <c r="F171">
        <f>'McKechnie&amp;Moss2016'!F171*kcal.specimens!$C$11</f>
        <v>1554469.6832000001</v>
      </c>
      <c r="G171">
        <f>'McKechnie&amp;Moss2016'!G171*kcal.specimens!$D$11</f>
        <v>0</v>
      </c>
      <c r="H171">
        <f>'McKechnie&amp;Moss2016'!H171*kcal.specimens!E$11</f>
        <v>0</v>
      </c>
      <c r="I171">
        <f>'McKechnie&amp;Moss2016'!I171*kcal.specimens!F$11</f>
        <v>0</v>
      </c>
      <c r="J171">
        <f>'McKechnie&amp;Moss2016'!J171*kcal.specimens!G$11</f>
        <v>0</v>
      </c>
      <c r="K171">
        <f>'McKechnie&amp;Moss2016'!K171*kcal.specimens!H$11</f>
        <v>0</v>
      </c>
      <c r="L171">
        <f>'McKechnie&amp;Moss2016'!L171*kcal.specimens!I$11</f>
        <v>0</v>
      </c>
      <c r="M171">
        <f>'McKechnie&amp;Moss2016'!M171*kcal.specimens!J$11</f>
        <v>0</v>
      </c>
      <c r="N171">
        <f>'McKechnie&amp;Moss2016'!N171*kcal.specimens!K$11</f>
        <v>0</v>
      </c>
      <c r="O171">
        <f>'McKechnie&amp;Moss2016'!O171*kcal.specimens!L$11</f>
        <v>884.68849999999998</v>
      </c>
      <c r="P171">
        <f>'McKechnie&amp;Moss2016'!P171*kcal.specimens!M$11</f>
        <v>0</v>
      </c>
      <c r="Q171">
        <f>'McKechnie&amp;Moss2016'!Q171*kcal.specimens!N$11</f>
        <v>0</v>
      </c>
      <c r="R171">
        <f>'McKechnie&amp;Moss2016'!R171*kcal.specimens!O$11</f>
        <v>0</v>
      </c>
      <c r="S171">
        <f>'McKechnie&amp;Moss2016'!S171*kcal.specimens!P$11</f>
        <v>0</v>
      </c>
      <c r="T171">
        <f>'McKechnie&amp;Moss2016'!T171*kcal.specimens!Q$11</f>
        <v>434.28996666666666</v>
      </c>
      <c r="U171">
        <f t="shared" si="6"/>
        <v>1558833.1576666667</v>
      </c>
      <c r="V171">
        <f t="shared" si="7"/>
        <v>0.99720080725431959</v>
      </c>
      <c r="W171">
        <f t="shared" si="8"/>
        <v>0</v>
      </c>
    </row>
    <row r="172" spans="1:23" x14ac:dyDescent="0.2">
      <c r="A172" t="s">
        <v>401</v>
      </c>
      <c r="B172" t="s">
        <v>418</v>
      </c>
      <c r="C172">
        <v>671</v>
      </c>
      <c r="D172">
        <v>4</v>
      </c>
      <c r="E172">
        <f>'McKechnie&amp;Moss2016'!E172*kcal.specimens!$B$11</f>
        <v>8238.0479999999989</v>
      </c>
      <c r="F172">
        <f>'McKechnie&amp;Moss2016'!F172*kcal.specimens!$C$11</f>
        <v>2584539.9552000002</v>
      </c>
      <c r="G172">
        <f>'McKechnie&amp;Moss2016'!G172*kcal.specimens!$D$11</f>
        <v>0</v>
      </c>
      <c r="H172">
        <f>'McKechnie&amp;Moss2016'!H172*kcal.specimens!E$11</f>
        <v>0</v>
      </c>
      <c r="I172">
        <f>'McKechnie&amp;Moss2016'!I172*kcal.specimens!F$11</f>
        <v>0</v>
      </c>
      <c r="J172">
        <f>'McKechnie&amp;Moss2016'!J172*kcal.specimens!G$11</f>
        <v>0</v>
      </c>
      <c r="K172">
        <f>'McKechnie&amp;Moss2016'!K172*kcal.specimens!H$11</f>
        <v>0</v>
      </c>
      <c r="L172">
        <f>'McKechnie&amp;Moss2016'!L172*kcal.specimens!I$11</f>
        <v>0</v>
      </c>
      <c r="M172">
        <f>'McKechnie&amp;Moss2016'!M172*kcal.specimens!J$11</f>
        <v>0</v>
      </c>
      <c r="N172">
        <f>'McKechnie&amp;Moss2016'!N172*kcal.specimens!K$11</f>
        <v>0</v>
      </c>
      <c r="O172">
        <f>'McKechnie&amp;Moss2016'!O172*kcal.specimens!L$11</f>
        <v>2196.4679999999998</v>
      </c>
      <c r="P172">
        <f>'McKechnie&amp;Moss2016'!P172*kcal.specimens!M$11</f>
        <v>0</v>
      </c>
      <c r="Q172">
        <f>'McKechnie&amp;Moss2016'!Q172*kcal.specimens!N$11</f>
        <v>0</v>
      </c>
      <c r="R172">
        <f>'McKechnie&amp;Moss2016'!R172*kcal.specimens!O$11</f>
        <v>0</v>
      </c>
      <c r="S172">
        <f>'McKechnie&amp;Moss2016'!S172*kcal.specimens!P$11</f>
        <v>0</v>
      </c>
      <c r="T172">
        <f>'McKechnie&amp;Moss2016'!T172*kcal.specimens!Q$11</f>
        <v>434.28996666666666</v>
      </c>
      <c r="U172">
        <f t="shared" si="6"/>
        <v>2595408.7611666666</v>
      </c>
      <c r="V172">
        <f t="shared" si="7"/>
        <v>0.99581229510769598</v>
      </c>
      <c r="W172">
        <f t="shared" si="8"/>
        <v>0</v>
      </c>
    </row>
    <row r="173" spans="1:23" x14ac:dyDescent="0.2">
      <c r="A173" t="s">
        <v>401</v>
      </c>
      <c r="B173" t="s">
        <v>419</v>
      </c>
      <c r="C173">
        <v>896</v>
      </c>
      <c r="D173">
        <v>4</v>
      </c>
      <c r="E173">
        <f>'McKechnie&amp;Moss2016'!E173*kcal.specimens!$B$11</f>
        <v>18446.063999999998</v>
      </c>
      <c r="F173">
        <f>'McKechnie&amp;Moss2016'!F173*kcal.specimens!$C$11</f>
        <v>341796.04479999997</v>
      </c>
      <c r="G173">
        <f>'McKechnie&amp;Moss2016'!G173*kcal.specimens!$D$11</f>
        <v>0</v>
      </c>
      <c r="H173">
        <f>'McKechnie&amp;Moss2016'!H173*kcal.specimens!E$11</f>
        <v>0</v>
      </c>
      <c r="I173">
        <f>'McKechnie&amp;Moss2016'!I173*kcal.specimens!F$11</f>
        <v>0</v>
      </c>
      <c r="J173">
        <f>'McKechnie&amp;Moss2016'!J173*kcal.specimens!G$11</f>
        <v>0</v>
      </c>
      <c r="K173">
        <f>'McKechnie&amp;Moss2016'!K173*kcal.specimens!H$11</f>
        <v>0</v>
      </c>
      <c r="L173">
        <f>'McKechnie&amp;Moss2016'!L173*kcal.specimens!I$11</f>
        <v>0</v>
      </c>
      <c r="M173">
        <f>'McKechnie&amp;Moss2016'!M173*kcal.specimens!J$11</f>
        <v>0</v>
      </c>
      <c r="N173">
        <f>'McKechnie&amp;Moss2016'!N173*kcal.specimens!K$11</f>
        <v>0</v>
      </c>
      <c r="O173">
        <f>'McKechnie&amp;Moss2016'!O173*kcal.specimens!L$11</f>
        <v>2501.5329999999999</v>
      </c>
      <c r="P173">
        <f>'McKechnie&amp;Moss2016'!P173*kcal.specimens!M$11</f>
        <v>0</v>
      </c>
      <c r="Q173">
        <f>'McKechnie&amp;Moss2016'!Q173*kcal.specimens!N$11</f>
        <v>0</v>
      </c>
      <c r="R173">
        <f>'McKechnie&amp;Moss2016'!R173*kcal.specimens!O$11</f>
        <v>0</v>
      </c>
      <c r="S173">
        <f>'McKechnie&amp;Moss2016'!S173*kcal.specimens!P$11</f>
        <v>0</v>
      </c>
      <c r="T173">
        <f>'McKechnie&amp;Moss2016'!T173*kcal.specimens!Q$11</f>
        <v>277076.99873333331</v>
      </c>
      <c r="U173">
        <f t="shared" si="6"/>
        <v>639820.6405333333</v>
      </c>
      <c r="V173">
        <f t="shared" si="7"/>
        <v>0.53420603079495854</v>
      </c>
      <c r="W173">
        <f t="shared" si="8"/>
        <v>0</v>
      </c>
    </row>
    <row r="174" spans="1:23" x14ac:dyDescent="0.2">
      <c r="A174" t="s">
        <v>401</v>
      </c>
      <c r="B174" t="s">
        <v>420</v>
      </c>
      <c r="C174">
        <v>204</v>
      </c>
      <c r="D174">
        <v>4</v>
      </c>
      <c r="E174">
        <f>'McKechnie&amp;Moss2016'!E174*kcal.specimens!$B$11</f>
        <v>4298.1120000000001</v>
      </c>
      <c r="F174">
        <f>'McKechnie&amp;Moss2016'!F174*kcal.specimens!$C$11</f>
        <v>669545.67680000002</v>
      </c>
      <c r="G174">
        <f>'McKechnie&amp;Moss2016'!G174*kcal.specimens!$D$11</f>
        <v>0</v>
      </c>
      <c r="H174">
        <f>'McKechnie&amp;Moss2016'!H174*kcal.specimens!E$11</f>
        <v>0</v>
      </c>
      <c r="I174">
        <f>'McKechnie&amp;Moss2016'!I174*kcal.specimens!F$11</f>
        <v>0</v>
      </c>
      <c r="J174">
        <f>'McKechnie&amp;Moss2016'!J174*kcal.specimens!G$11</f>
        <v>0</v>
      </c>
      <c r="K174">
        <f>'McKechnie&amp;Moss2016'!K174*kcal.specimens!H$11</f>
        <v>0</v>
      </c>
      <c r="L174">
        <f>'McKechnie&amp;Moss2016'!L174*kcal.specimens!I$11</f>
        <v>0</v>
      </c>
      <c r="M174">
        <f>'McKechnie&amp;Moss2016'!M174*kcal.specimens!J$11</f>
        <v>0</v>
      </c>
      <c r="N174">
        <f>'McKechnie&amp;Moss2016'!N174*kcal.specimens!K$11</f>
        <v>0</v>
      </c>
      <c r="O174">
        <f>'McKechnie&amp;Moss2016'!O174*kcal.specimens!L$11</f>
        <v>1006.7144999999999</v>
      </c>
      <c r="P174">
        <f>'McKechnie&amp;Moss2016'!P174*kcal.specimens!M$11</f>
        <v>0</v>
      </c>
      <c r="Q174">
        <f>'McKechnie&amp;Moss2016'!Q174*kcal.specimens!N$11</f>
        <v>0</v>
      </c>
      <c r="R174">
        <f>'McKechnie&amp;Moss2016'!R174*kcal.specimens!O$11</f>
        <v>0</v>
      </c>
      <c r="S174">
        <f>'McKechnie&amp;Moss2016'!S174*kcal.specimens!P$11</f>
        <v>0</v>
      </c>
      <c r="T174">
        <f>'McKechnie&amp;Moss2016'!T174*kcal.specimens!Q$11</f>
        <v>1737.1598666666666</v>
      </c>
      <c r="U174">
        <f t="shared" si="6"/>
        <v>676587.66316666664</v>
      </c>
      <c r="V174">
        <f t="shared" si="7"/>
        <v>0.98959190841034894</v>
      </c>
      <c r="W174">
        <f t="shared" si="8"/>
        <v>0</v>
      </c>
    </row>
    <row r="175" spans="1:23" x14ac:dyDescent="0.2">
      <c r="A175" t="s">
        <v>401</v>
      </c>
      <c r="B175" t="s">
        <v>421</v>
      </c>
      <c r="C175">
        <v>500</v>
      </c>
      <c r="D175">
        <v>4</v>
      </c>
      <c r="E175">
        <f>'McKechnie&amp;Moss2016'!E175*kcal.specimens!$B$11</f>
        <v>4477.2</v>
      </c>
      <c r="F175">
        <f>'McKechnie&amp;Moss2016'!F175*kcal.specimens!$C$11</f>
        <v>1943087.1040000001</v>
      </c>
      <c r="G175">
        <f>'McKechnie&amp;Moss2016'!G175*kcal.specimens!$D$11</f>
        <v>0</v>
      </c>
      <c r="H175">
        <f>'McKechnie&amp;Moss2016'!H175*kcal.specimens!E$11</f>
        <v>0</v>
      </c>
      <c r="I175">
        <f>'McKechnie&amp;Moss2016'!I175*kcal.specimens!F$11</f>
        <v>0</v>
      </c>
      <c r="J175">
        <f>'McKechnie&amp;Moss2016'!J175*kcal.specimens!G$11</f>
        <v>0</v>
      </c>
      <c r="K175">
        <f>'McKechnie&amp;Moss2016'!K175*kcal.specimens!H$11</f>
        <v>0</v>
      </c>
      <c r="L175">
        <f>'McKechnie&amp;Moss2016'!L175*kcal.specimens!I$11</f>
        <v>0</v>
      </c>
      <c r="M175">
        <f>'McKechnie&amp;Moss2016'!M175*kcal.specimens!J$11</f>
        <v>0</v>
      </c>
      <c r="N175">
        <f>'McKechnie&amp;Moss2016'!N175*kcal.specimens!K$11</f>
        <v>0</v>
      </c>
      <c r="O175">
        <f>'McKechnie&amp;Moss2016'!O175*kcal.specimens!L$11</f>
        <v>1799.8834999999999</v>
      </c>
      <c r="P175">
        <f>'McKechnie&amp;Moss2016'!P175*kcal.specimens!M$11</f>
        <v>0</v>
      </c>
      <c r="Q175">
        <f>'McKechnie&amp;Moss2016'!Q175*kcal.specimens!N$11</f>
        <v>0</v>
      </c>
      <c r="R175">
        <f>'McKechnie&amp;Moss2016'!R175*kcal.specimens!O$11</f>
        <v>0</v>
      </c>
      <c r="S175">
        <f>'McKechnie&amp;Moss2016'!S175*kcal.specimens!P$11</f>
        <v>0</v>
      </c>
      <c r="T175">
        <f>'McKechnie&amp;Moss2016'!T175*kcal.specimens!Q$11</f>
        <v>434.28996666666666</v>
      </c>
      <c r="U175">
        <f t="shared" si="6"/>
        <v>1949798.4774666666</v>
      </c>
      <c r="V175">
        <f t="shared" si="7"/>
        <v>0.99655791429512941</v>
      </c>
      <c r="W175">
        <f t="shared" si="8"/>
        <v>0</v>
      </c>
    </row>
    <row r="176" spans="1:23" x14ac:dyDescent="0.2">
      <c r="A176" t="s">
        <v>401</v>
      </c>
      <c r="B176" t="s">
        <v>422</v>
      </c>
      <c r="C176">
        <v>347</v>
      </c>
      <c r="D176">
        <v>4</v>
      </c>
      <c r="E176">
        <f>'McKechnie&amp;Moss2016'!E176*kcal.specimens!$B$11</f>
        <v>15938.832</v>
      </c>
      <c r="F176">
        <f>'McKechnie&amp;Moss2016'!F176*kcal.specimens!$C$11</f>
        <v>847466.90560000006</v>
      </c>
      <c r="G176">
        <f>'McKechnie&amp;Moss2016'!G176*kcal.specimens!$D$11</f>
        <v>0</v>
      </c>
      <c r="H176">
        <f>'McKechnie&amp;Moss2016'!H176*kcal.specimens!E$11</f>
        <v>0</v>
      </c>
      <c r="I176">
        <f>'McKechnie&amp;Moss2016'!I176*kcal.specimens!F$11</f>
        <v>0</v>
      </c>
      <c r="J176">
        <f>'McKechnie&amp;Moss2016'!J176*kcal.specimens!G$11</f>
        <v>0</v>
      </c>
      <c r="K176">
        <f>'McKechnie&amp;Moss2016'!K176*kcal.specimens!H$11</f>
        <v>0</v>
      </c>
      <c r="L176">
        <f>'McKechnie&amp;Moss2016'!L176*kcal.specimens!I$11</f>
        <v>0</v>
      </c>
      <c r="M176">
        <f>'McKechnie&amp;Moss2016'!M176*kcal.specimens!J$11</f>
        <v>0</v>
      </c>
      <c r="N176">
        <f>'McKechnie&amp;Moss2016'!N176*kcal.specimens!K$11</f>
        <v>0</v>
      </c>
      <c r="O176">
        <f>'McKechnie&amp;Moss2016'!O176*kcal.specimens!L$11</f>
        <v>1616.8444999999999</v>
      </c>
      <c r="P176">
        <f>'McKechnie&amp;Moss2016'!P176*kcal.specimens!M$11</f>
        <v>0</v>
      </c>
      <c r="Q176">
        <f>'McKechnie&amp;Moss2016'!Q176*kcal.specimens!N$11</f>
        <v>0</v>
      </c>
      <c r="R176">
        <f>'McKechnie&amp;Moss2016'!R176*kcal.specimens!O$11</f>
        <v>0</v>
      </c>
      <c r="S176">
        <f>'McKechnie&amp;Moss2016'!S176*kcal.specimens!P$11</f>
        <v>0</v>
      </c>
      <c r="T176">
        <f>'McKechnie&amp;Moss2016'!T176*kcal.specimens!Q$11</f>
        <v>10422.959199999999</v>
      </c>
      <c r="U176">
        <f t="shared" si="6"/>
        <v>875445.54130000016</v>
      </c>
      <c r="V176">
        <f t="shared" si="7"/>
        <v>0.96804068970589197</v>
      </c>
      <c r="W176">
        <f t="shared" si="8"/>
        <v>0</v>
      </c>
    </row>
    <row r="177" spans="1:23" x14ac:dyDescent="0.2">
      <c r="A177" t="s">
        <v>401</v>
      </c>
      <c r="B177" t="s">
        <v>423</v>
      </c>
      <c r="C177">
        <v>75</v>
      </c>
      <c r="D177">
        <v>4</v>
      </c>
      <c r="E177">
        <f>'McKechnie&amp;Moss2016'!E177*kcal.specimens!$B$11</f>
        <v>2507.232</v>
      </c>
      <c r="F177">
        <f>'McKechnie&amp;Moss2016'!F177*kcal.specimens!$C$11</f>
        <v>276246.11839999998</v>
      </c>
      <c r="G177">
        <f>'McKechnie&amp;Moss2016'!G177*kcal.specimens!$D$11</f>
        <v>0</v>
      </c>
      <c r="H177">
        <f>'McKechnie&amp;Moss2016'!H177*kcal.specimens!E$11</f>
        <v>0</v>
      </c>
      <c r="I177">
        <f>'McKechnie&amp;Moss2016'!I177*kcal.specimens!F$11</f>
        <v>0</v>
      </c>
      <c r="J177">
        <f>'McKechnie&amp;Moss2016'!J177*kcal.specimens!G$11</f>
        <v>0</v>
      </c>
      <c r="K177">
        <f>'McKechnie&amp;Moss2016'!K177*kcal.specimens!H$11</f>
        <v>0</v>
      </c>
      <c r="L177">
        <f>'McKechnie&amp;Moss2016'!L177*kcal.specimens!I$11</f>
        <v>0</v>
      </c>
      <c r="M177">
        <f>'McKechnie&amp;Moss2016'!M177*kcal.specimens!J$11</f>
        <v>0</v>
      </c>
      <c r="N177">
        <f>'McKechnie&amp;Moss2016'!N177*kcal.specimens!K$11</f>
        <v>0</v>
      </c>
      <c r="O177">
        <f>'McKechnie&amp;Moss2016'!O177*kcal.specimens!L$11</f>
        <v>61.012999999999998</v>
      </c>
      <c r="P177">
        <f>'McKechnie&amp;Moss2016'!P177*kcal.specimens!M$11</f>
        <v>0</v>
      </c>
      <c r="Q177">
        <f>'McKechnie&amp;Moss2016'!Q177*kcal.specimens!N$11</f>
        <v>0</v>
      </c>
      <c r="R177">
        <f>'McKechnie&amp;Moss2016'!R177*kcal.specimens!O$11</f>
        <v>0</v>
      </c>
      <c r="S177">
        <f>'McKechnie&amp;Moss2016'!S177*kcal.specimens!P$11</f>
        <v>0</v>
      </c>
      <c r="T177">
        <f>'McKechnie&amp;Moss2016'!T177*kcal.specimens!Q$11</f>
        <v>0</v>
      </c>
      <c r="U177">
        <f t="shared" si="6"/>
        <v>278814.36339999997</v>
      </c>
      <c r="V177">
        <f t="shared" si="7"/>
        <v>0.99078869191428465</v>
      </c>
      <c r="W177">
        <f t="shared" si="8"/>
        <v>0</v>
      </c>
    </row>
    <row r="178" spans="1:23" x14ac:dyDescent="0.2">
      <c r="A178" t="s">
        <v>401</v>
      </c>
      <c r="B178" t="s">
        <v>424</v>
      </c>
      <c r="C178">
        <v>382</v>
      </c>
      <c r="D178">
        <v>4</v>
      </c>
      <c r="E178">
        <f>'McKechnie&amp;Moss2016'!E178*kcal.specimens!$B$11</f>
        <v>9133.4879999999994</v>
      </c>
      <c r="F178">
        <f>'McKechnie&amp;Moss2016'!F178*kcal.specimens!$C$11</f>
        <v>875559.73120000004</v>
      </c>
      <c r="G178">
        <f>'McKechnie&amp;Moss2016'!G178*kcal.specimens!$D$11</f>
        <v>0</v>
      </c>
      <c r="H178">
        <f>'McKechnie&amp;Moss2016'!H178*kcal.specimens!E$11</f>
        <v>0</v>
      </c>
      <c r="I178">
        <f>'McKechnie&amp;Moss2016'!I178*kcal.specimens!F$11</f>
        <v>0</v>
      </c>
      <c r="J178">
        <f>'McKechnie&amp;Moss2016'!J178*kcal.specimens!G$11</f>
        <v>0</v>
      </c>
      <c r="K178">
        <f>'McKechnie&amp;Moss2016'!K178*kcal.specimens!H$11</f>
        <v>0</v>
      </c>
      <c r="L178">
        <f>'McKechnie&amp;Moss2016'!L178*kcal.specimens!I$11</f>
        <v>0</v>
      </c>
      <c r="M178">
        <f>'McKechnie&amp;Moss2016'!M178*kcal.specimens!J$11</f>
        <v>0</v>
      </c>
      <c r="N178">
        <f>'McKechnie&amp;Moss2016'!N178*kcal.specimens!K$11</f>
        <v>0</v>
      </c>
      <c r="O178">
        <f>'McKechnie&amp;Moss2016'!O178*kcal.specimens!L$11</f>
        <v>3843.819</v>
      </c>
      <c r="P178">
        <f>'McKechnie&amp;Moss2016'!P178*kcal.specimens!M$11</f>
        <v>0</v>
      </c>
      <c r="Q178">
        <f>'McKechnie&amp;Moss2016'!Q178*kcal.specimens!N$11</f>
        <v>0</v>
      </c>
      <c r="R178">
        <f>'McKechnie&amp;Moss2016'!R178*kcal.specimens!O$11</f>
        <v>0</v>
      </c>
      <c r="S178">
        <f>'McKechnie&amp;Moss2016'!S178*kcal.specimens!P$11</f>
        <v>0</v>
      </c>
      <c r="T178">
        <f>'McKechnie&amp;Moss2016'!T178*kcal.specimens!Q$11</f>
        <v>7817.2194</v>
      </c>
      <c r="U178">
        <f t="shared" si="6"/>
        <v>896354.25760000001</v>
      </c>
      <c r="V178">
        <f t="shared" si="7"/>
        <v>0.97680099556209221</v>
      </c>
      <c r="W178">
        <f t="shared" si="8"/>
        <v>0</v>
      </c>
    </row>
    <row r="179" spans="1:23" x14ac:dyDescent="0.2">
      <c r="A179" t="s">
        <v>401</v>
      </c>
      <c r="B179" t="s">
        <v>425</v>
      </c>
      <c r="C179">
        <v>82</v>
      </c>
      <c r="D179">
        <v>4</v>
      </c>
      <c r="E179">
        <f>'McKechnie&amp;Moss2016'!E179*kcal.specimens!$B$11</f>
        <v>2328.1439999999998</v>
      </c>
      <c r="F179">
        <f>'McKechnie&amp;Moss2016'!F179*kcal.specimens!$C$11</f>
        <v>56185.6512</v>
      </c>
      <c r="G179">
        <f>'McKechnie&amp;Moss2016'!G179*kcal.specimens!$D$11</f>
        <v>0</v>
      </c>
      <c r="H179">
        <f>'McKechnie&amp;Moss2016'!H179*kcal.specimens!E$11</f>
        <v>0</v>
      </c>
      <c r="I179">
        <f>'McKechnie&amp;Moss2016'!I179*kcal.specimens!F$11</f>
        <v>0</v>
      </c>
      <c r="J179">
        <f>'McKechnie&amp;Moss2016'!J179*kcal.specimens!G$11</f>
        <v>0</v>
      </c>
      <c r="K179">
        <f>'McKechnie&amp;Moss2016'!K179*kcal.specimens!H$11</f>
        <v>0</v>
      </c>
      <c r="L179">
        <f>'McKechnie&amp;Moss2016'!L179*kcal.specimens!I$11</f>
        <v>0</v>
      </c>
      <c r="M179">
        <f>'McKechnie&amp;Moss2016'!M179*kcal.specimens!J$11</f>
        <v>0</v>
      </c>
      <c r="N179">
        <f>'McKechnie&amp;Moss2016'!N179*kcal.specimens!K$11</f>
        <v>0</v>
      </c>
      <c r="O179">
        <f>'McKechnie&amp;Moss2016'!O179*kcal.specimens!L$11</f>
        <v>1647.3509999999999</v>
      </c>
      <c r="P179">
        <f>'McKechnie&amp;Moss2016'!P179*kcal.specimens!M$11</f>
        <v>0</v>
      </c>
      <c r="Q179">
        <f>'McKechnie&amp;Moss2016'!Q179*kcal.specimens!N$11</f>
        <v>0</v>
      </c>
      <c r="R179">
        <f>'McKechnie&amp;Moss2016'!R179*kcal.specimens!O$11</f>
        <v>0</v>
      </c>
      <c r="S179">
        <f>'McKechnie&amp;Moss2016'!S179*kcal.specimens!P$11</f>
        <v>0</v>
      </c>
      <c r="T179">
        <f>'McKechnie&amp;Moss2016'!T179*kcal.specimens!Q$11</f>
        <v>1302.8698999999999</v>
      </c>
      <c r="U179">
        <f t="shared" si="6"/>
        <v>61464.016100000001</v>
      </c>
      <c r="V179">
        <f t="shared" si="7"/>
        <v>0.9141226812870108</v>
      </c>
      <c r="W179">
        <f t="shared" si="8"/>
        <v>0</v>
      </c>
    </row>
    <row r="180" spans="1:23" x14ac:dyDescent="0.2">
      <c r="A180" t="s">
        <v>401</v>
      </c>
      <c r="B180" t="s">
        <v>426</v>
      </c>
      <c r="C180">
        <v>64</v>
      </c>
      <c r="D180">
        <v>4</v>
      </c>
      <c r="E180">
        <f>'McKechnie&amp;Moss2016'!E180*kcal.specimens!$B$11</f>
        <v>4119.0239999999994</v>
      </c>
      <c r="F180">
        <f>'McKechnie&amp;Moss2016'!F180*kcal.specimens!$C$11</f>
        <v>168556.95360000001</v>
      </c>
      <c r="G180">
        <f>'McKechnie&amp;Moss2016'!G180*kcal.specimens!$D$11</f>
        <v>0</v>
      </c>
      <c r="H180">
        <f>'McKechnie&amp;Moss2016'!H180*kcal.specimens!E$11</f>
        <v>0</v>
      </c>
      <c r="I180">
        <f>'McKechnie&amp;Moss2016'!I180*kcal.specimens!F$11</f>
        <v>0</v>
      </c>
      <c r="J180">
        <f>'McKechnie&amp;Moss2016'!J180*kcal.specimens!G$11</f>
        <v>0</v>
      </c>
      <c r="K180">
        <f>'McKechnie&amp;Moss2016'!K180*kcal.specimens!H$11</f>
        <v>0</v>
      </c>
      <c r="L180">
        <f>'McKechnie&amp;Moss2016'!L180*kcal.specimens!I$11</f>
        <v>0</v>
      </c>
      <c r="M180">
        <f>'McKechnie&amp;Moss2016'!M180*kcal.specimens!J$11</f>
        <v>0</v>
      </c>
      <c r="N180">
        <f>'McKechnie&amp;Moss2016'!N180*kcal.specimens!K$11</f>
        <v>0</v>
      </c>
      <c r="O180">
        <f>'McKechnie&amp;Moss2016'!O180*kcal.specimens!L$11</f>
        <v>0</v>
      </c>
      <c r="P180">
        <f>'McKechnie&amp;Moss2016'!P180*kcal.specimens!M$11</f>
        <v>0</v>
      </c>
      <c r="Q180">
        <f>'McKechnie&amp;Moss2016'!Q180*kcal.specimens!N$11</f>
        <v>0</v>
      </c>
      <c r="R180">
        <f>'McKechnie&amp;Moss2016'!R180*kcal.specimens!O$11</f>
        <v>0</v>
      </c>
      <c r="S180">
        <f>'McKechnie&amp;Moss2016'!S180*kcal.specimens!P$11</f>
        <v>0</v>
      </c>
      <c r="T180">
        <f>'McKechnie&amp;Moss2016'!T180*kcal.specimens!Q$11</f>
        <v>2171.4498333333331</v>
      </c>
      <c r="U180">
        <f t="shared" si="6"/>
        <v>174847.42743333336</v>
      </c>
      <c r="V180">
        <f t="shared" si="7"/>
        <v>0.9640230689940702</v>
      </c>
      <c r="W180">
        <f t="shared" si="8"/>
        <v>0</v>
      </c>
    </row>
    <row r="181" spans="1:23" x14ac:dyDescent="0.2">
      <c r="A181" t="s">
        <v>401</v>
      </c>
      <c r="B181" t="s">
        <v>427</v>
      </c>
      <c r="C181">
        <v>142</v>
      </c>
      <c r="D181">
        <v>7</v>
      </c>
      <c r="E181">
        <f>'McKechnie&amp;Moss2016'!E181*kcal.specimens!$B$11</f>
        <v>1074.528</v>
      </c>
      <c r="F181">
        <f>'McKechnie&amp;Moss2016'!F181*kcal.specimens!$C$11</f>
        <v>154510.54079999999</v>
      </c>
      <c r="G181">
        <f>'McKechnie&amp;Moss2016'!G181*kcal.specimens!$D$11</f>
        <v>4661.2719999999999</v>
      </c>
      <c r="H181">
        <f>'McKechnie&amp;Moss2016'!H181*kcal.specimens!E$11</f>
        <v>2140.5823999999998</v>
      </c>
      <c r="I181">
        <f>'McKechnie&amp;Moss2016'!I181*kcal.specimens!F$11</f>
        <v>0</v>
      </c>
      <c r="J181">
        <f>'McKechnie&amp;Moss2016'!J181*kcal.specimens!G$11</f>
        <v>0</v>
      </c>
      <c r="K181">
        <f>'McKechnie&amp;Moss2016'!K181*kcal.specimens!H$11</f>
        <v>0</v>
      </c>
      <c r="L181">
        <f>'McKechnie&amp;Moss2016'!L181*kcal.specimens!I$11</f>
        <v>0</v>
      </c>
      <c r="M181">
        <f>'McKechnie&amp;Moss2016'!M181*kcal.specimens!J$11</f>
        <v>0</v>
      </c>
      <c r="N181">
        <f>'McKechnie&amp;Moss2016'!N181*kcal.specimens!K$11</f>
        <v>0</v>
      </c>
      <c r="O181">
        <f>'McKechnie&amp;Moss2016'!O181*kcal.specimens!L$11</f>
        <v>3020.1435000000001</v>
      </c>
      <c r="P181">
        <f>'McKechnie&amp;Moss2016'!P181*kcal.specimens!M$11</f>
        <v>0</v>
      </c>
      <c r="Q181">
        <f>'McKechnie&amp;Moss2016'!Q181*kcal.specimens!N$11</f>
        <v>8.5</v>
      </c>
      <c r="R181">
        <f>'McKechnie&amp;Moss2016'!R181*kcal.specimens!O$11</f>
        <v>0</v>
      </c>
      <c r="S181">
        <f>'McKechnie&amp;Moss2016'!S181*kcal.specimens!P$11</f>
        <v>0</v>
      </c>
      <c r="T181">
        <f>'McKechnie&amp;Moss2016'!T181*kcal.specimens!Q$11</f>
        <v>0</v>
      </c>
      <c r="U181">
        <f t="shared" si="6"/>
        <v>165415.5667</v>
      </c>
      <c r="V181">
        <f t="shared" si="7"/>
        <v>0.93407497179647236</v>
      </c>
      <c r="W181">
        <f t="shared" si="8"/>
        <v>2.8179161689502588E-2</v>
      </c>
    </row>
    <row r="182" spans="1:23" x14ac:dyDescent="0.2">
      <c r="A182" t="s">
        <v>401</v>
      </c>
      <c r="B182" t="s">
        <v>429</v>
      </c>
      <c r="C182">
        <v>155</v>
      </c>
      <c r="D182">
        <v>5</v>
      </c>
      <c r="E182">
        <f>'McKechnie&amp;Moss2016'!E182*kcal.specimens!$B$11</f>
        <v>2865.4079999999999</v>
      </c>
      <c r="F182">
        <f>'McKechnie&amp;Moss2016'!F182*kcal.specimens!$C$11</f>
        <v>594631.47519999999</v>
      </c>
      <c r="G182">
        <f>'McKechnie&amp;Moss2016'!G182*kcal.specimens!$D$11</f>
        <v>4661.2719999999999</v>
      </c>
      <c r="H182">
        <f>'McKechnie&amp;Moss2016'!H182*kcal.specimens!E$11</f>
        <v>0</v>
      </c>
      <c r="I182">
        <f>'McKechnie&amp;Moss2016'!I182*kcal.specimens!F$11</f>
        <v>0</v>
      </c>
      <c r="J182">
        <f>'McKechnie&amp;Moss2016'!J182*kcal.specimens!G$11</f>
        <v>0</v>
      </c>
      <c r="K182">
        <f>'McKechnie&amp;Moss2016'!K182*kcal.specimens!H$11</f>
        <v>0</v>
      </c>
      <c r="L182">
        <f>'McKechnie&amp;Moss2016'!L182*kcal.specimens!I$11</f>
        <v>0</v>
      </c>
      <c r="M182">
        <f>'McKechnie&amp;Moss2016'!M182*kcal.specimens!J$11</f>
        <v>0</v>
      </c>
      <c r="N182">
        <f>'McKechnie&amp;Moss2016'!N182*kcal.specimens!K$11</f>
        <v>0</v>
      </c>
      <c r="O182">
        <f>'McKechnie&amp;Moss2016'!O182*kcal.specimens!L$11</f>
        <v>335.57150000000001</v>
      </c>
      <c r="P182">
        <f>'McKechnie&amp;Moss2016'!P182*kcal.specimens!M$11</f>
        <v>0</v>
      </c>
      <c r="Q182">
        <f>'McKechnie&amp;Moss2016'!Q182*kcal.specimens!N$11</f>
        <v>0</v>
      </c>
      <c r="R182">
        <f>'McKechnie&amp;Moss2016'!R182*kcal.specimens!O$11</f>
        <v>0</v>
      </c>
      <c r="S182">
        <f>'McKechnie&amp;Moss2016'!S182*kcal.specimens!P$11</f>
        <v>0</v>
      </c>
      <c r="T182">
        <f>'McKechnie&amp;Moss2016'!T182*kcal.specimens!Q$11</f>
        <v>0</v>
      </c>
      <c r="U182">
        <f t="shared" si="6"/>
        <v>602493.7267</v>
      </c>
      <c r="V182">
        <f t="shared" si="7"/>
        <v>0.98695048404393615</v>
      </c>
      <c r="W182">
        <f t="shared" si="8"/>
        <v>7.7366315920513965E-3</v>
      </c>
    </row>
    <row r="183" spans="1:23" x14ac:dyDescent="0.2">
      <c r="A183" t="s">
        <v>401</v>
      </c>
      <c r="B183" t="s">
        <v>430</v>
      </c>
      <c r="C183">
        <v>83</v>
      </c>
      <c r="D183" t="s">
        <v>431</v>
      </c>
      <c r="E183">
        <f>'McKechnie&amp;Moss2016'!E183*kcal.specimens!$B$11</f>
        <v>3581.7599999999998</v>
      </c>
      <c r="F183">
        <f>'McKechnie&amp;Moss2016'!F183*kcal.specimens!$C$11</f>
        <v>135781.99040000001</v>
      </c>
      <c r="G183">
        <f>'McKechnie&amp;Moss2016'!G183*kcal.specimens!$D$11</f>
        <v>0</v>
      </c>
      <c r="H183">
        <f>'McKechnie&amp;Moss2016'!H183*kcal.specimens!E$11</f>
        <v>0</v>
      </c>
      <c r="I183">
        <f>'McKechnie&amp;Moss2016'!I183*kcal.specimens!F$11</f>
        <v>0</v>
      </c>
      <c r="J183">
        <f>'McKechnie&amp;Moss2016'!J183*kcal.specimens!G$11</f>
        <v>0</v>
      </c>
      <c r="K183">
        <f>'McKechnie&amp;Moss2016'!K183*kcal.specimens!H$11</f>
        <v>0</v>
      </c>
      <c r="L183">
        <f>'McKechnie&amp;Moss2016'!L183*kcal.specimens!I$11</f>
        <v>0</v>
      </c>
      <c r="M183">
        <f>'McKechnie&amp;Moss2016'!M183*kcal.specimens!J$11</f>
        <v>0</v>
      </c>
      <c r="N183">
        <f>'McKechnie&amp;Moss2016'!N183*kcal.specimens!K$11</f>
        <v>0</v>
      </c>
      <c r="O183">
        <f>'McKechnie&amp;Moss2016'!O183*kcal.specimens!L$11</f>
        <v>0</v>
      </c>
      <c r="P183">
        <f>'McKechnie&amp;Moss2016'!P183*kcal.specimens!M$11</f>
        <v>0</v>
      </c>
      <c r="Q183">
        <f>'McKechnie&amp;Moss2016'!Q183*kcal.specimens!N$11</f>
        <v>0</v>
      </c>
      <c r="R183">
        <f>'McKechnie&amp;Moss2016'!R183*kcal.specimens!O$11</f>
        <v>0</v>
      </c>
      <c r="S183">
        <f>'McKechnie&amp;Moss2016'!S183*kcal.specimens!P$11</f>
        <v>0</v>
      </c>
      <c r="T183">
        <f>'McKechnie&amp;Moss2016'!T183*kcal.specimens!Q$11</f>
        <v>14765.858866666666</v>
      </c>
      <c r="U183">
        <f t="shared" si="6"/>
        <v>154129.6092666667</v>
      </c>
      <c r="V183">
        <f t="shared" si="7"/>
        <v>0.88095980419360809</v>
      </c>
      <c r="W183">
        <f t="shared" si="8"/>
        <v>0</v>
      </c>
    </row>
    <row r="184" spans="1:23" x14ac:dyDescent="0.2">
      <c r="A184" t="s">
        <v>401</v>
      </c>
      <c r="B184" t="s">
        <v>433</v>
      </c>
      <c r="C184">
        <v>742</v>
      </c>
      <c r="D184" t="s">
        <v>431</v>
      </c>
      <c r="E184">
        <f>'McKechnie&amp;Moss2016'!E184*kcal.specimens!$B$11</f>
        <v>28116.815999999999</v>
      </c>
      <c r="F184">
        <f>'McKechnie&amp;Moss2016'!F184*kcal.specimens!$C$11</f>
        <v>2659454.1568</v>
      </c>
      <c r="G184">
        <f>'McKechnie&amp;Moss2016'!G184*kcal.specimens!$D$11</f>
        <v>0</v>
      </c>
      <c r="H184">
        <f>'McKechnie&amp;Moss2016'!H184*kcal.specimens!E$11</f>
        <v>0</v>
      </c>
      <c r="I184">
        <f>'McKechnie&amp;Moss2016'!I184*kcal.specimens!F$11</f>
        <v>0</v>
      </c>
      <c r="J184">
        <f>'McKechnie&amp;Moss2016'!J184*kcal.specimens!G$11</f>
        <v>0</v>
      </c>
      <c r="K184">
        <f>'McKechnie&amp;Moss2016'!K184*kcal.specimens!H$11</f>
        <v>0</v>
      </c>
      <c r="L184">
        <f>'McKechnie&amp;Moss2016'!L184*kcal.specimens!I$11</f>
        <v>0</v>
      </c>
      <c r="M184">
        <f>'McKechnie&amp;Moss2016'!M184*kcal.specimens!J$11</f>
        <v>0</v>
      </c>
      <c r="N184">
        <f>'McKechnie&amp;Moss2016'!N184*kcal.specimens!K$11</f>
        <v>0</v>
      </c>
      <c r="O184">
        <f>'McKechnie&amp;Moss2016'!O184*kcal.specimens!L$11</f>
        <v>0</v>
      </c>
      <c r="P184">
        <f>'McKechnie&amp;Moss2016'!P184*kcal.specimens!M$11</f>
        <v>0</v>
      </c>
      <c r="Q184">
        <f>'McKechnie&amp;Moss2016'!Q184*kcal.specimens!N$11</f>
        <v>0</v>
      </c>
      <c r="R184">
        <f>'McKechnie&amp;Moss2016'!R184*kcal.specimens!O$11</f>
        <v>0</v>
      </c>
      <c r="S184">
        <f>'McKechnie&amp;Moss2016'!S184*kcal.specimens!P$11</f>
        <v>0</v>
      </c>
      <c r="T184">
        <f>'McKechnie&amp;Moss2016'!T184*kcal.specimens!Q$11</f>
        <v>7382.9294333333328</v>
      </c>
      <c r="U184">
        <f t="shared" si="6"/>
        <v>2694953.9022333333</v>
      </c>
      <c r="V184">
        <f t="shared" si="7"/>
        <v>0.98682732739735757</v>
      </c>
      <c r="W184">
        <f t="shared" si="8"/>
        <v>0</v>
      </c>
    </row>
    <row r="185" spans="1:23" x14ac:dyDescent="0.2">
      <c r="A185" t="s">
        <v>401</v>
      </c>
      <c r="B185" t="s">
        <v>435</v>
      </c>
      <c r="C185">
        <v>419</v>
      </c>
      <c r="D185" t="s">
        <v>431</v>
      </c>
      <c r="E185">
        <f>'McKechnie&amp;Moss2016'!E185*kcal.specimens!$B$11</f>
        <v>8238.0479999999989</v>
      </c>
      <c r="F185">
        <f>'McKechnie&amp;Moss2016'!F185*kcal.specimens!$C$11</f>
        <v>1662158.848</v>
      </c>
      <c r="G185">
        <f>'McKechnie&amp;Moss2016'!G185*kcal.specimens!$D$11</f>
        <v>0</v>
      </c>
      <c r="H185">
        <f>'McKechnie&amp;Moss2016'!H185*kcal.specimens!E$11</f>
        <v>0</v>
      </c>
      <c r="I185">
        <f>'McKechnie&amp;Moss2016'!I185*kcal.specimens!F$11</f>
        <v>0</v>
      </c>
      <c r="J185">
        <f>'McKechnie&amp;Moss2016'!J185*kcal.specimens!G$11</f>
        <v>0</v>
      </c>
      <c r="K185">
        <f>'McKechnie&amp;Moss2016'!K185*kcal.specimens!H$11</f>
        <v>0</v>
      </c>
      <c r="L185">
        <f>'McKechnie&amp;Moss2016'!L185*kcal.specimens!I$11</f>
        <v>0</v>
      </c>
      <c r="M185">
        <f>'McKechnie&amp;Moss2016'!M185*kcal.specimens!J$11</f>
        <v>0</v>
      </c>
      <c r="N185">
        <f>'McKechnie&amp;Moss2016'!N185*kcal.specimens!K$11</f>
        <v>0</v>
      </c>
      <c r="O185">
        <f>'McKechnie&amp;Moss2016'!O185*kcal.specimens!L$11</f>
        <v>0</v>
      </c>
      <c r="P185">
        <f>'McKechnie&amp;Moss2016'!P185*kcal.specimens!M$11</f>
        <v>0</v>
      </c>
      <c r="Q185">
        <f>'McKechnie&amp;Moss2016'!Q185*kcal.specimens!N$11</f>
        <v>0</v>
      </c>
      <c r="R185">
        <f>'McKechnie&amp;Moss2016'!R185*kcal.specimens!O$11</f>
        <v>0</v>
      </c>
      <c r="S185">
        <f>'McKechnie&amp;Moss2016'!S185*kcal.specimens!P$11</f>
        <v>0</v>
      </c>
      <c r="T185">
        <f>'McKechnie&amp;Moss2016'!T185*kcal.specimens!Q$11</f>
        <v>7817.2194</v>
      </c>
      <c r="U185">
        <f t="shared" si="6"/>
        <v>1678214.1154</v>
      </c>
      <c r="V185">
        <f t="shared" si="7"/>
        <v>0.99043312337045075</v>
      </c>
      <c r="W185">
        <f t="shared" si="8"/>
        <v>0</v>
      </c>
    </row>
    <row r="186" spans="1:23" x14ac:dyDescent="0.2">
      <c r="A186" t="s">
        <v>401</v>
      </c>
      <c r="B186" t="s">
        <v>436</v>
      </c>
      <c r="C186">
        <v>374</v>
      </c>
      <c r="D186" t="s">
        <v>431</v>
      </c>
      <c r="E186">
        <f>'McKechnie&amp;Moss2016'!E186*kcal.specimens!$B$11</f>
        <v>2149.056</v>
      </c>
      <c r="F186">
        <f>'McKechnie&amp;Moss2016'!F186*kcal.specimens!$C$11</f>
        <v>1666840.9856</v>
      </c>
      <c r="G186">
        <f>'McKechnie&amp;Moss2016'!G186*kcal.specimens!$D$11</f>
        <v>0</v>
      </c>
      <c r="H186">
        <f>'McKechnie&amp;Moss2016'!H186*kcal.specimens!E$11</f>
        <v>0</v>
      </c>
      <c r="I186">
        <f>'McKechnie&amp;Moss2016'!I186*kcal.specimens!F$11</f>
        <v>0</v>
      </c>
      <c r="J186">
        <f>'McKechnie&amp;Moss2016'!J186*kcal.specimens!G$11</f>
        <v>0</v>
      </c>
      <c r="K186">
        <f>'McKechnie&amp;Moss2016'!K186*kcal.specimens!H$11</f>
        <v>0</v>
      </c>
      <c r="L186">
        <f>'McKechnie&amp;Moss2016'!L186*kcal.specimens!I$11</f>
        <v>0</v>
      </c>
      <c r="M186">
        <f>'McKechnie&amp;Moss2016'!M186*kcal.specimens!J$11</f>
        <v>0</v>
      </c>
      <c r="N186">
        <f>'McKechnie&amp;Moss2016'!N186*kcal.specimens!K$11</f>
        <v>0</v>
      </c>
      <c r="O186">
        <f>'McKechnie&amp;Moss2016'!O186*kcal.specimens!L$11</f>
        <v>0</v>
      </c>
      <c r="P186">
        <f>'McKechnie&amp;Moss2016'!P186*kcal.specimens!M$11</f>
        <v>0</v>
      </c>
      <c r="Q186">
        <f>'McKechnie&amp;Moss2016'!Q186*kcal.specimens!N$11</f>
        <v>0</v>
      </c>
      <c r="R186">
        <f>'McKechnie&amp;Moss2016'!R186*kcal.specimens!O$11</f>
        <v>0</v>
      </c>
      <c r="S186">
        <f>'McKechnie&amp;Moss2016'!S186*kcal.specimens!P$11</f>
        <v>0</v>
      </c>
      <c r="T186">
        <f>'McKechnie&amp;Moss2016'!T186*kcal.specimens!Q$11</f>
        <v>2605.7397999999998</v>
      </c>
      <c r="U186">
        <f t="shared" si="6"/>
        <v>1671595.7814000002</v>
      </c>
      <c r="V186">
        <f t="shared" si="7"/>
        <v>0.99715553493679077</v>
      </c>
      <c r="W186">
        <f t="shared" si="8"/>
        <v>0</v>
      </c>
    </row>
    <row r="187" spans="1:23" x14ac:dyDescent="0.2">
      <c r="A187" t="s">
        <v>401</v>
      </c>
      <c r="B187" t="s">
        <v>438</v>
      </c>
      <c r="C187">
        <v>284</v>
      </c>
      <c r="D187">
        <v>7</v>
      </c>
      <c r="E187">
        <f>'McKechnie&amp;Moss2016'!E187*kcal.specimens!$B$11</f>
        <v>8058.96</v>
      </c>
      <c r="F187">
        <f>'McKechnie&amp;Moss2016'!F187*kcal.specimens!$C$11</f>
        <v>107689.1648</v>
      </c>
      <c r="G187">
        <f>'McKechnie&amp;Moss2016'!G187*kcal.specimens!$D$11</f>
        <v>13983.815999999999</v>
      </c>
      <c r="H187">
        <f>'McKechnie&amp;Moss2016'!H187*kcal.specimens!E$11</f>
        <v>1070.2911999999999</v>
      </c>
      <c r="I187">
        <f>'McKechnie&amp;Moss2016'!I187*kcal.specimens!F$11</f>
        <v>0</v>
      </c>
      <c r="J187">
        <f>'McKechnie&amp;Moss2016'!J187*kcal.specimens!G$11</f>
        <v>266.64</v>
      </c>
      <c r="K187">
        <f>'McKechnie&amp;Moss2016'!K187*kcal.specimens!H$11</f>
        <v>0</v>
      </c>
      <c r="L187">
        <f>'McKechnie&amp;Moss2016'!L187*kcal.specimens!I$11</f>
        <v>0</v>
      </c>
      <c r="M187">
        <f>'McKechnie&amp;Moss2016'!M187*kcal.specimens!J$11</f>
        <v>192.82049999999998</v>
      </c>
      <c r="N187">
        <f>'McKechnie&amp;Moss2016'!N187*kcal.specimens!K$11</f>
        <v>0</v>
      </c>
      <c r="O187">
        <f>'McKechnie&amp;Moss2016'!O187*kcal.specimens!L$11</f>
        <v>640.63649999999996</v>
      </c>
      <c r="P187">
        <f>'McKechnie&amp;Moss2016'!P187*kcal.specimens!M$11</f>
        <v>0</v>
      </c>
      <c r="Q187">
        <f>'McKechnie&amp;Moss2016'!Q187*kcal.specimens!N$11</f>
        <v>0</v>
      </c>
      <c r="R187">
        <f>'McKechnie&amp;Moss2016'!R187*kcal.specimens!O$11</f>
        <v>0</v>
      </c>
      <c r="S187">
        <f>'McKechnie&amp;Moss2016'!S187*kcal.specimens!P$11</f>
        <v>0</v>
      </c>
      <c r="T187">
        <f>'McKechnie&amp;Moss2016'!T187*kcal.specimens!Q$11</f>
        <v>82080.803700000004</v>
      </c>
      <c r="U187">
        <f t="shared" si="6"/>
        <v>213983.13270000002</v>
      </c>
      <c r="V187">
        <f t="shared" si="7"/>
        <v>0.50326006279652902</v>
      </c>
      <c r="W187">
        <f t="shared" si="8"/>
        <v>6.5350085418204543E-2</v>
      </c>
    </row>
    <row r="188" spans="1:23" x14ac:dyDescent="0.2">
      <c r="A188" t="s">
        <v>401</v>
      </c>
      <c r="B188" t="s">
        <v>440</v>
      </c>
      <c r="C188">
        <v>58</v>
      </c>
      <c r="D188">
        <v>4</v>
      </c>
      <c r="E188">
        <f>'McKechnie&amp;Moss2016'!E188*kcal.specimens!$B$11</f>
        <v>1253.616</v>
      </c>
      <c r="F188">
        <f>'McKechnie&amp;Moss2016'!F188*kcal.specimens!$C$11</f>
        <v>229424.74239999999</v>
      </c>
      <c r="G188">
        <f>'McKechnie&amp;Moss2016'!G188*kcal.specimens!$D$11</f>
        <v>0</v>
      </c>
      <c r="H188">
        <f>'McKechnie&amp;Moss2016'!H188*kcal.specimens!E$11</f>
        <v>1070.2911999999999</v>
      </c>
      <c r="I188">
        <f>'McKechnie&amp;Moss2016'!I188*kcal.specimens!F$11</f>
        <v>0</v>
      </c>
      <c r="J188">
        <f>'McKechnie&amp;Moss2016'!J188*kcal.specimens!G$11</f>
        <v>0</v>
      </c>
      <c r="K188">
        <f>'McKechnie&amp;Moss2016'!K188*kcal.specimens!H$11</f>
        <v>0</v>
      </c>
      <c r="L188">
        <f>'McKechnie&amp;Moss2016'!L188*kcal.specimens!I$11</f>
        <v>0</v>
      </c>
      <c r="M188">
        <f>'McKechnie&amp;Moss2016'!M188*kcal.specimens!J$11</f>
        <v>0</v>
      </c>
      <c r="N188">
        <f>'McKechnie&amp;Moss2016'!N188*kcal.specimens!K$11</f>
        <v>0</v>
      </c>
      <c r="O188">
        <f>'McKechnie&amp;Moss2016'!O188*kcal.specimens!L$11</f>
        <v>30.506499999999999</v>
      </c>
      <c r="P188">
        <f>'McKechnie&amp;Moss2016'!P188*kcal.specimens!M$11</f>
        <v>0</v>
      </c>
      <c r="Q188">
        <f>'McKechnie&amp;Moss2016'!Q188*kcal.specimens!N$11</f>
        <v>0</v>
      </c>
      <c r="R188">
        <f>'McKechnie&amp;Moss2016'!R188*kcal.specimens!O$11</f>
        <v>0</v>
      </c>
      <c r="S188">
        <f>'McKechnie&amp;Moss2016'!S188*kcal.specimens!P$11</f>
        <v>0</v>
      </c>
      <c r="T188">
        <f>'McKechnie&amp;Moss2016'!T188*kcal.specimens!Q$11</f>
        <v>0</v>
      </c>
      <c r="U188">
        <f t="shared" si="6"/>
        <v>231779.15609999999</v>
      </c>
      <c r="V188">
        <f t="shared" si="7"/>
        <v>0.98984199554603514</v>
      </c>
      <c r="W188">
        <f t="shared" si="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DCCD-C6A2-D74D-AF91-EB3B9854B137}">
  <dimension ref="A1:X65"/>
  <sheetViews>
    <sheetView workbookViewId="0">
      <selection sqref="A1:Q11"/>
    </sheetView>
  </sheetViews>
  <sheetFormatPr baseColWidth="10" defaultRowHeight="16" x14ac:dyDescent="0.2"/>
  <cols>
    <col min="1" max="1" width="50.83203125" customWidth="1"/>
    <col min="3" max="3" width="10.83203125" style="1"/>
    <col min="7" max="7" width="11.1640625" bestFit="1" customWidth="1"/>
  </cols>
  <sheetData>
    <row r="1" spans="1:24" x14ac:dyDescent="0.2">
      <c r="A1" t="s">
        <v>443</v>
      </c>
      <c r="B1" t="s">
        <v>109</v>
      </c>
      <c r="C1" t="s">
        <v>110</v>
      </c>
      <c r="D1" t="s">
        <v>111</v>
      </c>
      <c r="E1" t="s">
        <v>112</v>
      </c>
      <c r="F1" t="s">
        <v>441</v>
      </c>
      <c r="G1" t="s">
        <v>113</v>
      </c>
      <c r="H1" t="s">
        <v>114</v>
      </c>
      <c r="I1" t="s">
        <v>116</v>
      </c>
      <c r="J1" t="s">
        <v>115</v>
      </c>
      <c r="K1" t="s">
        <v>117</v>
      </c>
      <c r="L1" t="s">
        <v>118</v>
      </c>
      <c r="M1" t="s">
        <v>126</v>
      </c>
      <c r="N1" t="s">
        <v>119</v>
      </c>
      <c r="O1" t="s">
        <v>120</v>
      </c>
      <c r="P1" t="s">
        <v>121</v>
      </c>
      <c r="Q1" t="s">
        <v>442</v>
      </c>
    </row>
    <row r="2" spans="1:24" s="3" customFormat="1" x14ac:dyDescent="0.2">
      <c r="A2" s="3" t="s">
        <v>444</v>
      </c>
      <c r="B2" s="3" t="s">
        <v>445</v>
      </c>
      <c r="C2" s="4" t="s">
        <v>445</v>
      </c>
      <c r="D2" s="3" t="s">
        <v>445</v>
      </c>
      <c r="E2" s="3" t="s">
        <v>445</v>
      </c>
      <c r="F2" s="3" t="s">
        <v>445</v>
      </c>
      <c r="G2" s="3" t="s">
        <v>445</v>
      </c>
      <c r="H2" s="3" t="s">
        <v>445</v>
      </c>
      <c r="I2" s="3" t="s">
        <v>445</v>
      </c>
      <c r="J2" s="5" t="s">
        <v>445</v>
      </c>
      <c r="K2" s="5" t="s">
        <v>445</v>
      </c>
      <c r="L2" s="5" t="s">
        <v>445</v>
      </c>
      <c r="M2" s="5" t="s">
        <v>445</v>
      </c>
      <c r="N2" s="3" t="s">
        <v>445</v>
      </c>
      <c r="O2" s="3" t="s">
        <v>445</v>
      </c>
      <c r="P2" s="3" t="s">
        <v>445</v>
      </c>
    </row>
    <row r="3" spans="1:24" x14ac:dyDescent="0.2">
      <c r="A3" t="s">
        <v>95</v>
      </c>
      <c r="B3">
        <v>195</v>
      </c>
      <c r="C3" s="1">
        <v>142</v>
      </c>
      <c r="D3">
        <v>70</v>
      </c>
      <c r="E3">
        <v>92</v>
      </c>
      <c r="F3">
        <v>90</v>
      </c>
      <c r="G3">
        <v>100</v>
      </c>
      <c r="H3">
        <v>130</v>
      </c>
      <c r="I3">
        <v>90</v>
      </c>
      <c r="J3">
        <v>69</v>
      </c>
      <c r="K3">
        <v>131</v>
      </c>
      <c r="L3">
        <v>97</v>
      </c>
      <c r="M3">
        <v>85</v>
      </c>
      <c r="N3">
        <v>100</v>
      </c>
      <c r="O3">
        <v>100</v>
      </c>
      <c r="P3">
        <v>100</v>
      </c>
      <c r="Q3">
        <f>AVERAGE(B3:P3)</f>
        <v>106.06666666666666</v>
      </c>
    </row>
    <row r="4" spans="1:24" x14ac:dyDescent="0.2">
      <c r="A4" t="s">
        <v>446</v>
      </c>
      <c r="B4">
        <v>0.82</v>
      </c>
      <c r="C4">
        <v>0.92</v>
      </c>
      <c r="D4">
        <v>0.88</v>
      </c>
      <c r="E4">
        <v>0.88</v>
      </c>
      <c r="F4">
        <v>0.88</v>
      </c>
      <c r="G4">
        <v>0.88</v>
      </c>
      <c r="H4">
        <v>0.75</v>
      </c>
      <c r="I4">
        <v>0.88</v>
      </c>
      <c r="J4">
        <v>0.81</v>
      </c>
      <c r="K4">
        <v>0.85</v>
      </c>
      <c r="L4">
        <v>0.85</v>
      </c>
      <c r="M4">
        <v>0.9</v>
      </c>
      <c r="N4">
        <v>0.85</v>
      </c>
      <c r="O4">
        <v>0.88</v>
      </c>
      <c r="P4">
        <v>0.9</v>
      </c>
      <c r="Q4">
        <f>AVERAGE(B4:P4)</f>
        <v>0.86199999999999999</v>
      </c>
    </row>
    <row r="5" spans="1:24" x14ac:dyDescent="0.2">
      <c r="A5" t="s">
        <v>447</v>
      </c>
      <c r="B5">
        <f>B7*(B9^B8)</f>
        <v>143.17577390799553</v>
      </c>
      <c r="C5" s="1">
        <v>3800</v>
      </c>
      <c r="D5">
        <v>30000</v>
      </c>
      <c r="E5">
        <f t="shared" ref="E5:P5" si="0">E7*(E9^E8)</f>
        <v>969.40917922410176</v>
      </c>
      <c r="F5">
        <f t="shared" si="0"/>
        <v>883.87193591058383</v>
      </c>
      <c r="G5">
        <f t="shared" si="0"/>
        <v>534.05113693429962</v>
      </c>
      <c r="H5">
        <f t="shared" si="0"/>
        <v>8295.4692194061263</v>
      </c>
      <c r="I5">
        <f t="shared" si="0"/>
        <v>431.74943366539674</v>
      </c>
      <c r="J5">
        <f t="shared" si="0"/>
        <v>3315.6635467689671</v>
      </c>
      <c r="K5">
        <f t="shared" si="0"/>
        <v>5.7007943545084823</v>
      </c>
      <c r="L5">
        <f t="shared" si="0"/>
        <v>48.324983152283139</v>
      </c>
      <c r="M5">
        <f t="shared" si="0"/>
        <v>2271.4315109499357</v>
      </c>
      <c r="N5">
        <f t="shared" si="0"/>
        <v>33.774677529794943</v>
      </c>
      <c r="O5">
        <f t="shared" si="0"/>
        <v>117.22881340353059</v>
      </c>
      <c r="P5">
        <f t="shared" si="0"/>
        <v>58148.315002164512</v>
      </c>
      <c r="Q5">
        <f>MEDIAN(B5:P5)</f>
        <v>883.87193591058383</v>
      </c>
    </row>
    <row r="6" spans="1:24" x14ac:dyDescent="0.2">
      <c r="A6" t="s">
        <v>448</v>
      </c>
      <c r="B6">
        <f>(B3/100)*B4*B5</f>
        <v>228.93806247888486</v>
      </c>
      <c r="C6">
        <f t="shared" ref="C6:Q6" si="1">(C3/100)*C4*C5</f>
        <v>4964.32</v>
      </c>
      <c r="D6">
        <f t="shared" si="1"/>
        <v>18480</v>
      </c>
      <c r="E6">
        <f t="shared" si="1"/>
        <v>784.8336714998328</v>
      </c>
      <c r="F6">
        <f t="shared" si="1"/>
        <v>700.0265732411824</v>
      </c>
      <c r="G6">
        <f t="shared" si="1"/>
        <v>469.96500050218367</v>
      </c>
      <c r="H6">
        <f t="shared" si="1"/>
        <v>8088.0824889209734</v>
      </c>
      <c r="I6">
        <f t="shared" si="1"/>
        <v>341.94555146299422</v>
      </c>
      <c r="J6">
        <f t="shared" si="1"/>
        <v>1853.1243562891755</v>
      </c>
      <c r="K6">
        <f t="shared" si="1"/>
        <v>6.3478345137451946</v>
      </c>
      <c r="L6">
        <f t="shared" si="1"/>
        <v>39.843948609057449</v>
      </c>
      <c r="M6">
        <f t="shared" si="1"/>
        <v>1737.6451058767009</v>
      </c>
      <c r="N6">
        <f t="shared" si="1"/>
        <v>28.708475900325702</v>
      </c>
      <c r="O6">
        <f t="shared" si="1"/>
        <v>103.16135579510693</v>
      </c>
      <c r="P6">
        <f t="shared" si="1"/>
        <v>52333.48350194806</v>
      </c>
      <c r="Q6">
        <f t="shared" si="1"/>
        <v>808.11939701938854</v>
      </c>
    </row>
    <row r="7" spans="1:24" x14ac:dyDescent="0.2">
      <c r="A7" t="s">
        <v>449</v>
      </c>
      <c r="B7">
        <v>6.0299999999999998E-3</v>
      </c>
      <c r="C7" s="1">
        <v>0.1047</v>
      </c>
      <c r="E7">
        <v>8.7100000000000007E-3</v>
      </c>
      <c r="F7">
        <v>9.5499999999999995E-3</v>
      </c>
      <c r="G7">
        <v>8.1300000000000001E-3</v>
      </c>
      <c r="H7">
        <v>9.1199999999999996E-3</v>
      </c>
      <c r="I7">
        <v>1.349E-2</v>
      </c>
      <c r="J7">
        <v>7.2399999999999999E-3</v>
      </c>
      <c r="K7">
        <v>5.4999999999999997E-3</v>
      </c>
      <c r="L7">
        <v>3.63E-3</v>
      </c>
      <c r="M7">
        <v>3.8899999999999998E-3</v>
      </c>
      <c r="N7">
        <v>1.0200000000000001E-3</v>
      </c>
      <c r="O7">
        <v>3.0899999999999999E-3</v>
      </c>
      <c r="P7">
        <v>3.0200000000000001E-3</v>
      </c>
    </row>
    <row r="8" spans="1:24" x14ac:dyDescent="0.2">
      <c r="A8" t="s">
        <v>450</v>
      </c>
      <c r="B8">
        <v>3.13</v>
      </c>
      <c r="C8" s="1">
        <v>3.04</v>
      </c>
      <c r="E8">
        <v>3.15</v>
      </c>
      <c r="F8">
        <v>3.1</v>
      </c>
      <c r="G8">
        <v>3.12</v>
      </c>
      <c r="H8">
        <v>3.02</v>
      </c>
      <c r="I8">
        <v>3.05</v>
      </c>
      <c r="J8">
        <v>3.1</v>
      </c>
      <c r="K8">
        <v>3.07</v>
      </c>
      <c r="L8">
        <v>3.17</v>
      </c>
      <c r="M8">
        <v>3.12</v>
      </c>
      <c r="N8">
        <v>3.06</v>
      </c>
      <c r="O8">
        <v>3.1</v>
      </c>
      <c r="P8">
        <v>3.23</v>
      </c>
    </row>
    <row r="9" spans="1:24" x14ac:dyDescent="0.2">
      <c r="A9" t="s">
        <v>451</v>
      </c>
      <c r="B9">
        <v>25</v>
      </c>
      <c r="C9" s="1">
        <v>60</v>
      </c>
      <c r="E9">
        <f>AVERAGE(24, 56)</f>
        <v>40</v>
      </c>
      <c r="F9">
        <v>40</v>
      </c>
      <c r="G9">
        <v>35</v>
      </c>
      <c r="H9">
        <v>94</v>
      </c>
      <c r="I9">
        <v>30</v>
      </c>
      <c r="J9">
        <v>67</v>
      </c>
      <c r="K9">
        <v>9.6</v>
      </c>
      <c r="L9">
        <v>20</v>
      </c>
      <c r="M9">
        <v>70.5</v>
      </c>
      <c r="N9">
        <v>30</v>
      </c>
      <c r="O9">
        <v>30</v>
      </c>
      <c r="P9">
        <v>180</v>
      </c>
    </row>
    <row r="10" spans="1:24" x14ac:dyDescent="0.2">
      <c r="A10" t="s">
        <v>471</v>
      </c>
      <c r="B10">
        <f>0.112*1000</f>
        <v>112</v>
      </c>
      <c r="C10" s="1">
        <f>3.584*1000</f>
        <v>3584</v>
      </c>
      <c r="D10">
        <f>7.567*1000</f>
        <v>7567</v>
      </c>
      <c r="E10">
        <f>1.322*1000</f>
        <v>1322</v>
      </c>
      <c r="F10">
        <f>0.556*1000</f>
        <v>556</v>
      </c>
      <c r="G10">
        <f>0.303*1000</f>
        <v>303</v>
      </c>
      <c r="H10">
        <f>1.25*1000</f>
        <v>1250</v>
      </c>
      <c r="I10">
        <f>0.475*1000</f>
        <v>475</v>
      </c>
      <c r="J10">
        <f>0.345*1000</f>
        <v>345</v>
      </c>
      <c r="K10">
        <f>0.011*1000</f>
        <v>11</v>
      </c>
      <c r="L10">
        <f>0.037*1000</f>
        <v>37</v>
      </c>
      <c r="M10">
        <f>2.408*1000</f>
        <v>2408</v>
      </c>
      <c r="N10">
        <f>0.01*1000</f>
        <v>10</v>
      </c>
      <c r="O10">
        <f>0.455*1000</f>
        <v>455</v>
      </c>
      <c r="P10">
        <f>2.244*1000</f>
        <v>2244</v>
      </c>
      <c r="Q10">
        <f>MEDIAN(B10:P10)</f>
        <v>475</v>
      </c>
    </row>
    <row r="11" spans="1:24" x14ac:dyDescent="0.2">
      <c r="A11" t="s">
        <v>472</v>
      </c>
      <c r="B11">
        <f>(B3/100)*B4*B10</f>
        <v>179.08799999999999</v>
      </c>
      <c r="C11">
        <f t="shared" ref="C11:Q11" si="2">(C3/100)*C4*C10</f>
        <v>4682.1376</v>
      </c>
      <c r="D11">
        <f t="shared" si="2"/>
        <v>4661.2719999999999</v>
      </c>
      <c r="E11">
        <f t="shared" si="2"/>
        <v>1070.2911999999999</v>
      </c>
      <c r="F11">
        <f t="shared" si="2"/>
        <v>440.35200000000003</v>
      </c>
      <c r="G11">
        <f t="shared" si="2"/>
        <v>266.64</v>
      </c>
      <c r="H11">
        <f t="shared" si="2"/>
        <v>1218.75</v>
      </c>
      <c r="I11">
        <f t="shared" si="2"/>
        <v>376.20000000000005</v>
      </c>
      <c r="J11">
        <f t="shared" si="2"/>
        <v>192.82049999999998</v>
      </c>
      <c r="K11">
        <f t="shared" si="2"/>
        <v>12.2485</v>
      </c>
      <c r="L11">
        <f t="shared" si="2"/>
        <v>30.506499999999999</v>
      </c>
      <c r="M11">
        <f t="shared" si="2"/>
        <v>1842.1200000000001</v>
      </c>
      <c r="N11">
        <f t="shared" si="2"/>
        <v>8.5</v>
      </c>
      <c r="O11">
        <f t="shared" si="2"/>
        <v>400.4</v>
      </c>
      <c r="P11">
        <f t="shared" si="2"/>
        <v>2019.6000000000001</v>
      </c>
      <c r="Q11">
        <f t="shared" si="2"/>
        <v>434.28996666666666</v>
      </c>
    </row>
    <row r="12" spans="1:24" x14ac:dyDescent="0.2">
      <c r="C12"/>
    </row>
    <row r="16" spans="1:24" x14ac:dyDescent="0.2">
      <c r="C16">
        <v>195</v>
      </c>
      <c r="E16">
        <v>0.82</v>
      </c>
      <c r="G16">
        <f>0.112*1000</f>
        <v>112</v>
      </c>
      <c r="I16">
        <v>179.08799999999999</v>
      </c>
      <c r="J16">
        <v>4682.1376</v>
      </c>
      <c r="K16">
        <v>4661.2719999999999</v>
      </c>
      <c r="L16">
        <v>1070.2911999999999</v>
      </c>
      <c r="M16">
        <v>440.35200000000003</v>
      </c>
      <c r="N16">
        <v>266.64</v>
      </c>
      <c r="O16">
        <v>1218.75</v>
      </c>
      <c r="P16">
        <v>376.20000000000005</v>
      </c>
      <c r="Q16">
        <v>192.82049999999998</v>
      </c>
      <c r="R16">
        <v>12.2485</v>
      </c>
      <c r="S16">
        <v>30.506499999999999</v>
      </c>
      <c r="T16">
        <v>1842.1200000000001</v>
      </c>
      <c r="U16">
        <v>8.5</v>
      </c>
      <c r="V16">
        <v>400.4</v>
      </c>
      <c r="W16">
        <v>2019.6000000000001</v>
      </c>
      <c r="X16">
        <v>434.28996666666666</v>
      </c>
    </row>
    <row r="17" spans="3:9" x14ac:dyDescent="0.2">
      <c r="C17" s="1">
        <v>142</v>
      </c>
      <c r="E17">
        <v>0.92</v>
      </c>
      <c r="G17" s="1">
        <f>3.584*1000</f>
        <v>3584</v>
      </c>
    </row>
    <row r="18" spans="3:9" x14ac:dyDescent="0.2">
      <c r="C18">
        <v>70</v>
      </c>
      <c r="E18">
        <v>0.88</v>
      </c>
      <c r="G18">
        <f>7.567*1000</f>
        <v>7567</v>
      </c>
      <c r="I18">
        <v>179.08799999999999</v>
      </c>
    </row>
    <row r="19" spans="3:9" x14ac:dyDescent="0.2">
      <c r="C19">
        <v>92</v>
      </c>
      <c r="E19">
        <v>0.88</v>
      </c>
      <c r="G19">
        <f>1.322*1000</f>
        <v>1322</v>
      </c>
      <c r="I19">
        <v>4682.1376</v>
      </c>
    </row>
    <row r="20" spans="3:9" x14ac:dyDescent="0.2">
      <c r="C20">
        <v>90</v>
      </c>
      <c r="E20">
        <v>0.88</v>
      </c>
      <c r="G20">
        <f>0.556*1000</f>
        <v>556</v>
      </c>
      <c r="I20">
        <v>4661.2719999999999</v>
      </c>
    </row>
    <row r="21" spans="3:9" x14ac:dyDescent="0.2">
      <c r="C21">
        <v>100</v>
      </c>
      <c r="E21">
        <v>0.88</v>
      </c>
      <c r="G21">
        <f>0.303*1000</f>
        <v>303</v>
      </c>
      <c r="I21">
        <v>1070.2911999999999</v>
      </c>
    </row>
    <row r="22" spans="3:9" x14ac:dyDescent="0.2">
      <c r="C22">
        <v>130</v>
      </c>
      <c r="E22">
        <v>0.75</v>
      </c>
      <c r="G22">
        <f>1.25*1000</f>
        <v>1250</v>
      </c>
      <c r="I22">
        <v>440.35200000000003</v>
      </c>
    </row>
    <row r="23" spans="3:9" x14ac:dyDescent="0.2">
      <c r="C23">
        <v>90</v>
      </c>
      <c r="E23">
        <v>0.88</v>
      </c>
      <c r="G23">
        <f>0.475*1000</f>
        <v>475</v>
      </c>
      <c r="I23">
        <v>266.64</v>
      </c>
    </row>
    <row r="24" spans="3:9" x14ac:dyDescent="0.2">
      <c r="C24">
        <v>69</v>
      </c>
      <c r="E24">
        <v>0.81</v>
      </c>
      <c r="G24">
        <f>0.345*1000</f>
        <v>345</v>
      </c>
      <c r="I24">
        <v>1218.75</v>
      </c>
    </row>
    <row r="25" spans="3:9" x14ac:dyDescent="0.2">
      <c r="C25">
        <v>131</v>
      </c>
      <c r="E25">
        <v>0.85</v>
      </c>
      <c r="G25">
        <f>0.011*1000</f>
        <v>11</v>
      </c>
      <c r="I25">
        <v>376.20000000000005</v>
      </c>
    </row>
    <row r="26" spans="3:9" x14ac:dyDescent="0.2">
      <c r="C26">
        <v>97</v>
      </c>
      <c r="E26">
        <v>0.85</v>
      </c>
      <c r="G26">
        <f>0.037*1000</f>
        <v>37</v>
      </c>
      <c r="I26">
        <v>192.82049999999998</v>
      </c>
    </row>
    <row r="27" spans="3:9" x14ac:dyDescent="0.2">
      <c r="C27">
        <v>85</v>
      </c>
      <c r="E27">
        <v>0.9</v>
      </c>
      <c r="G27">
        <f>2.408*1000</f>
        <v>2408</v>
      </c>
      <c r="I27">
        <v>12.2485</v>
      </c>
    </row>
    <row r="28" spans="3:9" x14ac:dyDescent="0.2">
      <c r="C28">
        <v>100</v>
      </c>
      <c r="E28">
        <v>0.85</v>
      </c>
      <c r="G28">
        <f>0.01*1000</f>
        <v>10</v>
      </c>
      <c r="I28">
        <v>30.506499999999999</v>
      </c>
    </row>
    <row r="29" spans="3:9" x14ac:dyDescent="0.2">
      <c r="C29">
        <v>100</v>
      </c>
      <c r="E29">
        <v>0.88</v>
      </c>
      <c r="G29">
        <f>0.455*1000</f>
        <v>455</v>
      </c>
      <c r="I29">
        <v>1842.1200000000001</v>
      </c>
    </row>
    <row r="30" spans="3:9" x14ac:dyDescent="0.2">
      <c r="C30">
        <v>100</v>
      </c>
      <c r="E30">
        <v>0.9</v>
      </c>
      <c r="G30">
        <f>2.244*1000</f>
        <v>2244</v>
      </c>
      <c r="I30">
        <v>8.5</v>
      </c>
    </row>
    <row r="31" spans="3:9" x14ac:dyDescent="0.2">
      <c r="C31">
        <f>AVERAGE(C16:C30)</f>
        <v>106.06666666666666</v>
      </c>
      <c r="E31">
        <f>AVERAGE(E16:E30)</f>
        <v>0.86199999999999999</v>
      </c>
      <c r="G31">
        <f>MEDIAN(G16:G30)</f>
        <v>475</v>
      </c>
      <c r="I31">
        <v>400.4</v>
      </c>
    </row>
    <row r="32" spans="3:9" x14ac:dyDescent="0.2">
      <c r="I32">
        <v>2019.6000000000001</v>
      </c>
    </row>
    <row r="33" spans="3:9" x14ac:dyDescent="0.2">
      <c r="I33">
        <v>434.28996666666666</v>
      </c>
    </row>
    <row r="34" spans="3:9" x14ac:dyDescent="0.2">
      <c r="C34" s="2"/>
    </row>
    <row r="35" spans="3:9" x14ac:dyDescent="0.2">
      <c r="C35" s="2"/>
    </row>
    <row r="36" spans="3:9" x14ac:dyDescent="0.2">
      <c r="C36" s="2"/>
    </row>
    <row r="37" spans="3:9" x14ac:dyDescent="0.2">
      <c r="C37" s="2"/>
    </row>
    <row r="38" spans="3:9" x14ac:dyDescent="0.2">
      <c r="C38" s="2"/>
    </row>
    <row r="39" spans="3:9" x14ac:dyDescent="0.2">
      <c r="C39" s="2"/>
    </row>
    <row r="40" spans="3:9" x14ac:dyDescent="0.2">
      <c r="C40" s="2"/>
    </row>
    <row r="41" spans="3:9" x14ac:dyDescent="0.2">
      <c r="C41" s="2"/>
    </row>
    <row r="42" spans="3:9" x14ac:dyDescent="0.2">
      <c r="C42" s="2"/>
    </row>
    <row r="43" spans="3:9" x14ac:dyDescent="0.2">
      <c r="C43" s="2"/>
    </row>
    <row r="44" spans="3:9" x14ac:dyDescent="0.2">
      <c r="C44" s="2"/>
    </row>
    <row r="45" spans="3:9" x14ac:dyDescent="0.2">
      <c r="C45" s="2"/>
    </row>
    <row r="46" spans="3:9" x14ac:dyDescent="0.2">
      <c r="C46" s="2"/>
    </row>
    <row r="47" spans="3:9" x14ac:dyDescent="0.2">
      <c r="C47" s="2"/>
    </row>
    <row r="48" spans="3:9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F39B2-6D1F-034C-9C9D-FE188039E109}">
  <dimension ref="A1:G188"/>
  <sheetViews>
    <sheetView tabSelected="1" topLeftCell="A232" workbookViewId="0">
      <selection activeCell="I7" sqref="I7"/>
    </sheetView>
  </sheetViews>
  <sheetFormatPr baseColWidth="10" defaultRowHeight="16" x14ac:dyDescent="0.2"/>
  <sheetData>
    <row r="1" spans="1:7" x14ac:dyDescent="0.2">
      <c r="A1" t="s">
        <v>106</v>
      </c>
      <c r="B1" t="s">
        <v>107</v>
      </c>
      <c r="C1" t="s">
        <v>108</v>
      </c>
      <c r="D1" t="s">
        <v>110</v>
      </c>
      <c r="E1" t="s">
        <v>55</v>
      </c>
      <c r="F1" t="s">
        <v>470</v>
      </c>
      <c r="G1" t="s">
        <v>474</v>
      </c>
    </row>
    <row r="2" spans="1:7" x14ac:dyDescent="0.2">
      <c r="A2" t="s">
        <v>123</v>
      </c>
      <c r="B2" t="s">
        <v>124</v>
      </c>
      <c r="C2">
        <v>682</v>
      </c>
      <c r="D2">
        <v>26</v>
      </c>
      <c r="E2">
        <f>D2/C2*100</f>
        <v>3.8123167155425222</v>
      </c>
      <c r="F2">
        <f>Kcal.species!V2*100</f>
        <v>60.957469123787575</v>
      </c>
      <c r="G2">
        <f>Kcal.species!W2*100</f>
        <v>4.6681397438504542</v>
      </c>
    </row>
    <row r="3" spans="1:7" x14ac:dyDescent="0.2">
      <c r="A3" t="s">
        <v>123</v>
      </c>
      <c r="B3" t="s">
        <v>128</v>
      </c>
      <c r="C3">
        <v>61</v>
      </c>
      <c r="D3">
        <v>0</v>
      </c>
      <c r="E3">
        <f t="shared" ref="E3:E66" si="0">D3/C3*100</f>
        <v>0</v>
      </c>
      <c r="F3">
        <f>Kcal.species!V3*100</f>
        <v>0</v>
      </c>
      <c r="G3">
        <f>Kcal.species!W3*100</f>
        <v>0</v>
      </c>
    </row>
    <row r="4" spans="1:7" x14ac:dyDescent="0.2">
      <c r="A4" t="s">
        <v>123</v>
      </c>
      <c r="B4" t="s">
        <v>130</v>
      </c>
      <c r="C4">
        <v>903</v>
      </c>
      <c r="D4">
        <v>187</v>
      </c>
      <c r="E4">
        <f t="shared" si="0"/>
        <v>20.708748615725359</v>
      </c>
      <c r="F4">
        <f>Kcal.species!V4*100</f>
        <v>73.291424744272163</v>
      </c>
      <c r="G4">
        <f>Kcal.species!W4*100</f>
        <v>8.9742810661749708</v>
      </c>
    </row>
    <row r="5" spans="1:7" x14ac:dyDescent="0.2">
      <c r="A5" t="s">
        <v>123</v>
      </c>
      <c r="B5" t="s">
        <v>132</v>
      </c>
      <c r="C5">
        <v>746</v>
      </c>
      <c r="D5">
        <v>71</v>
      </c>
      <c r="E5">
        <f t="shared" si="0"/>
        <v>9.5174262734584438</v>
      </c>
      <c r="F5">
        <f>Kcal.species!V5*100</f>
        <v>70.125798890405164</v>
      </c>
      <c r="G5">
        <f>Kcal.species!W5*100</f>
        <v>3.933143011437096</v>
      </c>
    </row>
    <row r="6" spans="1:7" x14ac:dyDescent="0.2">
      <c r="A6" t="s">
        <v>123</v>
      </c>
      <c r="B6" t="s">
        <v>134</v>
      </c>
      <c r="C6">
        <v>3176</v>
      </c>
      <c r="D6">
        <v>11</v>
      </c>
      <c r="E6">
        <f t="shared" si="0"/>
        <v>0.34634760705289674</v>
      </c>
      <c r="F6">
        <f>Kcal.species!V6*100</f>
        <v>9.0192838505342028</v>
      </c>
      <c r="G6">
        <f>Kcal.species!W6*100</f>
        <v>0</v>
      </c>
    </row>
    <row r="7" spans="1:7" x14ac:dyDescent="0.2">
      <c r="A7" t="s">
        <v>123</v>
      </c>
      <c r="B7" t="s">
        <v>136</v>
      </c>
      <c r="C7">
        <v>78</v>
      </c>
      <c r="D7">
        <v>7</v>
      </c>
      <c r="E7">
        <f t="shared" si="0"/>
        <v>8.9743589743589745</v>
      </c>
      <c r="F7">
        <f>Kcal.species!V7*100</f>
        <v>64.200040931367255</v>
      </c>
      <c r="G7">
        <f>Kcal.species!W7*100</f>
        <v>0</v>
      </c>
    </row>
    <row r="8" spans="1:7" x14ac:dyDescent="0.2">
      <c r="A8" t="s">
        <v>123</v>
      </c>
      <c r="B8" t="s">
        <v>138</v>
      </c>
      <c r="C8">
        <v>205</v>
      </c>
      <c r="D8">
        <v>4</v>
      </c>
      <c r="E8">
        <f t="shared" si="0"/>
        <v>1.9512195121951219</v>
      </c>
      <c r="F8">
        <f>Kcal.species!V8*100</f>
        <v>11.723652358942866</v>
      </c>
      <c r="G8">
        <f>Kcal.species!W8*100</f>
        <v>0</v>
      </c>
    </row>
    <row r="9" spans="1:7" x14ac:dyDescent="0.2">
      <c r="A9" t="s">
        <v>123</v>
      </c>
      <c r="B9" t="s">
        <v>140</v>
      </c>
      <c r="C9">
        <v>57</v>
      </c>
      <c r="D9">
        <v>0</v>
      </c>
      <c r="E9">
        <f t="shared" si="0"/>
        <v>0</v>
      </c>
      <c r="F9">
        <f>Kcal.species!V9*100</f>
        <v>0</v>
      </c>
      <c r="G9">
        <f>Kcal.species!W9*100</f>
        <v>0</v>
      </c>
    </row>
    <row r="10" spans="1:7" x14ac:dyDescent="0.2">
      <c r="A10" t="s">
        <v>123</v>
      </c>
      <c r="B10" t="s">
        <v>142</v>
      </c>
      <c r="C10">
        <v>1815</v>
      </c>
      <c r="D10">
        <v>77</v>
      </c>
      <c r="E10">
        <f t="shared" si="0"/>
        <v>4.2424242424242431</v>
      </c>
      <c r="F10">
        <f>Kcal.species!V10*100</f>
        <v>35.164812273654469</v>
      </c>
      <c r="G10">
        <f>Kcal.species!W10*100</f>
        <v>7.2744109897084508</v>
      </c>
    </row>
    <row r="11" spans="1:7" x14ac:dyDescent="0.2">
      <c r="A11" t="s">
        <v>123</v>
      </c>
      <c r="B11" t="s">
        <v>144</v>
      </c>
      <c r="C11">
        <v>638</v>
      </c>
      <c r="D11">
        <v>173</v>
      </c>
      <c r="E11">
        <f t="shared" si="0"/>
        <v>27.115987460815049</v>
      </c>
      <c r="F11">
        <f>Kcal.species!V11*100</f>
        <v>81.895154484990201</v>
      </c>
      <c r="G11">
        <f>Kcal.species!W11*100</f>
        <v>6.1265464289047449</v>
      </c>
    </row>
    <row r="12" spans="1:7" x14ac:dyDescent="0.2">
      <c r="A12" t="s">
        <v>123</v>
      </c>
      <c r="B12" t="s">
        <v>146</v>
      </c>
      <c r="C12">
        <v>1589</v>
      </c>
      <c r="D12">
        <v>1</v>
      </c>
      <c r="E12">
        <f t="shared" si="0"/>
        <v>6.293266205160479E-2</v>
      </c>
      <c r="F12">
        <f>Kcal.species!V12*100</f>
        <v>1.0662778235109838</v>
      </c>
      <c r="G12">
        <f>Kcal.species!W12*100</f>
        <v>12.738312422819925</v>
      </c>
    </row>
    <row r="13" spans="1:7" x14ac:dyDescent="0.2">
      <c r="A13" t="s">
        <v>123</v>
      </c>
      <c r="B13" t="s">
        <v>148</v>
      </c>
      <c r="C13">
        <v>316</v>
      </c>
      <c r="D13">
        <v>19</v>
      </c>
      <c r="E13">
        <f t="shared" si="0"/>
        <v>6.0126582278481013</v>
      </c>
      <c r="F13">
        <f>Kcal.species!V13*100</f>
        <v>55.174308540506466</v>
      </c>
      <c r="G13">
        <f>Kcal.species!W13*100</f>
        <v>11.563879645112866</v>
      </c>
    </row>
    <row r="14" spans="1:7" x14ac:dyDescent="0.2">
      <c r="A14" t="s">
        <v>123</v>
      </c>
      <c r="B14" t="s">
        <v>150</v>
      </c>
      <c r="C14">
        <v>57</v>
      </c>
      <c r="D14">
        <v>1</v>
      </c>
      <c r="E14">
        <f t="shared" si="0"/>
        <v>1.7543859649122806</v>
      </c>
      <c r="F14">
        <f>Kcal.species!V14*100</f>
        <v>2.7941401255341263</v>
      </c>
      <c r="G14">
        <f>Kcal.species!W14*100</f>
        <v>89.014023893556356</v>
      </c>
    </row>
    <row r="15" spans="1:7" x14ac:dyDescent="0.2">
      <c r="A15" t="s">
        <v>123</v>
      </c>
      <c r="B15" t="s">
        <v>152</v>
      </c>
      <c r="C15">
        <v>255</v>
      </c>
      <c r="D15">
        <v>98</v>
      </c>
      <c r="E15">
        <f t="shared" si="0"/>
        <v>38.431372549019613</v>
      </c>
      <c r="F15">
        <f>Kcal.species!V15*100</f>
        <v>91.149247339361835</v>
      </c>
      <c r="G15">
        <f>Kcal.species!W15*100</f>
        <v>0.92594946386227661</v>
      </c>
    </row>
    <row r="16" spans="1:7" x14ac:dyDescent="0.2">
      <c r="A16" t="s">
        <v>123</v>
      </c>
      <c r="B16" t="s">
        <v>154</v>
      </c>
      <c r="C16">
        <v>113</v>
      </c>
      <c r="D16">
        <v>35</v>
      </c>
      <c r="E16">
        <f t="shared" si="0"/>
        <v>30.973451327433626</v>
      </c>
      <c r="F16">
        <f>Kcal.species!V16*100</f>
        <v>88.958790083966534</v>
      </c>
      <c r="G16">
        <f>Kcal.species!W16*100</f>
        <v>0</v>
      </c>
    </row>
    <row r="17" spans="1:7" x14ac:dyDescent="0.2">
      <c r="A17" t="s">
        <v>123</v>
      </c>
      <c r="B17" t="s">
        <v>156</v>
      </c>
      <c r="C17">
        <v>597</v>
      </c>
      <c r="D17">
        <v>4</v>
      </c>
      <c r="E17">
        <f t="shared" si="0"/>
        <v>0.67001675041876052</v>
      </c>
      <c r="F17">
        <f>Kcal.species!V17*100</f>
        <v>10.920891286989949</v>
      </c>
      <c r="G17">
        <f>Kcal.species!W17*100</f>
        <v>16.308334713750256</v>
      </c>
    </row>
    <row r="18" spans="1:7" x14ac:dyDescent="0.2">
      <c r="A18" t="s">
        <v>123</v>
      </c>
      <c r="B18" t="s">
        <v>158</v>
      </c>
      <c r="C18">
        <v>93</v>
      </c>
      <c r="D18">
        <v>7</v>
      </c>
      <c r="E18">
        <f t="shared" si="0"/>
        <v>7.5268817204301079</v>
      </c>
      <c r="F18">
        <f>Kcal.species!V18*100</f>
        <v>66.575284715491662</v>
      </c>
      <c r="G18">
        <f>Kcal.species!W18*100</f>
        <v>0</v>
      </c>
    </row>
    <row r="19" spans="1:7" x14ac:dyDescent="0.2">
      <c r="A19" t="s">
        <v>123</v>
      </c>
      <c r="B19" t="s">
        <v>160</v>
      </c>
      <c r="C19">
        <v>1155</v>
      </c>
      <c r="D19">
        <v>4</v>
      </c>
      <c r="E19">
        <f t="shared" si="0"/>
        <v>0.34632034632034631</v>
      </c>
      <c r="F19">
        <f>Kcal.species!V19*100</f>
        <v>6.5114253719777624</v>
      </c>
      <c r="G19">
        <f>Kcal.species!W19*100</f>
        <v>14.585417294143904</v>
      </c>
    </row>
    <row r="20" spans="1:7" x14ac:dyDescent="0.2">
      <c r="A20" t="s">
        <v>123</v>
      </c>
      <c r="B20" t="s">
        <v>162</v>
      </c>
      <c r="C20">
        <v>473</v>
      </c>
      <c r="D20">
        <v>4</v>
      </c>
      <c r="E20">
        <f t="shared" si="0"/>
        <v>0.84566596194503174</v>
      </c>
      <c r="F20">
        <f>Kcal.species!V20*100</f>
        <v>12.65027786569971</v>
      </c>
      <c r="G20">
        <f>Kcal.species!W20*100</f>
        <v>0</v>
      </c>
    </row>
    <row r="21" spans="1:7" x14ac:dyDescent="0.2">
      <c r="A21" t="s">
        <v>123</v>
      </c>
      <c r="B21" t="s">
        <v>164</v>
      </c>
      <c r="C21">
        <v>521</v>
      </c>
      <c r="D21">
        <v>16</v>
      </c>
      <c r="E21">
        <f t="shared" si="0"/>
        <v>3.0710172744721689</v>
      </c>
      <c r="F21">
        <f>Kcal.species!V21*100</f>
        <v>40.78420671041593</v>
      </c>
      <c r="G21">
        <f>Kcal.species!W21*100</f>
        <v>2.5376534318090349</v>
      </c>
    </row>
    <row r="22" spans="1:7" x14ac:dyDescent="0.2">
      <c r="A22" t="s">
        <v>123</v>
      </c>
      <c r="B22" t="s">
        <v>166</v>
      </c>
      <c r="C22">
        <v>12675</v>
      </c>
      <c r="D22">
        <v>944</v>
      </c>
      <c r="E22">
        <f t="shared" si="0"/>
        <v>7.447731755424063</v>
      </c>
      <c r="F22">
        <f>Kcal.species!V22*100</f>
        <v>48.216275515147231</v>
      </c>
      <c r="G22">
        <f>Kcal.species!W22*100</f>
        <v>11.746106091554081</v>
      </c>
    </row>
    <row r="23" spans="1:7" x14ac:dyDescent="0.2">
      <c r="A23" t="s">
        <v>123</v>
      </c>
      <c r="B23" t="s">
        <v>168</v>
      </c>
      <c r="C23">
        <v>1681</v>
      </c>
      <c r="D23">
        <v>23</v>
      </c>
      <c r="E23">
        <f t="shared" si="0"/>
        <v>1.3682331945270672</v>
      </c>
      <c r="F23">
        <f>Kcal.species!V23*100</f>
        <v>24.934399838252126</v>
      </c>
      <c r="G23">
        <f>Kcal.species!W23*100</f>
        <v>0</v>
      </c>
    </row>
    <row r="24" spans="1:7" x14ac:dyDescent="0.2">
      <c r="A24" t="s">
        <v>123</v>
      </c>
      <c r="B24" t="s">
        <v>170</v>
      </c>
      <c r="C24">
        <v>246</v>
      </c>
      <c r="D24">
        <v>4</v>
      </c>
      <c r="E24">
        <f t="shared" si="0"/>
        <v>1.6260162601626018</v>
      </c>
      <c r="F24">
        <f>Kcal.species!V24*100</f>
        <v>20.707828793832441</v>
      </c>
      <c r="G24">
        <f>Kcal.species!W24*100</f>
        <v>20.615545886025419</v>
      </c>
    </row>
    <row r="25" spans="1:7" x14ac:dyDescent="0.2">
      <c r="A25" t="s">
        <v>123</v>
      </c>
      <c r="B25" t="s">
        <v>173</v>
      </c>
      <c r="C25">
        <v>404</v>
      </c>
      <c r="D25">
        <v>17</v>
      </c>
      <c r="E25">
        <f t="shared" si="0"/>
        <v>4.2079207920792081</v>
      </c>
      <c r="F25">
        <f>Kcal.species!V25*100</f>
        <v>52.432578446040232</v>
      </c>
      <c r="G25">
        <f>Kcal.species!W25*100</f>
        <v>0</v>
      </c>
    </row>
    <row r="26" spans="1:7" x14ac:dyDescent="0.2">
      <c r="A26" t="s">
        <v>123</v>
      </c>
      <c r="B26" t="s">
        <v>173</v>
      </c>
      <c r="C26">
        <v>2039</v>
      </c>
      <c r="D26">
        <v>221</v>
      </c>
      <c r="E26">
        <f t="shared" si="0"/>
        <v>10.838646395291809</v>
      </c>
      <c r="F26">
        <f>Kcal.species!V26*100</f>
        <v>63.872277978422517</v>
      </c>
      <c r="G26">
        <f>Kcal.species!W26*100</f>
        <v>4.0281760295197522</v>
      </c>
    </row>
    <row r="27" spans="1:7" x14ac:dyDescent="0.2">
      <c r="A27" t="s">
        <v>123</v>
      </c>
      <c r="B27" t="s">
        <v>174</v>
      </c>
      <c r="C27">
        <v>59</v>
      </c>
      <c r="D27">
        <v>0</v>
      </c>
      <c r="E27">
        <f t="shared" si="0"/>
        <v>0</v>
      </c>
      <c r="F27">
        <f>Kcal.species!V27*100</f>
        <v>0</v>
      </c>
      <c r="G27">
        <f>Kcal.species!W27*100</f>
        <v>42.545507863014713</v>
      </c>
    </row>
    <row r="28" spans="1:7" x14ac:dyDescent="0.2">
      <c r="A28" t="s">
        <v>123</v>
      </c>
      <c r="B28" t="s">
        <v>175</v>
      </c>
      <c r="C28">
        <v>646</v>
      </c>
      <c r="D28">
        <v>6</v>
      </c>
      <c r="E28">
        <f t="shared" si="0"/>
        <v>0.92879256965944268</v>
      </c>
      <c r="F28">
        <f>Kcal.species!V28*100</f>
        <v>12.716286235418483</v>
      </c>
      <c r="G28">
        <f>Kcal.species!W28*100</f>
        <v>8.4397446973994086</v>
      </c>
    </row>
    <row r="29" spans="1:7" x14ac:dyDescent="0.2">
      <c r="A29" t="s">
        <v>123</v>
      </c>
      <c r="B29" t="s">
        <v>176</v>
      </c>
      <c r="C29">
        <v>80</v>
      </c>
      <c r="D29">
        <v>7</v>
      </c>
      <c r="E29">
        <f t="shared" si="0"/>
        <v>8.75</v>
      </c>
      <c r="F29">
        <f>Kcal.species!V29*100</f>
        <v>58.855798640243293</v>
      </c>
      <c r="G29">
        <f>Kcal.species!W29*100</f>
        <v>0</v>
      </c>
    </row>
    <row r="30" spans="1:7" x14ac:dyDescent="0.2">
      <c r="A30" t="s">
        <v>123</v>
      </c>
      <c r="B30" t="s">
        <v>177</v>
      </c>
      <c r="C30">
        <v>552</v>
      </c>
      <c r="D30">
        <v>62</v>
      </c>
      <c r="E30">
        <f t="shared" si="0"/>
        <v>11.231884057971014</v>
      </c>
      <c r="F30">
        <f>Kcal.species!V30*100</f>
        <v>75.489897179636216</v>
      </c>
      <c r="G30">
        <f>Kcal.species!W30*100</f>
        <v>0</v>
      </c>
    </row>
    <row r="31" spans="1:7" x14ac:dyDescent="0.2">
      <c r="A31" t="s">
        <v>123</v>
      </c>
      <c r="B31" t="s">
        <v>179</v>
      </c>
      <c r="C31">
        <v>631</v>
      </c>
      <c r="D31">
        <v>0</v>
      </c>
      <c r="E31">
        <f t="shared" si="0"/>
        <v>0</v>
      </c>
      <c r="F31">
        <f>Kcal.species!V31*100</f>
        <v>0</v>
      </c>
      <c r="G31">
        <f>Kcal.species!W31*100</f>
        <v>0</v>
      </c>
    </row>
    <row r="32" spans="1:7" x14ac:dyDescent="0.2">
      <c r="A32" t="s">
        <v>123</v>
      </c>
      <c r="B32" t="s">
        <v>181</v>
      </c>
      <c r="C32">
        <v>166</v>
      </c>
      <c r="D32">
        <v>12</v>
      </c>
      <c r="E32">
        <f t="shared" si="0"/>
        <v>7.2289156626506017</v>
      </c>
      <c r="F32">
        <f>Kcal.species!V32*100</f>
        <v>50.191202996324627</v>
      </c>
      <c r="G32">
        <f>Kcal.species!W32*100</f>
        <v>4.1639608009577378</v>
      </c>
    </row>
    <row r="33" spans="1:7" x14ac:dyDescent="0.2">
      <c r="A33" t="s">
        <v>123</v>
      </c>
      <c r="B33" t="s">
        <v>183</v>
      </c>
      <c r="C33">
        <v>189</v>
      </c>
      <c r="D33">
        <v>4</v>
      </c>
      <c r="E33">
        <f t="shared" si="0"/>
        <v>2.1164021164021163</v>
      </c>
      <c r="F33">
        <f>Kcal.species!V33*100</f>
        <v>26.959670441015653</v>
      </c>
      <c r="G33">
        <f>Kcal.species!W33*100</f>
        <v>0</v>
      </c>
    </row>
    <row r="34" spans="1:7" x14ac:dyDescent="0.2">
      <c r="A34" t="s">
        <v>123</v>
      </c>
      <c r="B34" t="s">
        <v>185</v>
      </c>
      <c r="C34">
        <v>385</v>
      </c>
      <c r="D34">
        <v>34</v>
      </c>
      <c r="E34">
        <f t="shared" si="0"/>
        <v>8.8311688311688314</v>
      </c>
      <c r="F34">
        <f>Kcal.species!V34*100</f>
        <v>71.739441034256075</v>
      </c>
      <c r="G34">
        <f>Kcal.species!W34*100</f>
        <v>0</v>
      </c>
    </row>
    <row r="35" spans="1:7" x14ac:dyDescent="0.2">
      <c r="A35" t="s">
        <v>123</v>
      </c>
      <c r="B35" t="s">
        <v>186</v>
      </c>
      <c r="C35">
        <v>221</v>
      </c>
      <c r="D35">
        <v>7</v>
      </c>
      <c r="E35">
        <f t="shared" si="0"/>
        <v>3.1674208144796379</v>
      </c>
      <c r="F35">
        <f>Kcal.species!V35*100</f>
        <v>42.248556909168464</v>
      </c>
      <c r="G35">
        <f>Kcal.species!W35*100</f>
        <v>0</v>
      </c>
    </row>
    <row r="36" spans="1:7" x14ac:dyDescent="0.2">
      <c r="A36" t="s">
        <v>123</v>
      </c>
      <c r="B36" t="s">
        <v>188</v>
      </c>
      <c r="C36">
        <v>4577</v>
      </c>
      <c r="D36">
        <v>675</v>
      </c>
      <c r="E36">
        <f t="shared" si="0"/>
        <v>14.747651299978152</v>
      </c>
      <c r="F36">
        <f>Kcal.species!V36*100</f>
        <v>76.309249654784921</v>
      </c>
      <c r="G36">
        <f>Kcal.species!W36*100</f>
        <v>3.601502014875674</v>
      </c>
    </row>
    <row r="37" spans="1:7" x14ac:dyDescent="0.2">
      <c r="A37" t="s">
        <v>123</v>
      </c>
      <c r="B37" t="s">
        <v>190</v>
      </c>
      <c r="C37">
        <v>83</v>
      </c>
      <c r="D37">
        <v>8</v>
      </c>
      <c r="E37">
        <f t="shared" si="0"/>
        <v>9.6385542168674707</v>
      </c>
      <c r="F37">
        <f>Kcal.species!V37*100</f>
        <v>66.037423060293165</v>
      </c>
      <c r="G37">
        <f>Kcal.species!W37*100</f>
        <v>0</v>
      </c>
    </row>
    <row r="38" spans="1:7" x14ac:dyDescent="0.2">
      <c r="A38" t="s">
        <v>123</v>
      </c>
      <c r="B38" t="s">
        <v>192</v>
      </c>
      <c r="C38">
        <v>3619</v>
      </c>
      <c r="D38">
        <v>55</v>
      </c>
      <c r="E38">
        <f t="shared" si="0"/>
        <v>1.5197568389057752</v>
      </c>
      <c r="F38">
        <f>Kcal.species!V38*100</f>
        <v>27.310112921343016</v>
      </c>
      <c r="G38">
        <f>Kcal.species!W38*100</f>
        <v>2.4716734020471645</v>
      </c>
    </row>
    <row r="39" spans="1:7" x14ac:dyDescent="0.2">
      <c r="A39" t="s">
        <v>123</v>
      </c>
      <c r="B39" t="s">
        <v>195</v>
      </c>
      <c r="C39">
        <v>2612</v>
      </c>
      <c r="D39">
        <v>6</v>
      </c>
      <c r="E39">
        <f t="shared" si="0"/>
        <v>0.22970903522205208</v>
      </c>
      <c r="F39">
        <f>Kcal.species!V39*100</f>
        <v>3.7894585888429209</v>
      </c>
      <c r="G39">
        <f>Kcal.species!W39*100</f>
        <v>16.976570160816841</v>
      </c>
    </row>
    <row r="40" spans="1:7" x14ac:dyDescent="0.2">
      <c r="A40" t="s">
        <v>123</v>
      </c>
      <c r="B40" t="s">
        <v>196</v>
      </c>
      <c r="C40">
        <v>2721</v>
      </c>
      <c r="D40">
        <v>51</v>
      </c>
      <c r="E40">
        <f t="shared" si="0"/>
        <v>1.8743109151047408</v>
      </c>
      <c r="F40">
        <f>Kcal.species!V40*100</f>
        <v>29.966801990366086</v>
      </c>
      <c r="G40">
        <f>Kcal.species!W40*100</f>
        <v>8.189521571453243</v>
      </c>
    </row>
    <row r="41" spans="1:7" x14ac:dyDescent="0.2">
      <c r="A41" t="s">
        <v>123</v>
      </c>
      <c r="B41" t="s">
        <v>198</v>
      </c>
      <c r="C41">
        <v>909</v>
      </c>
      <c r="D41">
        <v>67</v>
      </c>
      <c r="E41">
        <f t="shared" si="0"/>
        <v>7.3707370737073701</v>
      </c>
      <c r="F41">
        <f>Kcal.species!V41*100</f>
        <v>62.686081945319017</v>
      </c>
      <c r="G41">
        <f>Kcal.species!W41*100</f>
        <v>3.7257746899324271</v>
      </c>
    </row>
    <row r="42" spans="1:7" x14ac:dyDescent="0.2">
      <c r="A42" t="s">
        <v>123</v>
      </c>
      <c r="B42" t="s">
        <v>200</v>
      </c>
      <c r="C42">
        <v>215</v>
      </c>
      <c r="D42">
        <v>9</v>
      </c>
      <c r="E42">
        <f t="shared" si="0"/>
        <v>4.1860465116279073</v>
      </c>
      <c r="F42">
        <f>Kcal.species!V42*100</f>
        <v>42.179517054939339</v>
      </c>
      <c r="G42">
        <f>Kcal.species!W42*100</f>
        <v>0</v>
      </c>
    </row>
    <row r="43" spans="1:7" x14ac:dyDescent="0.2">
      <c r="A43" t="s">
        <v>123</v>
      </c>
      <c r="B43" t="s">
        <v>202</v>
      </c>
      <c r="C43">
        <v>5638</v>
      </c>
      <c r="D43">
        <v>156</v>
      </c>
      <c r="E43">
        <f t="shared" si="0"/>
        <v>2.7669386307201136</v>
      </c>
      <c r="F43">
        <f>Kcal.species!V43*100</f>
        <v>36.580944913026457</v>
      </c>
      <c r="G43">
        <f>Kcal.species!W43*100</f>
        <v>11.905859977464614</v>
      </c>
    </row>
    <row r="44" spans="1:7" x14ac:dyDescent="0.2">
      <c r="A44" t="s">
        <v>123</v>
      </c>
      <c r="B44" t="s">
        <v>205</v>
      </c>
      <c r="C44">
        <v>661</v>
      </c>
      <c r="D44">
        <v>2</v>
      </c>
      <c r="E44">
        <f t="shared" si="0"/>
        <v>0.30257186081694404</v>
      </c>
      <c r="F44">
        <f>Kcal.species!V44*100</f>
        <v>6.3176686418690693</v>
      </c>
      <c r="G44">
        <f>Kcal.species!W44*100</f>
        <v>9.4342716280771999</v>
      </c>
    </row>
    <row r="45" spans="1:7" x14ac:dyDescent="0.2">
      <c r="A45" t="s">
        <v>123</v>
      </c>
      <c r="B45" t="s">
        <v>206</v>
      </c>
      <c r="C45">
        <v>2464</v>
      </c>
      <c r="D45">
        <v>18</v>
      </c>
      <c r="E45">
        <f t="shared" si="0"/>
        <v>0.73051948051948046</v>
      </c>
      <c r="F45">
        <f>Kcal.species!V45*100</f>
        <v>15.09365991651209</v>
      </c>
      <c r="G45">
        <f>Kcal.species!W45*100</f>
        <v>0.83479978539859112</v>
      </c>
    </row>
    <row r="46" spans="1:7" x14ac:dyDescent="0.2">
      <c r="A46" t="s">
        <v>123</v>
      </c>
      <c r="B46" t="s">
        <v>208</v>
      </c>
      <c r="C46">
        <v>2870</v>
      </c>
      <c r="D46">
        <v>61</v>
      </c>
      <c r="E46">
        <f t="shared" si="0"/>
        <v>2.1254355400696863</v>
      </c>
      <c r="F46">
        <f>Kcal.species!V46*100</f>
        <v>34.856944043475124</v>
      </c>
      <c r="G46">
        <f>Kcal.species!W46*100</f>
        <v>2.2755151901505224</v>
      </c>
    </row>
    <row r="47" spans="1:7" x14ac:dyDescent="0.2">
      <c r="A47" t="s">
        <v>123</v>
      </c>
      <c r="B47" t="s">
        <v>210</v>
      </c>
      <c r="C47">
        <v>2578</v>
      </c>
      <c r="D47">
        <v>14</v>
      </c>
      <c r="E47">
        <f t="shared" si="0"/>
        <v>0.54305663304887508</v>
      </c>
      <c r="F47">
        <f>Kcal.species!V47*100</f>
        <v>11.672324839756861</v>
      </c>
      <c r="G47">
        <f>Kcal.species!W47*100</f>
        <v>1.6600439981718469</v>
      </c>
    </row>
    <row r="48" spans="1:7" x14ac:dyDescent="0.2">
      <c r="A48" t="s">
        <v>123</v>
      </c>
      <c r="B48" t="s">
        <v>212</v>
      </c>
      <c r="C48">
        <v>430</v>
      </c>
      <c r="D48">
        <v>27</v>
      </c>
      <c r="E48">
        <f t="shared" si="0"/>
        <v>6.279069767441861</v>
      </c>
      <c r="F48">
        <f>Kcal.species!V48*100</f>
        <v>57.584365429396996</v>
      </c>
      <c r="G48">
        <f>Kcal.species!W48*100</f>
        <v>6.3697494403177481</v>
      </c>
    </row>
    <row r="49" spans="1:7" x14ac:dyDescent="0.2">
      <c r="A49" t="s">
        <v>123</v>
      </c>
      <c r="B49" t="s">
        <v>214</v>
      </c>
      <c r="C49">
        <v>195</v>
      </c>
      <c r="D49">
        <v>12</v>
      </c>
      <c r="E49">
        <f t="shared" si="0"/>
        <v>6.1538461538461542</v>
      </c>
      <c r="F49">
        <f>Kcal.species!V49*100</f>
        <v>57.148190631240823</v>
      </c>
      <c r="G49">
        <f>Kcal.species!W49*100</f>
        <v>0</v>
      </c>
    </row>
    <row r="50" spans="1:7" x14ac:dyDescent="0.2">
      <c r="A50" t="s">
        <v>123</v>
      </c>
      <c r="B50" t="s">
        <v>216</v>
      </c>
      <c r="C50">
        <v>65</v>
      </c>
      <c r="D50">
        <v>0</v>
      </c>
      <c r="E50">
        <f t="shared" si="0"/>
        <v>0</v>
      </c>
      <c r="F50">
        <f>Kcal.species!V50*100</f>
        <v>0</v>
      </c>
      <c r="G50">
        <f>Kcal.species!W50*100</f>
        <v>0</v>
      </c>
    </row>
    <row r="51" spans="1:7" x14ac:dyDescent="0.2">
      <c r="A51" t="s">
        <v>123</v>
      </c>
      <c r="B51" t="s">
        <v>218</v>
      </c>
      <c r="C51">
        <v>1668</v>
      </c>
      <c r="D51">
        <v>122</v>
      </c>
      <c r="E51">
        <f t="shared" si="0"/>
        <v>7.3141486810551566</v>
      </c>
      <c r="F51">
        <f>Kcal.species!V51*100</f>
        <v>55.416523156563635</v>
      </c>
      <c r="G51">
        <f>Kcal.species!W51*100</f>
        <v>17.183962407500395</v>
      </c>
    </row>
    <row r="52" spans="1:7" x14ac:dyDescent="0.2">
      <c r="A52" t="s">
        <v>123</v>
      </c>
      <c r="B52" t="s">
        <v>220</v>
      </c>
      <c r="C52">
        <v>1139</v>
      </c>
      <c r="D52">
        <v>87</v>
      </c>
      <c r="E52">
        <f t="shared" si="0"/>
        <v>7.6382791922739255</v>
      </c>
      <c r="F52">
        <f>Kcal.species!V52*100</f>
        <v>73.841264706943477</v>
      </c>
      <c r="G52">
        <f>Kcal.species!W52*100</f>
        <v>3.3798711067066898</v>
      </c>
    </row>
    <row r="53" spans="1:7" x14ac:dyDescent="0.2">
      <c r="A53" t="s">
        <v>123</v>
      </c>
      <c r="B53" t="s">
        <v>222</v>
      </c>
      <c r="C53">
        <v>456</v>
      </c>
      <c r="D53">
        <v>0</v>
      </c>
      <c r="E53">
        <f t="shared" si="0"/>
        <v>0</v>
      </c>
      <c r="F53">
        <f>Kcal.species!V53*100</f>
        <v>0</v>
      </c>
      <c r="G53">
        <f>Kcal.species!W53*100</f>
        <v>0</v>
      </c>
    </row>
    <row r="54" spans="1:7" x14ac:dyDescent="0.2">
      <c r="A54" t="s">
        <v>123</v>
      </c>
      <c r="B54" t="s">
        <v>224</v>
      </c>
      <c r="C54">
        <v>5715</v>
      </c>
      <c r="D54">
        <v>65</v>
      </c>
      <c r="E54">
        <f t="shared" si="0"/>
        <v>1.1373578302712162</v>
      </c>
      <c r="F54">
        <f>Kcal.species!V54*100</f>
        <v>19.059832576300749</v>
      </c>
      <c r="G54">
        <f>Kcal.species!W54*100</f>
        <v>0.29192144371966589</v>
      </c>
    </row>
    <row r="55" spans="1:7" x14ac:dyDescent="0.2">
      <c r="A55" t="s">
        <v>123</v>
      </c>
      <c r="B55" t="s">
        <v>226</v>
      </c>
      <c r="C55">
        <v>409</v>
      </c>
      <c r="D55">
        <v>76</v>
      </c>
      <c r="E55">
        <f t="shared" si="0"/>
        <v>18.581907090464547</v>
      </c>
      <c r="F55">
        <f>Kcal.species!V55*100</f>
        <v>81.722233729566</v>
      </c>
      <c r="G55">
        <f>Kcal.species!W55*100</f>
        <v>0</v>
      </c>
    </row>
    <row r="56" spans="1:7" x14ac:dyDescent="0.2">
      <c r="A56" t="s">
        <v>123</v>
      </c>
      <c r="B56" t="s">
        <v>227</v>
      </c>
      <c r="C56">
        <v>705</v>
      </c>
      <c r="D56">
        <v>352</v>
      </c>
      <c r="E56">
        <f t="shared" si="0"/>
        <v>49.929078014184398</v>
      </c>
      <c r="F56">
        <f>Kcal.species!V56*100</f>
        <v>94.567123596146857</v>
      </c>
      <c r="G56">
        <f>Kcal.species!W56*100</f>
        <v>0</v>
      </c>
    </row>
    <row r="57" spans="1:7" x14ac:dyDescent="0.2">
      <c r="A57" t="s">
        <v>123</v>
      </c>
      <c r="B57" t="s">
        <v>228</v>
      </c>
      <c r="C57">
        <v>595</v>
      </c>
      <c r="D57">
        <v>6</v>
      </c>
      <c r="E57">
        <f t="shared" si="0"/>
        <v>1.0084033613445378</v>
      </c>
      <c r="F57">
        <f>Kcal.species!V57*100</f>
        <v>17.9207540179811</v>
      </c>
      <c r="G57">
        <f>Kcal.species!W57*100</f>
        <v>2.9734819171376907</v>
      </c>
    </row>
    <row r="58" spans="1:7" x14ac:dyDescent="0.2">
      <c r="A58" t="s">
        <v>123</v>
      </c>
      <c r="B58" t="s">
        <v>229</v>
      </c>
      <c r="C58">
        <v>1410</v>
      </c>
      <c r="D58">
        <v>35</v>
      </c>
      <c r="E58">
        <f t="shared" si="0"/>
        <v>2.4822695035460995</v>
      </c>
      <c r="F58">
        <f>Kcal.species!V58*100</f>
        <v>36.117271621774329</v>
      </c>
      <c r="G58">
        <f>Kcal.species!W58*100</f>
        <v>0</v>
      </c>
    </row>
    <row r="59" spans="1:7" x14ac:dyDescent="0.2">
      <c r="A59" t="s">
        <v>123</v>
      </c>
      <c r="B59" t="s">
        <v>230</v>
      </c>
      <c r="C59">
        <v>64</v>
      </c>
      <c r="D59">
        <v>35</v>
      </c>
      <c r="E59">
        <f t="shared" si="0"/>
        <v>54.6875</v>
      </c>
      <c r="F59">
        <f>Kcal.species!V59*100</f>
        <v>90.424222603200462</v>
      </c>
      <c r="G59">
        <f>Kcal.species!W59*100</f>
        <v>0</v>
      </c>
    </row>
    <row r="60" spans="1:7" x14ac:dyDescent="0.2">
      <c r="A60" t="s">
        <v>123</v>
      </c>
      <c r="B60" t="s">
        <v>231</v>
      </c>
      <c r="C60">
        <v>680</v>
      </c>
      <c r="D60">
        <v>9</v>
      </c>
      <c r="E60">
        <f t="shared" si="0"/>
        <v>1.3235294117647058</v>
      </c>
      <c r="F60">
        <f>Kcal.species!V60*100</f>
        <v>22.884957283946541</v>
      </c>
      <c r="G60">
        <f>Kcal.species!W60*100</f>
        <v>0</v>
      </c>
    </row>
    <row r="61" spans="1:7" x14ac:dyDescent="0.2">
      <c r="A61" t="s">
        <v>123</v>
      </c>
      <c r="B61" t="s">
        <v>232</v>
      </c>
      <c r="C61">
        <v>5300</v>
      </c>
      <c r="D61">
        <v>247</v>
      </c>
      <c r="E61">
        <f t="shared" si="0"/>
        <v>4.6603773584905657</v>
      </c>
      <c r="F61">
        <f>Kcal.species!V61*100</f>
        <v>55.060102377670603</v>
      </c>
      <c r="G61">
        <f>Kcal.species!W61*100</f>
        <v>0.88768795308129722</v>
      </c>
    </row>
    <row r="62" spans="1:7" x14ac:dyDescent="0.2">
      <c r="A62" t="s">
        <v>123</v>
      </c>
      <c r="B62" t="s">
        <v>234</v>
      </c>
      <c r="C62">
        <v>444</v>
      </c>
      <c r="D62">
        <v>18</v>
      </c>
      <c r="E62">
        <f t="shared" si="0"/>
        <v>4.0540540540540544</v>
      </c>
      <c r="F62">
        <f>Kcal.species!V62*100</f>
        <v>44.733419869189262</v>
      </c>
      <c r="G62">
        <f>Kcal.species!W62*100</f>
        <v>12.37057463647086</v>
      </c>
    </row>
    <row r="63" spans="1:7" x14ac:dyDescent="0.2">
      <c r="A63" t="s">
        <v>123</v>
      </c>
      <c r="B63" t="s">
        <v>235</v>
      </c>
      <c r="C63">
        <v>389</v>
      </c>
      <c r="D63">
        <v>0</v>
      </c>
      <c r="E63">
        <f t="shared" si="0"/>
        <v>0</v>
      </c>
      <c r="F63">
        <f>Kcal.species!V63*100</f>
        <v>0</v>
      </c>
      <c r="G63">
        <f>Kcal.species!W63*100</f>
        <v>21.212311547491144</v>
      </c>
    </row>
    <row r="64" spans="1:7" x14ac:dyDescent="0.2">
      <c r="A64" t="s">
        <v>123</v>
      </c>
      <c r="B64" t="s">
        <v>238</v>
      </c>
      <c r="C64">
        <v>119</v>
      </c>
      <c r="D64">
        <v>5</v>
      </c>
      <c r="E64">
        <f t="shared" si="0"/>
        <v>4.2016806722689077</v>
      </c>
      <c r="F64">
        <f>Kcal.species!V64*100</f>
        <v>45.381312854506021</v>
      </c>
      <c r="G64">
        <f>Kcal.species!W64*100</f>
        <v>9.0358148778860734</v>
      </c>
    </row>
    <row r="65" spans="1:7" x14ac:dyDescent="0.2">
      <c r="A65" t="s">
        <v>123</v>
      </c>
      <c r="B65" t="s">
        <v>240</v>
      </c>
      <c r="C65">
        <v>825</v>
      </c>
      <c r="D65">
        <v>55</v>
      </c>
      <c r="E65">
        <f t="shared" si="0"/>
        <v>6.666666666666667</v>
      </c>
      <c r="F65">
        <f>Kcal.species!V65*100</f>
        <v>63.3377850240771</v>
      </c>
      <c r="G65">
        <f>Kcal.species!W65*100</f>
        <v>1.1464640885190014</v>
      </c>
    </row>
    <row r="66" spans="1:7" x14ac:dyDescent="0.2">
      <c r="A66" t="s">
        <v>123</v>
      </c>
      <c r="B66" t="s">
        <v>241</v>
      </c>
      <c r="C66">
        <v>152</v>
      </c>
      <c r="D66">
        <v>13</v>
      </c>
      <c r="E66">
        <f t="shared" si="0"/>
        <v>8.5526315789473681</v>
      </c>
      <c r="F66">
        <f>Kcal.species!V66*100</f>
        <v>65.145976684483571</v>
      </c>
      <c r="G66">
        <f>Kcal.species!W66*100</f>
        <v>0</v>
      </c>
    </row>
    <row r="67" spans="1:7" x14ac:dyDescent="0.2">
      <c r="A67" t="s">
        <v>123</v>
      </c>
      <c r="B67" t="s">
        <v>244</v>
      </c>
      <c r="C67">
        <v>3574</v>
      </c>
      <c r="D67">
        <v>155</v>
      </c>
      <c r="E67">
        <f t="shared" ref="E67:E130" si="1">D67/C67*100</f>
        <v>4.336877448237269</v>
      </c>
      <c r="F67">
        <f>Kcal.species!V67*100</f>
        <v>42.814650476232671</v>
      </c>
      <c r="G67">
        <f>Kcal.species!W67*100</f>
        <v>1.6499554897648019</v>
      </c>
    </row>
    <row r="68" spans="1:7" x14ac:dyDescent="0.2">
      <c r="A68" t="s">
        <v>123</v>
      </c>
      <c r="B68" t="s">
        <v>246</v>
      </c>
      <c r="C68">
        <v>222</v>
      </c>
      <c r="D68">
        <v>15</v>
      </c>
      <c r="E68">
        <f t="shared" si="1"/>
        <v>6.756756756756757</v>
      </c>
      <c r="F68">
        <f>Kcal.species!V68*100</f>
        <v>65.443551179734911</v>
      </c>
      <c r="G68">
        <f>Kcal.species!W68*100</f>
        <v>0</v>
      </c>
    </row>
    <row r="69" spans="1:7" x14ac:dyDescent="0.2">
      <c r="A69" t="s">
        <v>123</v>
      </c>
      <c r="B69" t="s">
        <v>248</v>
      </c>
      <c r="C69">
        <v>5429</v>
      </c>
      <c r="D69">
        <v>45</v>
      </c>
      <c r="E69">
        <f t="shared" si="1"/>
        <v>0.82888193037391789</v>
      </c>
      <c r="F69">
        <f>Kcal.species!V69*100</f>
        <v>12.908146435930353</v>
      </c>
      <c r="G69">
        <f>Kcal.species!W69*100</f>
        <v>34.839464728207517</v>
      </c>
    </row>
    <row r="70" spans="1:7" x14ac:dyDescent="0.2">
      <c r="A70" t="s">
        <v>123</v>
      </c>
      <c r="B70" t="s">
        <v>250</v>
      </c>
      <c r="C70">
        <v>329</v>
      </c>
      <c r="D70">
        <v>91</v>
      </c>
      <c r="E70">
        <f t="shared" si="1"/>
        <v>27.659574468085108</v>
      </c>
      <c r="F70">
        <f>Kcal.species!V70*100</f>
        <v>60.340975898804942</v>
      </c>
      <c r="G70">
        <f>Kcal.species!W70*100</f>
        <v>31.026234370028551</v>
      </c>
    </row>
    <row r="71" spans="1:7" x14ac:dyDescent="0.2">
      <c r="A71" t="s">
        <v>123</v>
      </c>
      <c r="B71" t="s">
        <v>252</v>
      </c>
      <c r="C71">
        <v>1650</v>
      </c>
      <c r="D71">
        <v>623</v>
      </c>
      <c r="E71">
        <f t="shared" si="1"/>
        <v>37.757575757575758</v>
      </c>
      <c r="F71">
        <f>Kcal.species!V71*100</f>
        <v>91.63943771941922</v>
      </c>
      <c r="G71">
        <f>Kcal.species!W71*100</f>
        <v>1.7572594544085693</v>
      </c>
    </row>
    <row r="72" spans="1:7" x14ac:dyDescent="0.2">
      <c r="A72" t="s">
        <v>123</v>
      </c>
      <c r="B72" t="s">
        <v>248</v>
      </c>
      <c r="C72">
        <v>4640</v>
      </c>
      <c r="D72">
        <v>831</v>
      </c>
      <c r="E72">
        <f t="shared" si="1"/>
        <v>17.90948275862069</v>
      </c>
      <c r="F72">
        <f>Kcal.species!V72*100</f>
        <v>78.70859611095068</v>
      </c>
      <c r="G72">
        <f>Kcal.species!W72*100</f>
        <v>8.674995199349377</v>
      </c>
    </row>
    <row r="73" spans="1:7" x14ac:dyDescent="0.2">
      <c r="A73" t="s">
        <v>123</v>
      </c>
      <c r="B73" t="s">
        <v>255</v>
      </c>
      <c r="C73">
        <v>2098</v>
      </c>
      <c r="D73">
        <v>62</v>
      </c>
      <c r="E73">
        <f t="shared" si="1"/>
        <v>2.9551954242135365</v>
      </c>
      <c r="F73">
        <f>Kcal.species!V73*100</f>
        <v>30.135286019760692</v>
      </c>
      <c r="G73">
        <f>Kcal.species!W73*100</f>
        <v>21.774912347850261</v>
      </c>
    </row>
    <row r="74" spans="1:7" x14ac:dyDescent="0.2">
      <c r="A74" t="s">
        <v>123</v>
      </c>
      <c r="B74" t="s">
        <v>257</v>
      </c>
      <c r="C74">
        <v>304</v>
      </c>
      <c r="D74">
        <v>193</v>
      </c>
      <c r="E74">
        <f t="shared" si="1"/>
        <v>63.48684210526315</v>
      </c>
      <c r="F74">
        <f>Kcal.species!V74*100</f>
        <v>97.56200406175347</v>
      </c>
      <c r="G74">
        <f>Kcal.species!W74*100</f>
        <v>2.0129995068340749</v>
      </c>
    </row>
    <row r="75" spans="1:7" x14ac:dyDescent="0.2">
      <c r="A75" t="s">
        <v>123</v>
      </c>
      <c r="B75" t="s">
        <v>259</v>
      </c>
      <c r="C75">
        <v>771</v>
      </c>
      <c r="D75">
        <v>642</v>
      </c>
      <c r="E75">
        <f t="shared" si="1"/>
        <v>83.268482490272376</v>
      </c>
      <c r="F75">
        <f>Kcal.species!V75*100</f>
        <v>93.144609030620884</v>
      </c>
      <c r="G75">
        <f>Kcal.species!W75*100</f>
        <v>6.0664169979019249</v>
      </c>
    </row>
    <row r="76" spans="1:7" x14ac:dyDescent="0.2">
      <c r="A76" t="s">
        <v>123</v>
      </c>
      <c r="B76" t="s">
        <v>261</v>
      </c>
      <c r="C76">
        <v>221</v>
      </c>
      <c r="D76">
        <v>34</v>
      </c>
      <c r="E76">
        <f t="shared" si="1"/>
        <v>15.384615384615385</v>
      </c>
      <c r="F76">
        <f>Kcal.species!V76*100</f>
        <v>30.749859689489629</v>
      </c>
      <c r="G76">
        <f>Kcal.species!W76*100</f>
        <v>58.524518790592417</v>
      </c>
    </row>
    <row r="77" spans="1:7" x14ac:dyDescent="0.2">
      <c r="A77" t="s">
        <v>123</v>
      </c>
      <c r="B77" t="s">
        <v>263</v>
      </c>
      <c r="C77">
        <v>1244</v>
      </c>
      <c r="D77">
        <v>349</v>
      </c>
      <c r="E77">
        <f t="shared" si="1"/>
        <v>28.05466237942122</v>
      </c>
      <c r="F77">
        <f>Kcal.species!V77*100</f>
        <v>41.844842666824668</v>
      </c>
      <c r="G77">
        <f>Kcal.species!W77*100</f>
        <v>52.998033563096115</v>
      </c>
    </row>
    <row r="78" spans="1:7" x14ac:dyDescent="0.2">
      <c r="A78" t="s">
        <v>123</v>
      </c>
      <c r="B78" t="s">
        <v>265</v>
      </c>
      <c r="C78">
        <v>4589</v>
      </c>
      <c r="D78">
        <v>78</v>
      </c>
      <c r="E78">
        <f t="shared" si="1"/>
        <v>1.6997167138810201</v>
      </c>
      <c r="F78">
        <f>Kcal.species!V78*100</f>
        <v>2.9211747663689174</v>
      </c>
      <c r="G78">
        <f>Kcal.species!W78*100</f>
        <v>91.606938161286038</v>
      </c>
    </row>
    <row r="79" spans="1:7" x14ac:dyDescent="0.2">
      <c r="A79" t="s">
        <v>123</v>
      </c>
      <c r="B79" t="s">
        <v>267</v>
      </c>
      <c r="C79">
        <v>25659</v>
      </c>
      <c r="D79">
        <v>15489</v>
      </c>
      <c r="E79">
        <f t="shared" si="1"/>
        <v>60.364784286215368</v>
      </c>
      <c r="F79">
        <f>Kcal.species!V79*100</f>
        <v>66.840300905603726</v>
      </c>
      <c r="G79">
        <f>Kcal.species!W79*100</f>
        <v>31.4818866318464</v>
      </c>
    </row>
    <row r="80" spans="1:7" x14ac:dyDescent="0.2">
      <c r="A80" t="s">
        <v>123</v>
      </c>
      <c r="B80" t="s">
        <v>269</v>
      </c>
      <c r="C80">
        <v>3999</v>
      </c>
      <c r="D80">
        <v>2787</v>
      </c>
      <c r="E80">
        <f t="shared" si="1"/>
        <v>69.692423105776442</v>
      </c>
      <c r="F80">
        <f>Kcal.species!V80*100</f>
        <v>87.218188552691402</v>
      </c>
      <c r="G80">
        <f>Kcal.species!W80*100</f>
        <v>7.60186571341651</v>
      </c>
    </row>
    <row r="81" spans="1:7" x14ac:dyDescent="0.2">
      <c r="A81" t="s">
        <v>123</v>
      </c>
      <c r="B81" t="s">
        <v>271</v>
      </c>
      <c r="C81">
        <v>3683</v>
      </c>
      <c r="D81">
        <v>224</v>
      </c>
      <c r="E81">
        <f t="shared" si="1"/>
        <v>6.0819983708932934</v>
      </c>
      <c r="F81">
        <f>Kcal.species!V81*100</f>
        <v>22.563038608527592</v>
      </c>
      <c r="G81">
        <f>Kcal.species!W81*100</f>
        <v>46.028044802550603</v>
      </c>
    </row>
    <row r="82" spans="1:7" x14ac:dyDescent="0.2">
      <c r="A82" t="s">
        <v>123</v>
      </c>
      <c r="B82" t="s">
        <v>273</v>
      </c>
      <c r="C82">
        <v>806</v>
      </c>
      <c r="D82">
        <v>61</v>
      </c>
      <c r="E82">
        <f t="shared" si="1"/>
        <v>7.5682382133995043</v>
      </c>
      <c r="F82">
        <f>Kcal.species!V82*100</f>
        <v>42.295521862747627</v>
      </c>
      <c r="G82">
        <f>Kcal.species!W82*100</f>
        <v>18.637540080662387</v>
      </c>
    </row>
    <row r="83" spans="1:7" x14ac:dyDescent="0.2">
      <c r="A83" t="s">
        <v>123</v>
      </c>
      <c r="B83" t="s">
        <v>275</v>
      </c>
      <c r="C83">
        <v>14800</v>
      </c>
      <c r="D83">
        <v>6138</v>
      </c>
      <c r="E83">
        <f t="shared" si="1"/>
        <v>41.472972972972968</v>
      </c>
      <c r="F83">
        <f>Kcal.species!V83*100</f>
        <v>73.375655819355529</v>
      </c>
      <c r="G83">
        <f>Kcal.species!W83*100</f>
        <v>15.019128746366064</v>
      </c>
    </row>
    <row r="84" spans="1:7" x14ac:dyDescent="0.2">
      <c r="A84" t="s">
        <v>123</v>
      </c>
      <c r="B84" t="s">
        <v>277</v>
      </c>
      <c r="C84">
        <v>5321</v>
      </c>
      <c r="D84">
        <v>568</v>
      </c>
      <c r="E84">
        <f t="shared" si="1"/>
        <v>10.674685209547077</v>
      </c>
      <c r="F84">
        <f>Kcal.species!V84*100</f>
        <v>57.290882495145844</v>
      </c>
      <c r="G84">
        <f>Kcal.species!W84*100</f>
        <v>21.890412396418387</v>
      </c>
    </row>
    <row r="85" spans="1:7" x14ac:dyDescent="0.2">
      <c r="A85" t="s">
        <v>123</v>
      </c>
      <c r="B85" t="s">
        <v>279</v>
      </c>
      <c r="C85">
        <v>18654</v>
      </c>
      <c r="D85">
        <v>3563</v>
      </c>
      <c r="E85">
        <f t="shared" si="1"/>
        <v>19.100461027125547</v>
      </c>
      <c r="F85">
        <f>Kcal.species!V85*100</f>
        <v>76.834163411506523</v>
      </c>
      <c r="G85">
        <f>Kcal.species!W85*100</f>
        <v>2.7264813979077025</v>
      </c>
    </row>
    <row r="86" spans="1:7" x14ac:dyDescent="0.2">
      <c r="A86" t="s">
        <v>123</v>
      </c>
      <c r="B86" t="s">
        <v>281</v>
      </c>
      <c r="C86">
        <v>3223</v>
      </c>
      <c r="D86">
        <v>344</v>
      </c>
      <c r="E86">
        <f t="shared" si="1"/>
        <v>10.673285758609991</v>
      </c>
      <c r="F86">
        <f>Kcal.species!V86*100</f>
        <v>58.866055750556342</v>
      </c>
      <c r="G86">
        <f>Kcal.species!W86*100</f>
        <v>19.761720723841812</v>
      </c>
    </row>
    <row r="87" spans="1:7" x14ac:dyDescent="0.2">
      <c r="A87" t="s">
        <v>123</v>
      </c>
      <c r="B87" t="s">
        <v>283</v>
      </c>
      <c r="C87">
        <v>2450</v>
      </c>
      <c r="D87">
        <v>1851</v>
      </c>
      <c r="E87">
        <f t="shared" si="1"/>
        <v>75.551020408163254</v>
      </c>
      <c r="F87">
        <f>Kcal.species!V87*100</f>
        <v>95.795443620203059</v>
      </c>
      <c r="G87">
        <f>Kcal.species!W87*100</f>
        <v>1.1850223560837587</v>
      </c>
    </row>
    <row r="88" spans="1:7" x14ac:dyDescent="0.2">
      <c r="A88" t="s">
        <v>123</v>
      </c>
      <c r="B88" t="s">
        <v>285</v>
      </c>
      <c r="C88">
        <v>16154</v>
      </c>
      <c r="D88">
        <v>3655</v>
      </c>
      <c r="E88">
        <f t="shared" si="1"/>
        <v>22.625974990714372</v>
      </c>
      <c r="F88">
        <f>Kcal.species!V88*100</f>
        <v>42.084348173591827</v>
      </c>
      <c r="G88">
        <f>Kcal.species!W88*100</f>
        <v>40.475406082467103</v>
      </c>
    </row>
    <row r="89" spans="1:7" x14ac:dyDescent="0.2">
      <c r="A89" t="s">
        <v>123</v>
      </c>
      <c r="B89" t="s">
        <v>287</v>
      </c>
      <c r="C89">
        <v>401</v>
      </c>
      <c r="D89">
        <v>1</v>
      </c>
      <c r="E89">
        <f t="shared" si="1"/>
        <v>0.24937655860349126</v>
      </c>
      <c r="F89">
        <f>Kcal.species!V89*100</f>
        <v>1.661520668890961</v>
      </c>
      <c r="G89">
        <f>Kcal.species!W89*100</f>
        <v>38.044673172446338</v>
      </c>
    </row>
    <row r="90" spans="1:7" x14ac:dyDescent="0.2">
      <c r="A90" t="s">
        <v>123</v>
      </c>
      <c r="B90" t="s">
        <v>289</v>
      </c>
      <c r="C90">
        <v>160</v>
      </c>
      <c r="D90">
        <v>1</v>
      </c>
      <c r="E90">
        <f t="shared" si="1"/>
        <v>0.625</v>
      </c>
      <c r="F90">
        <f>Kcal.species!V90*100</f>
        <v>0.81451709460917676</v>
      </c>
      <c r="G90">
        <f>Kcal.species!W90*100</f>
        <v>94.873809350435039</v>
      </c>
    </row>
    <row r="91" spans="1:7" x14ac:dyDescent="0.2">
      <c r="A91" t="s">
        <v>123</v>
      </c>
      <c r="B91" t="s">
        <v>291</v>
      </c>
      <c r="C91">
        <v>126</v>
      </c>
      <c r="D91">
        <v>11</v>
      </c>
      <c r="E91">
        <f t="shared" si="1"/>
        <v>8.7301587301587293</v>
      </c>
      <c r="F91">
        <f>Kcal.species!V91*100</f>
        <v>21.863046486438517</v>
      </c>
      <c r="G91">
        <f>Kcal.species!W91*100</f>
        <v>53.424692434813316</v>
      </c>
    </row>
    <row r="92" spans="1:7" x14ac:dyDescent="0.2">
      <c r="A92" t="s">
        <v>123</v>
      </c>
      <c r="B92" t="s">
        <v>293</v>
      </c>
      <c r="C92">
        <v>373</v>
      </c>
      <c r="D92">
        <v>266</v>
      </c>
      <c r="E92">
        <f t="shared" si="1"/>
        <v>71.31367292225201</v>
      </c>
      <c r="F92">
        <f>Kcal.species!V92*100</f>
        <v>94.416207685031623</v>
      </c>
      <c r="G92">
        <f>Kcal.species!W92*100</f>
        <v>3.8870298391225475</v>
      </c>
    </row>
    <row r="93" spans="1:7" x14ac:dyDescent="0.2">
      <c r="A93" t="s">
        <v>123</v>
      </c>
      <c r="B93" t="s">
        <v>295</v>
      </c>
      <c r="C93">
        <v>8057</v>
      </c>
      <c r="D93">
        <v>331</v>
      </c>
      <c r="E93">
        <f t="shared" si="1"/>
        <v>4.1082288693061937</v>
      </c>
      <c r="F93">
        <f>Kcal.species!V93*100</f>
        <v>22.564683187836273</v>
      </c>
      <c r="G93">
        <f>Kcal.species!W93*100</f>
        <v>17.849138869866081</v>
      </c>
    </row>
    <row r="94" spans="1:7" x14ac:dyDescent="0.2">
      <c r="A94" t="s">
        <v>123</v>
      </c>
      <c r="B94" t="s">
        <v>297</v>
      </c>
      <c r="C94">
        <v>1226</v>
      </c>
      <c r="D94">
        <v>263</v>
      </c>
      <c r="E94">
        <f t="shared" si="1"/>
        <v>21.451876019575856</v>
      </c>
      <c r="F94">
        <f>Kcal.species!V94*100</f>
        <v>49.795448788691168</v>
      </c>
      <c r="G94">
        <f>Kcal.species!W94*100</f>
        <v>42.222329840006729</v>
      </c>
    </row>
    <row r="95" spans="1:7" x14ac:dyDescent="0.2">
      <c r="A95" t="s">
        <v>123</v>
      </c>
      <c r="B95" t="s">
        <v>299</v>
      </c>
      <c r="C95">
        <v>1248</v>
      </c>
      <c r="D95">
        <v>66</v>
      </c>
      <c r="E95">
        <f t="shared" si="1"/>
        <v>5.2884615384615383</v>
      </c>
      <c r="F95">
        <f>Kcal.species!V95*100</f>
        <v>12.229904929633198</v>
      </c>
      <c r="G95">
        <f>Kcal.species!W95*100</f>
        <v>71.392137312742435</v>
      </c>
    </row>
    <row r="96" spans="1:7" x14ac:dyDescent="0.2">
      <c r="A96" t="s">
        <v>301</v>
      </c>
      <c r="B96" t="s">
        <v>302</v>
      </c>
      <c r="C96">
        <v>183</v>
      </c>
      <c r="D96">
        <v>4</v>
      </c>
      <c r="E96">
        <f t="shared" si="1"/>
        <v>2.1857923497267762</v>
      </c>
      <c r="F96">
        <f>Kcal.species!V96*100</f>
        <v>20.003486985522436</v>
      </c>
      <c r="G96">
        <f>Kcal.species!W96*100</f>
        <v>24.89292865612817</v>
      </c>
    </row>
    <row r="97" spans="1:7" x14ac:dyDescent="0.2">
      <c r="A97" t="s">
        <v>301</v>
      </c>
      <c r="B97" t="s">
        <v>304</v>
      </c>
      <c r="C97">
        <v>247</v>
      </c>
      <c r="D97">
        <v>15</v>
      </c>
      <c r="E97">
        <f t="shared" si="1"/>
        <v>6.0728744939271255</v>
      </c>
      <c r="F97">
        <f>Kcal.species!V97*100</f>
        <v>46.890415196595534</v>
      </c>
      <c r="G97">
        <f>Kcal.species!W97*100</f>
        <v>6.2241935371361228</v>
      </c>
    </row>
    <row r="98" spans="1:7" x14ac:dyDescent="0.2">
      <c r="A98" t="s">
        <v>301</v>
      </c>
      <c r="B98" t="s">
        <v>306</v>
      </c>
      <c r="C98">
        <v>19426</v>
      </c>
      <c r="D98">
        <v>4324</v>
      </c>
      <c r="E98">
        <f t="shared" si="1"/>
        <v>22.258828374343665</v>
      </c>
      <c r="F98">
        <f>Kcal.species!V98*100</f>
        <v>78.160492956568589</v>
      </c>
      <c r="G98">
        <f>Kcal.species!W98*100</f>
        <v>2.3034131803642768</v>
      </c>
    </row>
    <row r="99" spans="1:7" x14ac:dyDescent="0.2">
      <c r="A99" t="s">
        <v>301</v>
      </c>
      <c r="B99" t="s">
        <v>308</v>
      </c>
      <c r="C99">
        <v>68</v>
      </c>
      <c r="D99">
        <v>2</v>
      </c>
      <c r="E99">
        <f t="shared" si="1"/>
        <v>2.9411764705882351</v>
      </c>
      <c r="F99">
        <f>Kcal.species!V99*100</f>
        <v>21.785950033167886</v>
      </c>
      <c r="G99">
        <f>Kcal.species!W99*100</f>
        <v>32.533293836666992</v>
      </c>
    </row>
    <row r="100" spans="1:7" x14ac:dyDescent="0.2">
      <c r="A100" t="s">
        <v>301</v>
      </c>
      <c r="B100" t="s">
        <v>310</v>
      </c>
      <c r="C100">
        <v>757</v>
      </c>
      <c r="D100">
        <v>19</v>
      </c>
      <c r="E100">
        <f t="shared" si="1"/>
        <v>2.509907529722589</v>
      </c>
      <c r="F100">
        <f>Kcal.species!V100*100</f>
        <v>29.213638723234293</v>
      </c>
      <c r="G100">
        <f>Kcal.species!W100*100</f>
        <v>1.5307079106540853</v>
      </c>
    </row>
    <row r="101" spans="1:7" x14ac:dyDescent="0.2">
      <c r="A101" t="s">
        <v>301</v>
      </c>
      <c r="B101" t="s">
        <v>312</v>
      </c>
      <c r="C101">
        <v>1021</v>
      </c>
      <c r="D101">
        <v>34</v>
      </c>
      <c r="E101">
        <f t="shared" si="1"/>
        <v>3.3300685602350639</v>
      </c>
      <c r="F101">
        <f>Kcal.species!V101*100</f>
        <v>42.811574874118605</v>
      </c>
      <c r="G101">
        <f>Kcal.species!W101*100</f>
        <v>2.5071051915492184</v>
      </c>
    </row>
    <row r="102" spans="1:7" x14ac:dyDescent="0.2">
      <c r="A102" t="s">
        <v>301</v>
      </c>
      <c r="B102" t="s">
        <v>314</v>
      </c>
      <c r="C102">
        <v>1852</v>
      </c>
      <c r="D102">
        <v>28</v>
      </c>
      <c r="E102">
        <f t="shared" si="1"/>
        <v>1.5118790496760259</v>
      </c>
      <c r="F102">
        <f>Kcal.species!V102*100</f>
        <v>26.72075566413389</v>
      </c>
      <c r="G102">
        <f>Kcal.species!W102*100</f>
        <v>2.8501796348943431</v>
      </c>
    </row>
    <row r="103" spans="1:7" x14ac:dyDescent="0.2">
      <c r="A103" t="s">
        <v>301</v>
      </c>
      <c r="B103" t="s">
        <v>316</v>
      </c>
      <c r="C103">
        <v>6979</v>
      </c>
      <c r="D103">
        <v>181</v>
      </c>
      <c r="E103">
        <f t="shared" si="1"/>
        <v>2.5934947700243587</v>
      </c>
      <c r="F103">
        <f>Kcal.species!V103*100</f>
        <v>33.591388445127606</v>
      </c>
      <c r="G103">
        <f>Kcal.species!W103*100</f>
        <v>7.9447110993086349</v>
      </c>
    </row>
    <row r="104" spans="1:7" x14ac:dyDescent="0.2">
      <c r="A104" t="s">
        <v>301</v>
      </c>
      <c r="B104" t="s">
        <v>320</v>
      </c>
      <c r="C104">
        <v>157</v>
      </c>
      <c r="D104">
        <v>0</v>
      </c>
      <c r="E104">
        <f t="shared" si="1"/>
        <v>0</v>
      </c>
      <c r="F104">
        <f>Kcal.species!V104*100</f>
        <v>0</v>
      </c>
      <c r="G104">
        <f>Kcal.species!W104*100</f>
        <v>9.1432220994141353</v>
      </c>
    </row>
    <row r="105" spans="1:7" x14ac:dyDescent="0.2">
      <c r="A105" t="s">
        <v>301</v>
      </c>
      <c r="B105" t="s">
        <v>318</v>
      </c>
      <c r="C105">
        <v>1738</v>
      </c>
      <c r="D105">
        <v>141</v>
      </c>
      <c r="E105">
        <f t="shared" si="1"/>
        <v>8.112773302646719</v>
      </c>
      <c r="F105">
        <f>Kcal.species!V105*100</f>
        <v>69.107796530912196</v>
      </c>
      <c r="G105">
        <f>Kcal.species!W105*100</f>
        <v>0</v>
      </c>
    </row>
    <row r="106" spans="1:7" x14ac:dyDescent="0.2">
      <c r="A106" t="s">
        <v>301</v>
      </c>
      <c r="B106" t="s">
        <v>322</v>
      </c>
      <c r="C106">
        <v>1997</v>
      </c>
      <c r="D106">
        <v>19</v>
      </c>
      <c r="E106">
        <f t="shared" si="1"/>
        <v>0.9514271407110666</v>
      </c>
      <c r="F106">
        <f>Kcal.species!V106*100</f>
        <v>19.175623614842223</v>
      </c>
      <c r="G106">
        <f>Kcal.species!W106*100</f>
        <v>5.0237286489785546</v>
      </c>
    </row>
    <row r="107" spans="1:7" x14ac:dyDescent="0.2">
      <c r="A107" t="s">
        <v>301</v>
      </c>
      <c r="B107" t="s">
        <v>323</v>
      </c>
      <c r="C107">
        <v>1374</v>
      </c>
      <c r="D107">
        <v>43</v>
      </c>
      <c r="E107">
        <f t="shared" si="1"/>
        <v>3.1295487627365359</v>
      </c>
      <c r="F107">
        <f>Kcal.species!V107*100</f>
        <v>50.170486601545782</v>
      </c>
      <c r="G107">
        <f>Kcal.species!W107*100</f>
        <v>0</v>
      </c>
    </row>
    <row r="108" spans="1:7" x14ac:dyDescent="0.2">
      <c r="A108" t="s">
        <v>301</v>
      </c>
      <c r="B108" t="s">
        <v>324</v>
      </c>
      <c r="C108">
        <v>482</v>
      </c>
      <c r="D108">
        <v>52</v>
      </c>
      <c r="E108">
        <f t="shared" si="1"/>
        <v>10.78838174273859</v>
      </c>
      <c r="F108">
        <f>Kcal.species!V108*100</f>
        <v>74.379609235460407</v>
      </c>
      <c r="G108">
        <f>Kcal.species!W108*100</f>
        <v>0</v>
      </c>
    </row>
    <row r="109" spans="1:7" x14ac:dyDescent="0.2">
      <c r="A109" t="s">
        <v>301</v>
      </c>
      <c r="B109" t="s">
        <v>326</v>
      </c>
      <c r="C109">
        <v>1155</v>
      </c>
      <c r="D109">
        <v>32</v>
      </c>
      <c r="E109">
        <f t="shared" si="1"/>
        <v>2.7705627705627704</v>
      </c>
      <c r="F109">
        <f>Kcal.species!V109*100</f>
        <v>44.954931991842358</v>
      </c>
      <c r="G109">
        <f>Kcal.species!W109*100</f>
        <v>4.195743155770594</v>
      </c>
    </row>
    <row r="110" spans="1:7" x14ac:dyDescent="0.2">
      <c r="A110" t="s">
        <v>301</v>
      </c>
      <c r="B110" t="s">
        <v>327</v>
      </c>
      <c r="C110">
        <v>1939</v>
      </c>
      <c r="D110">
        <v>74</v>
      </c>
      <c r="E110">
        <f t="shared" si="1"/>
        <v>3.8164002062919034</v>
      </c>
      <c r="F110">
        <f>Kcal.species!V110*100</f>
        <v>47.180151762077095</v>
      </c>
      <c r="G110">
        <f>Kcal.species!W110*100</f>
        <v>3.8083700192775072</v>
      </c>
    </row>
    <row r="111" spans="1:7" x14ac:dyDescent="0.2">
      <c r="A111" t="s">
        <v>301</v>
      </c>
      <c r="B111" t="s">
        <v>328</v>
      </c>
      <c r="C111">
        <v>3725</v>
      </c>
      <c r="D111">
        <v>66</v>
      </c>
      <c r="E111">
        <f t="shared" si="1"/>
        <v>1.7718120805369126</v>
      </c>
      <c r="F111">
        <f>Kcal.species!V111*100</f>
        <v>23.831723791207189</v>
      </c>
      <c r="G111">
        <f>Kcal.species!W111*100</f>
        <v>2.5163429747629733</v>
      </c>
    </row>
    <row r="112" spans="1:7" x14ac:dyDescent="0.2">
      <c r="A112" t="s">
        <v>301</v>
      </c>
      <c r="B112" t="s">
        <v>330</v>
      </c>
      <c r="C112">
        <v>700</v>
      </c>
      <c r="D112">
        <v>151</v>
      </c>
      <c r="E112">
        <f t="shared" si="1"/>
        <v>21.571428571428573</v>
      </c>
      <c r="F112">
        <f>Kcal.species!V112*100</f>
        <v>80.607067902817249</v>
      </c>
      <c r="G112">
        <f>Kcal.species!W112*100</f>
        <v>2.125770820267288</v>
      </c>
    </row>
    <row r="113" spans="1:7" x14ac:dyDescent="0.2">
      <c r="A113" t="s">
        <v>301</v>
      </c>
      <c r="B113" t="s">
        <v>332</v>
      </c>
      <c r="C113">
        <v>169</v>
      </c>
      <c r="D113">
        <v>2</v>
      </c>
      <c r="E113">
        <f t="shared" si="1"/>
        <v>1.1834319526627219</v>
      </c>
      <c r="F113">
        <f>Kcal.species!V113*100</f>
        <v>18.348898083764535</v>
      </c>
      <c r="G113">
        <f>Kcal.species!W113*100</f>
        <v>0</v>
      </c>
    </row>
    <row r="114" spans="1:7" x14ac:dyDescent="0.2">
      <c r="A114" t="s">
        <v>301</v>
      </c>
      <c r="B114" t="s">
        <v>334</v>
      </c>
      <c r="C114">
        <v>32401</v>
      </c>
      <c r="D114">
        <v>1762</v>
      </c>
      <c r="E114">
        <f t="shared" si="1"/>
        <v>5.4381037622295612</v>
      </c>
      <c r="F114">
        <f>Kcal.species!V114*100</f>
        <v>57.38845537820643</v>
      </c>
      <c r="G114">
        <f>Kcal.species!W114*100</f>
        <v>1.6536708890389478</v>
      </c>
    </row>
    <row r="115" spans="1:7" x14ac:dyDescent="0.2">
      <c r="A115" t="s">
        <v>301</v>
      </c>
      <c r="B115" t="s">
        <v>336</v>
      </c>
      <c r="C115">
        <v>258</v>
      </c>
      <c r="D115">
        <v>127</v>
      </c>
      <c r="E115">
        <f t="shared" si="1"/>
        <v>49.224806201550386</v>
      </c>
      <c r="F115">
        <f>Kcal.species!V115*100</f>
        <v>91.829869228445787</v>
      </c>
      <c r="G115">
        <f>Kcal.species!W115*100</f>
        <v>0</v>
      </c>
    </row>
    <row r="116" spans="1:7" x14ac:dyDescent="0.2">
      <c r="A116" t="s">
        <v>338</v>
      </c>
      <c r="B116" t="s">
        <v>339</v>
      </c>
      <c r="C116">
        <v>1121</v>
      </c>
      <c r="D116">
        <v>136</v>
      </c>
      <c r="E116">
        <f t="shared" si="1"/>
        <v>12.132024977698483</v>
      </c>
      <c r="F116">
        <f>Kcal.species!V116*100</f>
        <v>68.352619623793728</v>
      </c>
      <c r="G116">
        <f>Kcal.species!W116*100</f>
        <v>3.0021181424419097</v>
      </c>
    </row>
    <row r="117" spans="1:7" x14ac:dyDescent="0.2">
      <c r="A117" t="s">
        <v>338</v>
      </c>
      <c r="B117" t="s">
        <v>341</v>
      </c>
      <c r="C117">
        <v>3351</v>
      </c>
      <c r="D117">
        <v>1555</v>
      </c>
      <c r="E117">
        <f t="shared" si="1"/>
        <v>46.404058490002988</v>
      </c>
      <c r="F117">
        <f>Kcal.species!V117*100</f>
        <v>95.491854091597318</v>
      </c>
      <c r="G117">
        <f>Kcal.species!W117*100</f>
        <v>6.1135885340743074E-2</v>
      </c>
    </row>
    <row r="118" spans="1:7" x14ac:dyDescent="0.2">
      <c r="A118" t="s">
        <v>338</v>
      </c>
      <c r="B118" t="s">
        <v>343</v>
      </c>
      <c r="C118">
        <v>987</v>
      </c>
      <c r="D118">
        <v>363</v>
      </c>
      <c r="E118">
        <f t="shared" si="1"/>
        <v>36.778115501519757</v>
      </c>
      <c r="F118">
        <f>Kcal.species!V118*100</f>
        <v>93.488327193059078</v>
      </c>
      <c r="G118">
        <f>Kcal.species!W118*100</f>
        <v>0.25639587706829886</v>
      </c>
    </row>
    <row r="119" spans="1:7" x14ac:dyDescent="0.2">
      <c r="A119" t="s">
        <v>338</v>
      </c>
      <c r="B119" t="s">
        <v>344</v>
      </c>
      <c r="C119">
        <v>563</v>
      </c>
      <c r="D119">
        <v>274</v>
      </c>
      <c r="E119">
        <f t="shared" si="1"/>
        <v>48.667850799289518</v>
      </c>
      <c r="F119">
        <f>Kcal.species!V119*100</f>
        <v>95.866926144004907</v>
      </c>
      <c r="G119">
        <f>Kcal.species!W119*100</f>
        <v>0</v>
      </c>
    </row>
    <row r="120" spans="1:7" x14ac:dyDescent="0.2">
      <c r="A120" t="s">
        <v>338</v>
      </c>
      <c r="B120" t="s">
        <v>346</v>
      </c>
      <c r="C120">
        <v>1427</v>
      </c>
      <c r="D120">
        <v>481</v>
      </c>
      <c r="E120">
        <f t="shared" si="1"/>
        <v>33.707077785564124</v>
      </c>
      <c r="F120">
        <f>Kcal.species!V120*100</f>
        <v>92.604508246417808</v>
      </c>
      <c r="G120">
        <f>Kcal.species!W120*100</f>
        <v>0</v>
      </c>
    </row>
    <row r="121" spans="1:7" x14ac:dyDescent="0.2">
      <c r="A121" t="s">
        <v>338</v>
      </c>
      <c r="B121" t="s">
        <v>347</v>
      </c>
      <c r="C121">
        <v>169</v>
      </c>
      <c r="D121">
        <v>16</v>
      </c>
      <c r="E121">
        <f t="shared" si="1"/>
        <v>9.4674556213017755</v>
      </c>
      <c r="F121">
        <f>Kcal.species!V121*100</f>
        <v>73.037241226141305</v>
      </c>
      <c r="G121">
        <f>Kcal.species!W121*100</f>
        <v>0</v>
      </c>
    </row>
    <row r="122" spans="1:7" x14ac:dyDescent="0.2">
      <c r="A122" t="s">
        <v>338</v>
      </c>
      <c r="B122" t="s">
        <v>348</v>
      </c>
      <c r="C122">
        <v>105</v>
      </c>
      <c r="D122">
        <v>5</v>
      </c>
      <c r="E122">
        <f t="shared" si="1"/>
        <v>4.7619047619047619</v>
      </c>
      <c r="F122">
        <f>Kcal.species!V122*100</f>
        <v>41.871808352159</v>
      </c>
      <c r="G122">
        <f>Kcal.species!W122*100</f>
        <v>8.3370419468784895</v>
      </c>
    </row>
    <row r="123" spans="1:7" x14ac:dyDescent="0.2">
      <c r="A123" t="s">
        <v>338</v>
      </c>
      <c r="B123" t="s">
        <v>350</v>
      </c>
      <c r="C123">
        <v>5870</v>
      </c>
      <c r="D123">
        <v>3222</v>
      </c>
      <c r="E123">
        <f t="shared" si="1"/>
        <v>54.889267461669512</v>
      </c>
      <c r="F123">
        <f>Kcal.species!V123*100</f>
        <v>96.556388288684843</v>
      </c>
      <c r="G123">
        <f>Kcal.species!W123*100</f>
        <v>0</v>
      </c>
    </row>
    <row r="124" spans="1:7" x14ac:dyDescent="0.2">
      <c r="A124" t="s">
        <v>338</v>
      </c>
      <c r="B124" t="s">
        <v>352</v>
      </c>
      <c r="C124">
        <v>1981</v>
      </c>
      <c r="D124">
        <v>1599</v>
      </c>
      <c r="E124">
        <f t="shared" si="1"/>
        <v>80.716809692074705</v>
      </c>
      <c r="F124">
        <f>Kcal.species!V124*100</f>
        <v>98.856367538810503</v>
      </c>
      <c r="G124">
        <f>Kcal.species!W124*100</f>
        <v>0.12309671225350295</v>
      </c>
    </row>
    <row r="125" spans="1:7" x14ac:dyDescent="0.2">
      <c r="A125" t="s">
        <v>338</v>
      </c>
      <c r="B125" t="s">
        <v>354</v>
      </c>
      <c r="C125">
        <v>135</v>
      </c>
      <c r="D125">
        <v>86</v>
      </c>
      <c r="E125">
        <f t="shared" si="1"/>
        <v>63.703703703703709</v>
      </c>
      <c r="F125">
        <f>Kcal.species!V125*100</f>
        <v>98.504419167045967</v>
      </c>
      <c r="G125">
        <f>Kcal.species!W125*100</f>
        <v>0</v>
      </c>
    </row>
    <row r="126" spans="1:7" x14ac:dyDescent="0.2">
      <c r="A126" t="s">
        <v>338</v>
      </c>
      <c r="B126" t="s">
        <v>355</v>
      </c>
      <c r="C126">
        <v>4785</v>
      </c>
      <c r="D126">
        <v>423</v>
      </c>
      <c r="E126">
        <f t="shared" si="1"/>
        <v>8.8401253918495293</v>
      </c>
      <c r="F126">
        <f>Kcal.species!V126*100</f>
        <v>69.715498286996194</v>
      </c>
      <c r="G126">
        <f>Kcal.species!W126*100</f>
        <v>0.65631031984774879</v>
      </c>
    </row>
    <row r="127" spans="1:7" x14ac:dyDescent="0.2">
      <c r="A127" t="s">
        <v>338</v>
      </c>
      <c r="B127" t="s">
        <v>357</v>
      </c>
      <c r="C127">
        <v>97</v>
      </c>
      <c r="D127">
        <v>5</v>
      </c>
      <c r="E127">
        <f t="shared" si="1"/>
        <v>5.1546391752577314</v>
      </c>
      <c r="F127">
        <f>Kcal.species!V127*100</f>
        <v>41.51701296264573</v>
      </c>
      <c r="G127">
        <f>Kcal.species!W127*100</f>
        <v>8.2663990928595332</v>
      </c>
    </row>
    <row r="128" spans="1:7" x14ac:dyDescent="0.2">
      <c r="A128" t="s">
        <v>338</v>
      </c>
      <c r="B128" t="s">
        <v>359</v>
      </c>
      <c r="C128">
        <v>1932</v>
      </c>
      <c r="D128">
        <v>311</v>
      </c>
      <c r="E128">
        <f t="shared" si="1"/>
        <v>16.097308488612835</v>
      </c>
      <c r="F128">
        <f>Kcal.species!V128*100</f>
        <v>71.506298669755012</v>
      </c>
      <c r="G128">
        <f>Kcal.species!W128*100</f>
        <v>14.649545700253801</v>
      </c>
    </row>
    <row r="129" spans="1:7" x14ac:dyDescent="0.2">
      <c r="A129" t="s">
        <v>338</v>
      </c>
      <c r="B129" t="s">
        <v>361</v>
      </c>
      <c r="C129">
        <v>2535</v>
      </c>
      <c r="D129">
        <v>153</v>
      </c>
      <c r="E129">
        <f t="shared" si="1"/>
        <v>6.0355029585798814</v>
      </c>
      <c r="F129">
        <f>Kcal.species!V129*100</f>
        <v>49.580816625582386</v>
      </c>
      <c r="G129">
        <f>Kcal.species!W129*100</f>
        <v>0</v>
      </c>
    </row>
    <row r="130" spans="1:7" x14ac:dyDescent="0.2">
      <c r="A130" t="s">
        <v>338</v>
      </c>
      <c r="B130" t="s">
        <v>363</v>
      </c>
      <c r="C130">
        <v>3113</v>
      </c>
      <c r="D130">
        <v>1374</v>
      </c>
      <c r="E130">
        <f t="shared" si="1"/>
        <v>44.137487953742372</v>
      </c>
      <c r="F130">
        <f>Kcal.species!V130*100</f>
        <v>95.881916579481484</v>
      </c>
      <c r="G130">
        <f>Kcal.species!W130*100</f>
        <v>0</v>
      </c>
    </row>
    <row r="131" spans="1:7" x14ac:dyDescent="0.2">
      <c r="A131" t="s">
        <v>338</v>
      </c>
      <c r="B131" t="s">
        <v>82</v>
      </c>
      <c r="C131">
        <v>122</v>
      </c>
      <c r="D131">
        <v>39</v>
      </c>
      <c r="E131">
        <f t="shared" ref="E131:E188" si="2">D131/C131*100</f>
        <v>31.967213114754102</v>
      </c>
      <c r="F131">
        <f>Kcal.species!V131*100</f>
        <v>95.707034749961011</v>
      </c>
      <c r="G131">
        <f>Kcal.species!W131*100</f>
        <v>0</v>
      </c>
    </row>
    <row r="132" spans="1:7" x14ac:dyDescent="0.2">
      <c r="A132" t="s">
        <v>338</v>
      </c>
      <c r="B132" t="s">
        <v>83</v>
      </c>
      <c r="C132">
        <v>374</v>
      </c>
      <c r="D132">
        <v>123</v>
      </c>
      <c r="E132">
        <f t="shared" si="2"/>
        <v>32.887700534759354</v>
      </c>
      <c r="F132">
        <f>Kcal.species!V132*100</f>
        <v>93.406285745606098</v>
      </c>
      <c r="G132">
        <f>Kcal.species!W132*100</f>
        <v>0</v>
      </c>
    </row>
    <row r="133" spans="1:7" x14ac:dyDescent="0.2">
      <c r="A133" t="s">
        <v>338</v>
      </c>
      <c r="B133" t="s">
        <v>84</v>
      </c>
      <c r="C133">
        <v>140</v>
      </c>
      <c r="D133">
        <v>41</v>
      </c>
      <c r="E133">
        <f t="shared" si="2"/>
        <v>29.285714285714288</v>
      </c>
      <c r="F133">
        <f>Kcal.species!V133*100</f>
        <v>94.787949909857048</v>
      </c>
      <c r="G133">
        <f>Kcal.species!W133*100</f>
        <v>0</v>
      </c>
    </row>
    <row r="134" spans="1:7" x14ac:dyDescent="0.2">
      <c r="A134" t="s">
        <v>338</v>
      </c>
      <c r="B134" t="s">
        <v>85</v>
      </c>
      <c r="C134">
        <v>64</v>
      </c>
      <c r="D134">
        <v>16</v>
      </c>
      <c r="E134">
        <f t="shared" si="2"/>
        <v>25</v>
      </c>
      <c r="F134">
        <f>Kcal.species!V134*100</f>
        <v>89.757590111928678</v>
      </c>
      <c r="G134">
        <f>Kcal.species!W134*100</f>
        <v>0</v>
      </c>
    </row>
    <row r="135" spans="1:7" x14ac:dyDescent="0.2">
      <c r="A135" t="s">
        <v>338</v>
      </c>
      <c r="B135" t="s">
        <v>364</v>
      </c>
      <c r="C135">
        <v>327</v>
      </c>
      <c r="D135">
        <v>15</v>
      </c>
      <c r="E135">
        <f t="shared" si="2"/>
        <v>4.5871559633027523</v>
      </c>
      <c r="F135">
        <f>Kcal.species!V135*100</f>
        <v>47.17005183445459</v>
      </c>
      <c r="G135">
        <f>Kcal.species!W135*100</f>
        <v>0</v>
      </c>
    </row>
    <row r="136" spans="1:7" x14ac:dyDescent="0.2">
      <c r="A136" t="s">
        <v>338</v>
      </c>
      <c r="B136" t="s">
        <v>87</v>
      </c>
      <c r="C136">
        <v>222</v>
      </c>
      <c r="D136">
        <v>91</v>
      </c>
      <c r="E136">
        <f t="shared" si="2"/>
        <v>40.990990990990987</v>
      </c>
      <c r="F136">
        <f>Kcal.species!V136*100</f>
        <v>95.559648066129782</v>
      </c>
      <c r="G136">
        <f>Kcal.species!W136*100</f>
        <v>0</v>
      </c>
    </row>
    <row r="137" spans="1:7" x14ac:dyDescent="0.2">
      <c r="A137" t="s">
        <v>338</v>
      </c>
      <c r="B137" t="s">
        <v>88</v>
      </c>
      <c r="C137">
        <v>551</v>
      </c>
      <c r="D137">
        <v>22</v>
      </c>
      <c r="E137">
        <f t="shared" si="2"/>
        <v>3.9927404718693285</v>
      </c>
      <c r="F137">
        <f>Kcal.species!V137*100</f>
        <v>44.924535818938288</v>
      </c>
      <c r="G137">
        <f>Kcal.species!W137*100</f>
        <v>0</v>
      </c>
    </row>
    <row r="138" spans="1:7" x14ac:dyDescent="0.2">
      <c r="A138" t="s">
        <v>338</v>
      </c>
      <c r="B138" t="s">
        <v>89</v>
      </c>
      <c r="C138">
        <v>906</v>
      </c>
      <c r="D138">
        <v>345</v>
      </c>
      <c r="E138">
        <f t="shared" si="2"/>
        <v>38.079470198675494</v>
      </c>
      <c r="F138">
        <f>Kcal.species!V138*100</f>
        <v>94.595997899852421</v>
      </c>
      <c r="G138">
        <f>Kcal.species!W138*100</f>
        <v>0</v>
      </c>
    </row>
    <row r="139" spans="1:7" x14ac:dyDescent="0.2">
      <c r="A139" t="s">
        <v>338</v>
      </c>
      <c r="B139" t="s">
        <v>90</v>
      </c>
      <c r="C139">
        <v>127</v>
      </c>
      <c r="D139">
        <v>61</v>
      </c>
      <c r="E139">
        <f t="shared" si="2"/>
        <v>48.031496062992126</v>
      </c>
      <c r="F139">
        <f>Kcal.species!V139*100</f>
        <v>96.145599557904688</v>
      </c>
      <c r="G139">
        <f>Kcal.species!W139*100</f>
        <v>0</v>
      </c>
    </row>
    <row r="140" spans="1:7" x14ac:dyDescent="0.2">
      <c r="A140" t="s">
        <v>366</v>
      </c>
      <c r="B140" t="s">
        <v>367</v>
      </c>
      <c r="C140">
        <v>204</v>
      </c>
      <c r="D140">
        <v>146</v>
      </c>
      <c r="E140">
        <f t="shared" si="2"/>
        <v>71.568627450980387</v>
      </c>
      <c r="F140">
        <f>Kcal.species!V140*100</f>
        <v>82.662541153619557</v>
      </c>
      <c r="G140">
        <f>Kcal.species!W140*100</f>
        <v>16.346100601978385</v>
      </c>
    </row>
    <row r="141" spans="1:7" x14ac:dyDescent="0.2">
      <c r="A141" t="s">
        <v>366</v>
      </c>
      <c r="B141" t="s">
        <v>369</v>
      </c>
      <c r="C141">
        <v>138</v>
      </c>
      <c r="D141">
        <v>51</v>
      </c>
      <c r="E141">
        <f t="shared" si="2"/>
        <v>36.95652173913043</v>
      </c>
      <c r="F141">
        <f>Kcal.species!V141*100</f>
        <v>70.201396960217266</v>
      </c>
      <c r="G141">
        <f>Kcal.species!W141*100</f>
        <v>26.036910644836002</v>
      </c>
    </row>
    <row r="142" spans="1:7" x14ac:dyDescent="0.2">
      <c r="A142" t="s">
        <v>366</v>
      </c>
      <c r="B142" t="s">
        <v>371</v>
      </c>
      <c r="C142">
        <v>142</v>
      </c>
      <c r="D142">
        <v>122</v>
      </c>
      <c r="E142">
        <f t="shared" si="2"/>
        <v>85.91549295774648</v>
      </c>
      <c r="F142">
        <f>Kcal.species!V142*100</f>
        <v>97.579308092602304</v>
      </c>
      <c r="G142">
        <f>Kcal.species!W142*100</f>
        <v>0</v>
      </c>
    </row>
    <row r="143" spans="1:7" x14ac:dyDescent="0.2">
      <c r="A143" t="s">
        <v>366</v>
      </c>
      <c r="B143" t="s">
        <v>373</v>
      </c>
      <c r="C143">
        <v>23469</v>
      </c>
      <c r="D143">
        <v>18628</v>
      </c>
      <c r="E143">
        <f t="shared" si="2"/>
        <v>79.372789637394021</v>
      </c>
      <c r="F143">
        <f>Kcal.species!V143*100</f>
        <v>97.729762989726424</v>
      </c>
      <c r="G143">
        <f>Kcal.species!W143*100</f>
        <v>0.98714896353284309</v>
      </c>
    </row>
    <row r="144" spans="1:7" x14ac:dyDescent="0.2">
      <c r="A144" t="s">
        <v>366</v>
      </c>
      <c r="B144" t="s">
        <v>375</v>
      </c>
      <c r="C144">
        <v>751</v>
      </c>
      <c r="D144">
        <v>2</v>
      </c>
      <c r="E144">
        <f t="shared" si="2"/>
        <v>0.26631158455392812</v>
      </c>
      <c r="F144">
        <f>Kcal.species!V144*100</f>
        <v>1.9885229003844473</v>
      </c>
      <c r="G144">
        <f>Kcal.species!W144*100</f>
        <v>4.9491529877938731</v>
      </c>
    </row>
    <row r="145" spans="1:7" x14ac:dyDescent="0.2">
      <c r="A145" t="s">
        <v>366</v>
      </c>
      <c r="B145" t="s">
        <v>377</v>
      </c>
      <c r="C145">
        <v>254</v>
      </c>
      <c r="D145">
        <v>177</v>
      </c>
      <c r="E145">
        <f t="shared" si="2"/>
        <v>69.685039370078741</v>
      </c>
      <c r="F145">
        <f>Kcal.species!V145*100</f>
        <v>84.889614538875151</v>
      </c>
      <c r="G145">
        <f>Kcal.species!W145*100</f>
        <v>12.891555800653975</v>
      </c>
    </row>
    <row r="146" spans="1:7" x14ac:dyDescent="0.2">
      <c r="A146" t="s">
        <v>366</v>
      </c>
      <c r="B146" t="s">
        <v>379</v>
      </c>
      <c r="C146">
        <v>11651</v>
      </c>
      <c r="D146">
        <v>6979</v>
      </c>
      <c r="E146">
        <f t="shared" si="2"/>
        <v>59.900437730666901</v>
      </c>
      <c r="F146">
        <f>Kcal.species!V146*100</f>
        <v>94.99038793183793</v>
      </c>
      <c r="G146">
        <f>Kcal.species!W146*100</f>
        <v>2.2493385396854615</v>
      </c>
    </row>
    <row r="147" spans="1:7" x14ac:dyDescent="0.2">
      <c r="A147" t="s">
        <v>366</v>
      </c>
      <c r="B147" t="s">
        <v>381</v>
      </c>
      <c r="C147">
        <v>112</v>
      </c>
      <c r="D147">
        <v>4</v>
      </c>
      <c r="E147">
        <f t="shared" si="2"/>
        <v>3.5714285714285712</v>
      </c>
      <c r="F147">
        <f>Kcal.species!V147*100</f>
        <v>16.995560419648641</v>
      </c>
      <c r="G147">
        <f>Kcal.species!W147*100</f>
        <v>50.759462884057335</v>
      </c>
    </row>
    <row r="148" spans="1:7" x14ac:dyDescent="0.2">
      <c r="A148" t="s">
        <v>366</v>
      </c>
      <c r="B148" t="s">
        <v>382</v>
      </c>
      <c r="C148">
        <v>6877</v>
      </c>
      <c r="D148">
        <v>3763</v>
      </c>
      <c r="E148">
        <f t="shared" si="2"/>
        <v>54.718627308419364</v>
      </c>
      <c r="F148">
        <f>Kcal.species!V148*100</f>
        <v>96.169692436257762</v>
      </c>
      <c r="G148">
        <f>Kcal.species!W148*100</f>
        <v>0.30531316283727283</v>
      </c>
    </row>
    <row r="149" spans="1:7" x14ac:dyDescent="0.2">
      <c r="A149" t="s">
        <v>366</v>
      </c>
      <c r="B149" t="s">
        <v>383</v>
      </c>
      <c r="C149">
        <v>35631</v>
      </c>
      <c r="D149">
        <v>12373</v>
      </c>
      <c r="E149">
        <f t="shared" si="2"/>
        <v>34.72537958519267</v>
      </c>
      <c r="F149">
        <f>Kcal.species!V149*100</f>
        <v>92.688222552414004</v>
      </c>
      <c r="G149">
        <f>Kcal.species!W149*100</f>
        <v>0.38034699599596733</v>
      </c>
    </row>
    <row r="150" spans="1:7" x14ac:dyDescent="0.2">
      <c r="A150" t="s">
        <v>366</v>
      </c>
      <c r="B150" t="s">
        <v>385</v>
      </c>
      <c r="C150">
        <v>149</v>
      </c>
      <c r="D150">
        <v>9</v>
      </c>
      <c r="E150">
        <f t="shared" si="2"/>
        <v>6.0402684563758395</v>
      </c>
      <c r="F150">
        <f>Kcal.species!V150*100</f>
        <v>39.685963570271518</v>
      </c>
      <c r="G150">
        <f>Kcal.species!W150*100</f>
        <v>8.7798013351435706</v>
      </c>
    </row>
    <row r="151" spans="1:7" x14ac:dyDescent="0.2">
      <c r="A151" t="s">
        <v>366</v>
      </c>
      <c r="B151" t="s">
        <v>387</v>
      </c>
      <c r="C151">
        <v>3736</v>
      </c>
      <c r="D151">
        <v>197</v>
      </c>
      <c r="E151">
        <f t="shared" si="2"/>
        <v>5.2730192719486082</v>
      </c>
      <c r="F151">
        <f>Kcal.species!V151*100</f>
        <v>44.676550317463729</v>
      </c>
      <c r="G151">
        <f>Kcal.species!W151*100</f>
        <v>8.353633224656356</v>
      </c>
    </row>
    <row r="152" spans="1:7" x14ac:dyDescent="0.2">
      <c r="A152" t="s">
        <v>366</v>
      </c>
      <c r="B152" t="s">
        <v>389</v>
      </c>
      <c r="C152">
        <v>1927</v>
      </c>
      <c r="D152">
        <v>715</v>
      </c>
      <c r="E152">
        <f t="shared" si="2"/>
        <v>37.104307213284898</v>
      </c>
      <c r="F152">
        <f>Kcal.species!V152*100</f>
        <v>79.799576290530567</v>
      </c>
      <c r="G152">
        <f>Kcal.species!W152*100</f>
        <v>5.2221900738948825</v>
      </c>
    </row>
    <row r="153" spans="1:7" x14ac:dyDescent="0.2">
      <c r="A153" t="s">
        <v>366</v>
      </c>
      <c r="B153" t="s">
        <v>391</v>
      </c>
      <c r="C153">
        <v>6317</v>
      </c>
      <c r="D153">
        <v>4853</v>
      </c>
      <c r="E153">
        <f t="shared" si="2"/>
        <v>76.824441981953456</v>
      </c>
      <c r="F153">
        <f>Kcal.species!V153*100</f>
        <v>95.691305216607532</v>
      </c>
      <c r="G153">
        <f>Kcal.species!W153*100</f>
        <v>1.3152165438646697</v>
      </c>
    </row>
    <row r="154" spans="1:7" x14ac:dyDescent="0.2">
      <c r="A154" t="s">
        <v>366</v>
      </c>
      <c r="B154" t="s">
        <v>393</v>
      </c>
      <c r="C154">
        <v>904</v>
      </c>
      <c r="D154">
        <v>768</v>
      </c>
      <c r="E154">
        <f t="shared" si="2"/>
        <v>84.955752212389385</v>
      </c>
      <c r="F154">
        <f>Kcal.species!V154*100</f>
        <v>98.120484822042812</v>
      </c>
      <c r="G154">
        <f>Kcal.species!W154*100</f>
        <v>0.25438338056463894</v>
      </c>
    </row>
    <row r="155" spans="1:7" x14ac:dyDescent="0.2">
      <c r="A155" t="s">
        <v>366</v>
      </c>
      <c r="B155" t="s">
        <v>395</v>
      </c>
      <c r="C155">
        <v>1615</v>
      </c>
      <c r="D155">
        <v>52</v>
      </c>
      <c r="E155">
        <f t="shared" si="2"/>
        <v>3.219814241486068</v>
      </c>
      <c r="F155">
        <f>Kcal.species!V155*100</f>
        <v>23.931708345006857</v>
      </c>
      <c r="G155">
        <f>Kcal.species!W155*100</f>
        <v>3.2072194075876617</v>
      </c>
    </row>
    <row r="156" spans="1:7" x14ac:dyDescent="0.2">
      <c r="A156" t="s">
        <v>366</v>
      </c>
      <c r="B156" t="s">
        <v>397</v>
      </c>
      <c r="C156">
        <v>1731</v>
      </c>
      <c r="D156">
        <v>81</v>
      </c>
      <c r="E156">
        <f t="shared" si="2"/>
        <v>4.6793760831889086</v>
      </c>
      <c r="F156">
        <f>Kcal.species!V156*100</f>
        <v>27.059067919701498</v>
      </c>
      <c r="G156">
        <f>Kcal.species!W156*100</f>
        <v>22.615021241194398</v>
      </c>
    </row>
    <row r="157" spans="1:7" x14ac:dyDescent="0.2">
      <c r="A157" t="s">
        <v>366</v>
      </c>
      <c r="B157" t="s">
        <v>399</v>
      </c>
      <c r="C157">
        <v>1020</v>
      </c>
      <c r="D157">
        <v>544</v>
      </c>
      <c r="E157">
        <f t="shared" si="2"/>
        <v>53.333333333333336</v>
      </c>
      <c r="F157">
        <f>Kcal.species!V157*100</f>
        <v>85.960667846973536</v>
      </c>
      <c r="G157">
        <f>Kcal.species!W157*100</f>
        <v>0.31462349443735316</v>
      </c>
    </row>
    <row r="158" spans="1:7" x14ac:dyDescent="0.2">
      <c r="A158" t="s">
        <v>401</v>
      </c>
      <c r="B158" t="s">
        <v>402</v>
      </c>
      <c r="C158">
        <v>2491</v>
      </c>
      <c r="D158">
        <v>83</v>
      </c>
      <c r="E158">
        <f t="shared" si="2"/>
        <v>3.3319951826575669</v>
      </c>
      <c r="F158">
        <f>Kcal.species!V158*100</f>
        <v>25.058985435745591</v>
      </c>
      <c r="G158">
        <f>Kcal.species!W158*100</f>
        <v>26.750732058907055</v>
      </c>
    </row>
    <row r="159" spans="1:7" x14ac:dyDescent="0.2">
      <c r="A159" t="s">
        <v>401</v>
      </c>
      <c r="B159" t="s">
        <v>404</v>
      </c>
      <c r="C159">
        <v>887</v>
      </c>
      <c r="D159">
        <v>633</v>
      </c>
      <c r="E159">
        <f t="shared" si="2"/>
        <v>71.36414881623449</v>
      </c>
      <c r="F159">
        <f>Kcal.species!V159*100</f>
        <v>94.002277897798422</v>
      </c>
      <c r="G159">
        <f>Kcal.species!W159*100</f>
        <v>2.8089793210855789</v>
      </c>
    </row>
    <row r="160" spans="1:7" x14ac:dyDescent="0.2">
      <c r="A160" t="s">
        <v>401</v>
      </c>
      <c r="B160" t="s">
        <v>405</v>
      </c>
      <c r="C160">
        <v>205</v>
      </c>
      <c r="D160">
        <v>195</v>
      </c>
      <c r="E160">
        <f t="shared" si="2"/>
        <v>95.121951219512198</v>
      </c>
      <c r="F160">
        <f>Kcal.species!V160*100</f>
        <v>99.340269495607771</v>
      </c>
      <c r="G160">
        <f>Kcal.species!W160*100</f>
        <v>0.50716700989837893</v>
      </c>
    </row>
    <row r="161" spans="1:7" x14ac:dyDescent="0.2">
      <c r="A161" t="s">
        <v>401</v>
      </c>
      <c r="B161" t="s">
        <v>406</v>
      </c>
      <c r="C161">
        <v>628</v>
      </c>
      <c r="D161">
        <v>481</v>
      </c>
      <c r="E161">
        <f t="shared" si="2"/>
        <v>76.592356687898089</v>
      </c>
      <c r="F161">
        <f>Kcal.species!V161*100</f>
        <v>99.577000112314025</v>
      </c>
      <c r="G161">
        <f>Kcal.species!W161*100</f>
        <v>0.20609821741039819</v>
      </c>
    </row>
    <row r="162" spans="1:7" x14ac:dyDescent="0.2">
      <c r="A162" t="s">
        <v>401</v>
      </c>
      <c r="B162" t="s">
        <v>407</v>
      </c>
      <c r="C162">
        <v>1334</v>
      </c>
      <c r="D162">
        <v>315</v>
      </c>
      <c r="E162">
        <f t="shared" si="2"/>
        <v>23.613193403298354</v>
      </c>
      <c r="F162">
        <f>Kcal.species!V162*100</f>
        <v>79.146019543265339</v>
      </c>
      <c r="G162">
        <f>Kcal.species!W162*100</f>
        <v>9.004949846801976</v>
      </c>
    </row>
    <row r="163" spans="1:7" x14ac:dyDescent="0.2">
      <c r="A163" t="s">
        <v>401</v>
      </c>
      <c r="B163" t="s">
        <v>408</v>
      </c>
      <c r="C163">
        <v>573</v>
      </c>
      <c r="D163">
        <v>124</v>
      </c>
      <c r="E163">
        <f t="shared" si="2"/>
        <v>21.640488656195462</v>
      </c>
      <c r="F163">
        <f>Kcal.species!V163*100</f>
        <v>82.555435367412485</v>
      </c>
      <c r="G163">
        <f>Kcal.species!W163*100</f>
        <v>4.6396188082180778</v>
      </c>
    </row>
    <row r="164" spans="1:7" x14ac:dyDescent="0.2">
      <c r="A164" t="s">
        <v>401</v>
      </c>
      <c r="B164" t="s">
        <v>409</v>
      </c>
      <c r="C164">
        <v>120</v>
      </c>
      <c r="D164">
        <v>111</v>
      </c>
      <c r="E164">
        <f t="shared" si="2"/>
        <v>92.5</v>
      </c>
      <c r="F164">
        <f>Kcal.species!V164*100</f>
        <v>95.409002424450534</v>
      </c>
      <c r="G164">
        <f>Kcal.species!W164*100</f>
        <v>4.278550417118784</v>
      </c>
    </row>
    <row r="165" spans="1:7" x14ac:dyDescent="0.2">
      <c r="A165" t="s">
        <v>401</v>
      </c>
      <c r="B165" t="s">
        <v>410</v>
      </c>
      <c r="C165">
        <v>176</v>
      </c>
      <c r="D165">
        <v>59</v>
      </c>
      <c r="E165">
        <f t="shared" si="2"/>
        <v>33.522727272727273</v>
      </c>
      <c r="F165">
        <f>Kcal.species!V165*100</f>
        <v>91.63389157986461</v>
      </c>
      <c r="G165">
        <f>Kcal.species!W165*100</f>
        <v>0</v>
      </c>
    </row>
    <row r="166" spans="1:7" x14ac:dyDescent="0.2">
      <c r="A166" t="s">
        <v>401</v>
      </c>
      <c r="B166" t="s">
        <v>411</v>
      </c>
      <c r="C166">
        <v>281</v>
      </c>
      <c r="D166">
        <v>153</v>
      </c>
      <c r="E166">
        <f t="shared" si="2"/>
        <v>54.44839857651246</v>
      </c>
      <c r="F166">
        <f>Kcal.species!V166*100</f>
        <v>95.131303186523013</v>
      </c>
      <c r="G166">
        <f>Kcal.species!W166*100</f>
        <v>0.61900233704724972</v>
      </c>
    </row>
    <row r="167" spans="1:7" x14ac:dyDescent="0.2">
      <c r="A167" t="s">
        <v>401</v>
      </c>
      <c r="B167" t="s">
        <v>412</v>
      </c>
      <c r="C167">
        <v>79</v>
      </c>
      <c r="D167">
        <v>72</v>
      </c>
      <c r="E167">
        <f t="shared" si="2"/>
        <v>91.139240506329116</v>
      </c>
      <c r="F167">
        <f>Kcal.species!V167*100</f>
        <v>92.032116036887913</v>
      </c>
      <c r="G167">
        <f>Kcal.species!W167*100</f>
        <v>7.6351651430800995</v>
      </c>
    </row>
    <row r="168" spans="1:7" x14ac:dyDescent="0.2">
      <c r="A168" t="s">
        <v>401</v>
      </c>
      <c r="B168" t="s">
        <v>413</v>
      </c>
      <c r="C168">
        <v>523</v>
      </c>
      <c r="D168">
        <v>269</v>
      </c>
      <c r="E168">
        <f t="shared" si="2"/>
        <v>51.434034416826002</v>
      </c>
      <c r="F168">
        <f>Kcal.species!V168*100</f>
        <v>91.873038468398121</v>
      </c>
      <c r="G168">
        <f>Kcal.species!W168*100</f>
        <v>1.3600537258868788</v>
      </c>
    </row>
    <row r="169" spans="1:7" x14ac:dyDescent="0.2">
      <c r="A169" t="s">
        <v>401</v>
      </c>
      <c r="B169" t="s">
        <v>414</v>
      </c>
      <c r="C169">
        <v>65</v>
      </c>
      <c r="D169">
        <v>1</v>
      </c>
      <c r="E169">
        <f t="shared" si="2"/>
        <v>1.5384615384615385</v>
      </c>
      <c r="F169">
        <f>Kcal.species!V169*100</f>
        <v>9.3826074513543318</v>
      </c>
      <c r="G169">
        <f>Kcal.species!W169*100</f>
        <v>46.703972775158618</v>
      </c>
    </row>
    <row r="170" spans="1:7" x14ac:dyDescent="0.2">
      <c r="A170" t="s">
        <v>401</v>
      </c>
      <c r="B170" t="s">
        <v>415</v>
      </c>
      <c r="C170">
        <v>52</v>
      </c>
      <c r="D170">
        <v>39</v>
      </c>
      <c r="E170">
        <f t="shared" si="2"/>
        <v>75</v>
      </c>
      <c r="F170">
        <f>Kcal.species!V170*100</f>
        <v>87.617903405984649</v>
      </c>
      <c r="G170">
        <f>Kcal.species!W170*100</f>
        <v>11.183005217723656</v>
      </c>
    </row>
    <row r="171" spans="1:7" x14ac:dyDescent="0.2">
      <c r="A171" t="s">
        <v>401</v>
      </c>
      <c r="B171" t="s">
        <v>416</v>
      </c>
      <c r="C171">
        <v>379</v>
      </c>
      <c r="D171">
        <v>332</v>
      </c>
      <c r="E171">
        <f t="shared" si="2"/>
        <v>87.598944591029024</v>
      </c>
      <c r="F171">
        <f>Kcal.species!V171*100</f>
        <v>99.720080725431956</v>
      </c>
      <c r="G171">
        <f>Kcal.species!W171*100</f>
        <v>0</v>
      </c>
    </row>
    <row r="172" spans="1:7" x14ac:dyDescent="0.2">
      <c r="A172" t="s">
        <v>401</v>
      </c>
      <c r="B172" t="s">
        <v>418</v>
      </c>
      <c r="C172">
        <v>671</v>
      </c>
      <c r="D172">
        <v>552</v>
      </c>
      <c r="E172">
        <f t="shared" si="2"/>
        <v>82.265275707898653</v>
      </c>
      <c r="F172">
        <f>Kcal.species!V172*100</f>
        <v>99.581229510769603</v>
      </c>
      <c r="G172">
        <f>Kcal.species!W172*100</f>
        <v>0</v>
      </c>
    </row>
    <row r="173" spans="1:7" x14ac:dyDescent="0.2">
      <c r="A173" t="s">
        <v>401</v>
      </c>
      <c r="B173" t="s">
        <v>419</v>
      </c>
      <c r="C173">
        <v>896</v>
      </c>
      <c r="D173">
        <v>73</v>
      </c>
      <c r="E173">
        <f t="shared" si="2"/>
        <v>8.1473214285714288</v>
      </c>
      <c r="F173">
        <f>Kcal.species!V173*100</f>
        <v>53.420603079495855</v>
      </c>
      <c r="G173">
        <f>Kcal.species!W173*100</f>
        <v>0</v>
      </c>
    </row>
    <row r="174" spans="1:7" x14ac:dyDescent="0.2">
      <c r="A174" t="s">
        <v>401</v>
      </c>
      <c r="B174" t="s">
        <v>420</v>
      </c>
      <c r="C174">
        <v>204</v>
      </c>
      <c r="D174">
        <v>143</v>
      </c>
      <c r="E174">
        <f t="shared" si="2"/>
        <v>70.098039215686271</v>
      </c>
      <c r="F174">
        <f>Kcal.species!V174*100</f>
        <v>98.959190841034896</v>
      </c>
      <c r="G174">
        <f>Kcal.species!W174*100</f>
        <v>0</v>
      </c>
    </row>
    <row r="175" spans="1:7" x14ac:dyDescent="0.2">
      <c r="A175" t="s">
        <v>401</v>
      </c>
      <c r="B175" t="s">
        <v>421</v>
      </c>
      <c r="C175">
        <v>500</v>
      </c>
      <c r="D175">
        <v>415</v>
      </c>
      <c r="E175">
        <f t="shared" si="2"/>
        <v>83</v>
      </c>
      <c r="F175">
        <f>Kcal.species!V175*100</f>
        <v>99.655791429512945</v>
      </c>
      <c r="G175">
        <f>Kcal.species!W175*100</f>
        <v>0</v>
      </c>
    </row>
    <row r="176" spans="1:7" x14ac:dyDescent="0.2">
      <c r="A176" t="s">
        <v>401</v>
      </c>
      <c r="B176" t="s">
        <v>422</v>
      </c>
      <c r="C176">
        <v>347</v>
      </c>
      <c r="D176">
        <v>181</v>
      </c>
      <c r="E176">
        <f t="shared" si="2"/>
        <v>52.161383285302598</v>
      </c>
      <c r="F176">
        <f>Kcal.species!V176*100</f>
        <v>96.804068970589199</v>
      </c>
      <c r="G176">
        <f>Kcal.species!W176*100</f>
        <v>0</v>
      </c>
    </row>
    <row r="177" spans="1:7" x14ac:dyDescent="0.2">
      <c r="A177" t="s">
        <v>401</v>
      </c>
      <c r="B177" t="s">
        <v>423</v>
      </c>
      <c r="C177">
        <v>75</v>
      </c>
      <c r="D177">
        <v>59</v>
      </c>
      <c r="E177">
        <f t="shared" si="2"/>
        <v>78.666666666666657</v>
      </c>
      <c r="F177">
        <f>Kcal.species!V177*100</f>
        <v>99.078869191428467</v>
      </c>
      <c r="G177">
        <f>Kcal.species!W177*100</f>
        <v>0</v>
      </c>
    </row>
    <row r="178" spans="1:7" x14ac:dyDescent="0.2">
      <c r="A178" t="s">
        <v>401</v>
      </c>
      <c r="B178" t="s">
        <v>424</v>
      </c>
      <c r="C178">
        <v>382</v>
      </c>
      <c r="D178">
        <v>187</v>
      </c>
      <c r="E178">
        <f t="shared" si="2"/>
        <v>48.952879581151834</v>
      </c>
      <c r="F178">
        <f>Kcal.species!V178*100</f>
        <v>97.680099556209228</v>
      </c>
      <c r="G178">
        <f>Kcal.species!W178*100</f>
        <v>0</v>
      </c>
    </row>
    <row r="179" spans="1:7" x14ac:dyDescent="0.2">
      <c r="A179" t="s">
        <v>401</v>
      </c>
      <c r="B179" t="s">
        <v>425</v>
      </c>
      <c r="C179">
        <v>82</v>
      </c>
      <c r="D179">
        <v>12</v>
      </c>
      <c r="E179">
        <f t="shared" si="2"/>
        <v>14.634146341463413</v>
      </c>
      <c r="F179">
        <f>Kcal.species!V179*100</f>
        <v>91.412268128701086</v>
      </c>
      <c r="G179">
        <f>Kcal.species!W179*100</f>
        <v>0</v>
      </c>
    </row>
    <row r="180" spans="1:7" x14ac:dyDescent="0.2">
      <c r="A180" t="s">
        <v>401</v>
      </c>
      <c r="B180" t="s">
        <v>426</v>
      </c>
      <c r="C180">
        <v>64</v>
      </c>
      <c r="D180">
        <v>36</v>
      </c>
      <c r="E180">
        <f t="shared" si="2"/>
        <v>56.25</v>
      </c>
      <c r="F180">
        <f>Kcal.species!V180*100</f>
        <v>96.402306899407023</v>
      </c>
      <c r="G180">
        <f>Kcal.species!W180*100</f>
        <v>0</v>
      </c>
    </row>
    <row r="181" spans="1:7" x14ac:dyDescent="0.2">
      <c r="A181" t="s">
        <v>401</v>
      </c>
      <c r="B181" t="s">
        <v>427</v>
      </c>
      <c r="C181">
        <v>142</v>
      </c>
      <c r="D181">
        <v>33</v>
      </c>
      <c r="E181">
        <f t="shared" si="2"/>
        <v>23.239436619718308</v>
      </c>
      <c r="F181">
        <f>Kcal.species!V181*100</f>
        <v>93.407497179647237</v>
      </c>
      <c r="G181">
        <f>Kcal.species!W181*100</f>
        <v>2.817916168950259</v>
      </c>
    </row>
    <row r="182" spans="1:7" x14ac:dyDescent="0.2">
      <c r="A182" t="s">
        <v>401</v>
      </c>
      <c r="B182" t="s">
        <v>429</v>
      </c>
      <c r="C182">
        <v>155</v>
      </c>
      <c r="D182">
        <v>127</v>
      </c>
      <c r="E182">
        <f t="shared" si="2"/>
        <v>81.935483870967744</v>
      </c>
      <c r="F182">
        <f>Kcal.species!V182*100</f>
        <v>98.695048404393617</v>
      </c>
      <c r="G182">
        <f>Kcal.species!W182*100</f>
        <v>0.77366315920513962</v>
      </c>
    </row>
    <row r="183" spans="1:7" x14ac:dyDescent="0.2">
      <c r="A183" t="s">
        <v>401</v>
      </c>
      <c r="B183" t="s">
        <v>430</v>
      </c>
      <c r="C183">
        <v>83</v>
      </c>
      <c r="D183">
        <v>29</v>
      </c>
      <c r="E183">
        <f t="shared" si="2"/>
        <v>34.939759036144579</v>
      </c>
      <c r="F183">
        <f>Kcal.species!V183*100</f>
        <v>88.095980419360814</v>
      </c>
      <c r="G183">
        <f>Kcal.species!W183*100</f>
        <v>0</v>
      </c>
    </row>
    <row r="184" spans="1:7" x14ac:dyDescent="0.2">
      <c r="A184" t="s">
        <v>401</v>
      </c>
      <c r="B184" t="s">
        <v>433</v>
      </c>
      <c r="C184">
        <v>742</v>
      </c>
      <c r="D184">
        <v>568</v>
      </c>
      <c r="E184">
        <f t="shared" si="2"/>
        <v>76.549865229110509</v>
      </c>
      <c r="F184">
        <f>Kcal.species!V184*100</f>
        <v>98.682732739735755</v>
      </c>
      <c r="G184">
        <f>Kcal.species!W184*100</f>
        <v>0</v>
      </c>
    </row>
    <row r="185" spans="1:7" x14ac:dyDescent="0.2">
      <c r="A185" t="s">
        <v>401</v>
      </c>
      <c r="B185" t="s">
        <v>435</v>
      </c>
      <c r="C185">
        <v>419</v>
      </c>
      <c r="D185">
        <v>355</v>
      </c>
      <c r="E185">
        <f t="shared" si="2"/>
        <v>84.725536992840105</v>
      </c>
      <c r="F185">
        <f>Kcal.species!V185*100</f>
        <v>99.04331233704508</v>
      </c>
      <c r="G185">
        <f>Kcal.species!W185*100</f>
        <v>0</v>
      </c>
    </row>
    <row r="186" spans="1:7" x14ac:dyDescent="0.2">
      <c r="A186" t="s">
        <v>401</v>
      </c>
      <c r="B186" t="s">
        <v>436</v>
      </c>
      <c r="C186">
        <v>374</v>
      </c>
      <c r="D186">
        <v>356</v>
      </c>
      <c r="E186">
        <f t="shared" si="2"/>
        <v>95.18716577540107</v>
      </c>
      <c r="F186">
        <f>Kcal.species!V186*100</f>
        <v>99.715553493679081</v>
      </c>
      <c r="G186">
        <f>Kcal.species!W186*100</f>
        <v>0</v>
      </c>
    </row>
    <row r="187" spans="1:7" x14ac:dyDescent="0.2">
      <c r="A187" t="s">
        <v>401</v>
      </c>
      <c r="B187" t="s">
        <v>438</v>
      </c>
      <c r="C187">
        <v>284</v>
      </c>
      <c r="D187">
        <v>23</v>
      </c>
      <c r="E187">
        <f t="shared" si="2"/>
        <v>8.0985915492957758</v>
      </c>
      <c r="F187">
        <f>Kcal.species!V187*100</f>
        <v>50.326006279652901</v>
      </c>
      <c r="G187">
        <f>Kcal.species!W187*100</f>
        <v>6.5350085418204547</v>
      </c>
    </row>
    <row r="188" spans="1:7" x14ac:dyDescent="0.2">
      <c r="A188" t="s">
        <v>401</v>
      </c>
      <c r="B188" t="s">
        <v>440</v>
      </c>
      <c r="C188">
        <v>58</v>
      </c>
      <c r="D188">
        <v>49</v>
      </c>
      <c r="E188">
        <f t="shared" si="2"/>
        <v>84.482758620689651</v>
      </c>
      <c r="F188">
        <f>Kcal.species!V188*100</f>
        <v>98.984199554603521</v>
      </c>
      <c r="G188">
        <f>Kcal.species!W188*100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Butler&amp;Campbell</vt:lpstr>
      <vt:lpstr>CannonEtAl2011</vt:lpstr>
      <vt:lpstr>McKechnie2007</vt:lpstr>
      <vt:lpstr>McKechnie&amp;Moss2016</vt:lpstr>
      <vt:lpstr>Kcal.species</vt:lpstr>
      <vt:lpstr>kcal.specimens</vt:lpstr>
      <vt:lpstr>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Gavenus</dc:creator>
  <cp:lastModifiedBy>Erika Gavenus</cp:lastModifiedBy>
  <dcterms:created xsi:type="dcterms:W3CDTF">2021-06-02T22:52:56Z</dcterms:created>
  <dcterms:modified xsi:type="dcterms:W3CDTF">2022-09-02T16:48:11Z</dcterms:modified>
</cp:coreProperties>
</file>