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7d08dd65be1282/Documents/Reading/graph-code/Skoltech-PhD-Thesis/_codes/python_code/"/>
    </mc:Choice>
  </mc:AlternateContent>
  <xr:revisionPtr revIDLastSave="8" documentId="8_{AFEC8F20-1454-4600-B703-80AC7303C057}" xr6:coauthVersionLast="46" xr6:coauthVersionMax="46" xr10:uidLastSave="{E071DF83-874E-4EB5-A09D-B3A66EF21DF9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3" i="1"/>
  <c r="O19" i="2"/>
  <c r="O20" i="2"/>
  <c r="O21" i="2"/>
  <c r="O22" i="2"/>
  <c r="O23" i="2"/>
  <c r="O24" i="2"/>
  <c r="O25" i="2"/>
  <c r="O26" i="2"/>
  <c r="O27" i="2"/>
  <c r="O28" i="2"/>
  <c r="O29" i="2"/>
  <c r="O18" i="2"/>
  <c r="P20" i="2"/>
  <c r="P23" i="2"/>
  <c r="P25" i="2"/>
  <c r="P26" i="2"/>
  <c r="H18" i="2"/>
  <c r="P19" i="2" s="1"/>
  <c r="H19" i="2"/>
  <c r="P28" i="2" s="1"/>
  <c r="H20" i="2"/>
  <c r="P29" i="2" s="1"/>
  <c r="H21" i="2"/>
  <c r="H22" i="2"/>
  <c r="H23" i="2"/>
  <c r="H24" i="2"/>
  <c r="H25" i="2"/>
  <c r="H26" i="2"/>
  <c r="H27" i="2"/>
  <c r="H28" i="2"/>
  <c r="H29" i="2"/>
  <c r="P24" i="2" l="1"/>
  <c r="P18" i="2"/>
  <c r="P22" i="2"/>
  <c r="P21" i="2"/>
  <c r="P27" i="2"/>
  <c r="N44" i="2"/>
  <c r="M44" i="2"/>
  <c r="Q44" i="2" s="1"/>
  <c r="H44" i="2"/>
  <c r="N43" i="2"/>
  <c r="M43" i="2"/>
  <c r="H43" i="2"/>
  <c r="N42" i="2"/>
  <c r="M42" i="2"/>
  <c r="H42" i="2"/>
  <c r="N41" i="2"/>
  <c r="M41" i="2"/>
  <c r="H41" i="2"/>
  <c r="N40" i="2"/>
  <c r="M40" i="2"/>
  <c r="H40" i="2"/>
  <c r="N39" i="2"/>
  <c r="M39" i="2"/>
  <c r="H39" i="2"/>
  <c r="N38" i="2"/>
  <c r="M38" i="2"/>
  <c r="Q38" i="2" s="1"/>
  <c r="H38" i="2"/>
  <c r="N37" i="2"/>
  <c r="M37" i="2"/>
  <c r="H37" i="2"/>
  <c r="N36" i="2"/>
  <c r="M36" i="2"/>
  <c r="H36" i="2"/>
  <c r="N35" i="2"/>
  <c r="M35" i="2"/>
  <c r="H35" i="2"/>
  <c r="N34" i="2"/>
  <c r="M34" i="2"/>
  <c r="H34" i="2"/>
  <c r="N33" i="2"/>
  <c r="M33" i="2"/>
  <c r="H33" i="2"/>
  <c r="N29" i="2"/>
  <c r="M29" i="2"/>
  <c r="Q29" i="2" s="1"/>
  <c r="N28" i="2"/>
  <c r="M28" i="2"/>
  <c r="N27" i="2"/>
  <c r="M27" i="2"/>
  <c r="N26" i="2"/>
  <c r="M26" i="2"/>
  <c r="N25" i="2"/>
  <c r="M25" i="2"/>
  <c r="Q25" i="2" s="1"/>
  <c r="N24" i="2"/>
  <c r="M24" i="2"/>
  <c r="N23" i="2"/>
  <c r="M23" i="2"/>
  <c r="N22" i="2"/>
  <c r="M22" i="2"/>
  <c r="N21" i="2"/>
  <c r="M21" i="2"/>
  <c r="Q21" i="2" s="1"/>
  <c r="N20" i="2"/>
  <c r="M20" i="2"/>
  <c r="N19" i="2"/>
  <c r="M19" i="2"/>
  <c r="N18" i="2"/>
  <c r="M18" i="2"/>
  <c r="O40" i="2" l="1"/>
  <c r="P40" i="2"/>
  <c r="R40" i="2" s="1"/>
  <c r="P35" i="2"/>
  <c r="O35" i="2"/>
  <c r="Q40" i="2"/>
  <c r="O38" i="2"/>
  <c r="P38" i="2"/>
  <c r="P43" i="2"/>
  <c r="O43" i="2"/>
  <c r="P41" i="2"/>
  <c r="O41" i="2"/>
  <c r="Q36" i="2"/>
  <c r="O39" i="2"/>
  <c r="P39" i="2"/>
  <c r="P44" i="2"/>
  <c r="R44" i="2" s="1"/>
  <c r="O44" i="2"/>
  <c r="O33" i="2"/>
  <c r="P33" i="2"/>
  <c r="P36" i="2"/>
  <c r="R36" i="2" s="1"/>
  <c r="T36" i="2" s="1"/>
  <c r="O36" i="2"/>
  <c r="S36" i="2" s="1"/>
  <c r="P34" i="2"/>
  <c r="R34" i="2" s="1"/>
  <c r="O34" i="2"/>
  <c r="P42" i="2"/>
  <c r="O42" i="2"/>
  <c r="Q20" i="2"/>
  <c r="Q24" i="2"/>
  <c r="Q28" i="2"/>
  <c r="Q34" i="2"/>
  <c r="P37" i="2"/>
  <c r="O37" i="2"/>
  <c r="Q42" i="2"/>
  <c r="Q35" i="2"/>
  <c r="Q37" i="2"/>
  <c r="Q39" i="2"/>
  <c r="Q41" i="2"/>
  <c r="Q43" i="2"/>
  <c r="Q33" i="2"/>
  <c r="R18" i="2"/>
  <c r="R19" i="2"/>
  <c r="R20" i="2"/>
  <c r="S20" i="2" s="1"/>
  <c r="R21" i="2"/>
  <c r="T21" i="2" s="1"/>
  <c r="R22" i="2"/>
  <c r="R23" i="2"/>
  <c r="R24" i="2"/>
  <c r="R25" i="2"/>
  <c r="T25" i="2" s="1"/>
  <c r="R26" i="2"/>
  <c r="R27" i="2"/>
  <c r="R28" i="2"/>
  <c r="S28" i="2" s="1"/>
  <c r="R29" i="2"/>
  <c r="T29" i="2" s="1"/>
  <c r="Q18" i="2"/>
  <c r="Q22" i="2"/>
  <c r="Q26" i="2"/>
  <c r="Q19" i="2"/>
  <c r="Q23" i="2"/>
  <c r="Q27" i="2"/>
  <c r="L38" i="1"/>
  <c r="L45" i="1"/>
  <c r="L35" i="1"/>
  <c r="L36" i="1"/>
  <c r="L37" i="1"/>
  <c r="L39" i="1"/>
  <c r="L40" i="1"/>
  <c r="L41" i="1"/>
  <c r="L42" i="1"/>
  <c r="L43" i="1"/>
  <c r="L44" i="1"/>
  <c r="L34" i="1"/>
  <c r="K35" i="1"/>
  <c r="K39" i="1"/>
  <c r="K37" i="1"/>
  <c r="K34" i="1"/>
  <c r="O34" i="1" s="1"/>
  <c r="K36" i="1"/>
  <c r="K44" i="1"/>
  <c r="K41" i="1"/>
  <c r="K42" i="1"/>
  <c r="K40" i="1"/>
  <c r="K43" i="1"/>
  <c r="K38" i="1"/>
  <c r="K45" i="1"/>
  <c r="N38" i="1"/>
  <c r="M38" i="1"/>
  <c r="N43" i="1"/>
  <c r="M43" i="1"/>
  <c r="N40" i="1"/>
  <c r="M40" i="1"/>
  <c r="N42" i="1"/>
  <c r="M42" i="1"/>
  <c r="N41" i="1"/>
  <c r="M41" i="1"/>
  <c r="N44" i="1"/>
  <c r="M44" i="1"/>
  <c r="N36" i="1"/>
  <c r="M36" i="1"/>
  <c r="N34" i="1"/>
  <c r="M34" i="1"/>
  <c r="N37" i="1"/>
  <c r="M37" i="1"/>
  <c r="N39" i="1"/>
  <c r="M39" i="1"/>
  <c r="N35" i="1"/>
  <c r="M35" i="1"/>
  <c r="N45" i="1"/>
  <c r="M45" i="1"/>
  <c r="M23" i="1"/>
  <c r="M25" i="1"/>
  <c r="M24" i="1"/>
  <c r="M22" i="1"/>
  <c r="M19" i="1"/>
  <c r="M21" i="1"/>
  <c r="M26" i="1"/>
  <c r="M27" i="1"/>
  <c r="M28" i="1"/>
  <c r="M29" i="1"/>
  <c r="M18" i="1"/>
  <c r="N23" i="1"/>
  <c r="P23" i="1" s="1"/>
  <c r="N25" i="1"/>
  <c r="N24" i="1"/>
  <c r="N22" i="1"/>
  <c r="N19" i="1"/>
  <c r="P19" i="1" s="1"/>
  <c r="N21" i="1"/>
  <c r="N26" i="1"/>
  <c r="N27" i="1"/>
  <c r="N28" i="1"/>
  <c r="P28" i="1" s="1"/>
  <c r="N29" i="1"/>
  <c r="N18" i="1"/>
  <c r="N20" i="1"/>
  <c r="M20" i="1"/>
  <c r="L23" i="1"/>
  <c r="L25" i="1"/>
  <c r="L24" i="1"/>
  <c r="L22" i="1"/>
  <c r="L19" i="1"/>
  <c r="L21" i="1"/>
  <c r="L26" i="1"/>
  <c r="L27" i="1"/>
  <c r="L28" i="1"/>
  <c r="L29" i="1"/>
  <c r="L18" i="1"/>
  <c r="L20" i="1"/>
  <c r="K23" i="1"/>
  <c r="K25" i="1"/>
  <c r="K24" i="1"/>
  <c r="K22" i="1"/>
  <c r="K19" i="1"/>
  <c r="K21" i="1"/>
  <c r="K26" i="1"/>
  <c r="K27" i="1"/>
  <c r="K28" i="1"/>
  <c r="K29" i="1"/>
  <c r="K18" i="1"/>
  <c r="K20" i="1"/>
  <c r="Q4" i="1"/>
  <c r="Q5" i="1"/>
  <c r="Q6" i="1"/>
  <c r="Q7" i="1"/>
  <c r="Q8" i="1"/>
  <c r="Q9" i="1"/>
  <c r="Q10" i="1"/>
  <c r="Q11" i="1"/>
  <c r="Q12" i="1"/>
  <c r="Q13" i="1"/>
  <c r="Q14" i="1"/>
  <c r="Q3" i="1"/>
  <c r="T44" i="2" l="1"/>
  <c r="S44" i="2"/>
  <c r="S34" i="2"/>
  <c r="T34" i="2"/>
  <c r="U34" i="2" s="1"/>
  <c r="S40" i="2"/>
  <c r="T40" i="2"/>
  <c r="U40" i="2" s="1"/>
  <c r="S38" i="2"/>
  <c r="U38" i="2" s="1"/>
  <c r="R38" i="2"/>
  <c r="T38" i="2" s="1"/>
  <c r="S42" i="2"/>
  <c r="R42" i="2"/>
  <c r="T42" i="2" s="1"/>
  <c r="U42" i="2" s="1"/>
  <c r="T24" i="2"/>
  <c r="S18" i="2"/>
  <c r="T27" i="2"/>
  <c r="T26" i="2"/>
  <c r="T22" i="2"/>
  <c r="U44" i="2"/>
  <c r="R35" i="2"/>
  <c r="S35" i="2" s="1"/>
  <c r="R43" i="2"/>
  <c r="S43" i="2" s="1"/>
  <c r="R37" i="2"/>
  <c r="S37" i="2" s="1"/>
  <c r="R41" i="2"/>
  <c r="S41" i="2" s="1"/>
  <c r="U36" i="2"/>
  <c r="R39" i="2"/>
  <c r="S39" i="2" s="1"/>
  <c r="R33" i="2"/>
  <c r="S33" i="2" s="1"/>
  <c r="S21" i="2"/>
  <c r="U21" i="2" s="1"/>
  <c r="S19" i="2"/>
  <c r="T20" i="2"/>
  <c r="S27" i="2"/>
  <c r="T23" i="2"/>
  <c r="S22" i="2"/>
  <c r="U20" i="2"/>
  <c r="S29" i="2"/>
  <c r="U29" i="2" s="1"/>
  <c r="S24" i="2"/>
  <c r="U24" i="2" s="1"/>
  <c r="T28" i="2"/>
  <c r="U28" i="2" s="1"/>
  <c r="S25" i="2"/>
  <c r="U25" i="2" s="1"/>
  <c r="S23" i="2"/>
  <c r="T19" i="2"/>
  <c r="S26" i="2"/>
  <c r="U26" i="2" s="1"/>
  <c r="T18" i="2"/>
  <c r="U18" i="2" s="1"/>
  <c r="P20" i="1"/>
  <c r="P27" i="1"/>
  <c r="P22" i="1"/>
  <c r="P45" i="1"/>
  <c r="R45" i="1" s="1"/>
  <c r="P44" i="1"/>
  <c r="P43" i="1"/>
  <c r="P18" i="1"/>
  <c r="P26" i="1"/>
  <c r="P24" i="1"/>
  <c r="P29" i="1"/>
  <c r="P21" i="1"/>
  <c r="P25" i="1"/>
  <c r="R25" i="1" s="1"/>
  <c r="P36" i="1"/>
  <c r="P40" i="1"/>
  <c r="P35" i="1"/>
  <c r="P38" i="1"/>
  <c r="O41" i="1"/>
  <c r="P39" i="1"/>
  <c r="R19" i="1"/>
  <c r="R29" i="1"/>
  <c r="Q24" i="1"/>
  <c r="O29" i="1"/>
  <c r="O25" i="1"/>
  <c r="O42" i="1"/>
  <c r="O28" i="1"/>
  <c r="Q28" i="1" s="1"/>
  <c r="O23" i="1"/>
  <c r="Q23" i="1" s="1"/>
  <c r="O27" i="1"/>
  <c r="P34" i="1"/>
  <c r="Q34" i="1" s="1"/>
  <c r="O26" i="1"/>
  <c r="O21" i="1"/>
  <c r="O45" i="1"/>
  <c r="O19" i="1"/>
  <c r="Q19" i="1" s="1"/>
  <c r="O20" i="1"/>
  <c r="R20" i="1" s="1"/>
  <c r="O22" i="1"/>
  <c r="P37" i="1"/>
  <c r="O39" i="1"/>
  <c r="R39" i="1" s="1"/>
  <c r="O18" i="1"/>
  <c r="R18" i="1" s="1"/>
  <c r="O24" i="1"/>
  <c r="R24" i="1" s="1"/>
  <c r="O44" i="1"/>
  <c r="P41" i="1"/>
  <c r="O35" i="1"/>
  <c r="P42" i="1"/>
  <c r="O40" i="1"/>
  <c r="Q40" i="1" s="1"/>
  <c r="O37" i="1"/>
  <c r="O38" i="1"/>
  <c r="Q38" i="1" s="1"/>
  <c r="O43" i="1"/>
  <c r="O36" i="1"/>
  <c r="R23" i="1" l="1"/>
  <c r="Q21" i="1"/>
  <c r="Q22" i="1"/>
  <c r="S24" i="1"/>
  <c r="Q35" i="1"/>
  <c r="R36" i="1"/>
  <c r="Q25" i="1"/>
  <c r="Q44" i="1"/>
  <c r="S44" i="1" s="1"/>
  <c r="U27" i="2"/>
  <c r="U22" i="2"/>
  <c r="U19" i="2"/>
  <c r="T41" i="2"/>
  <c r="U41" i="2" s="1"/>
  <c r="T39" i="2"/>
  <c r="U39" i="2" s="1"/>
  <c r="T35" i="2"/>
  <c r="U35" i="2" s="1"/>
  <c r="T37" i="2"/>
  <c r="U37" i="2" s="1"/>
  <c r="T43" i="2"/>
  <c r="U43" i="2" s="1"/>
  <c r="T33" i="2"/>
  <c r="U33" i="2" s="1"/>
  <c r="U23" i="2"/>
  <c r="R22" i="1"/>
  <c r="R21" i="1"/>
  <c r="S23" i="1"/>
  <c r="Q29" i="1"/>
  <c r="S29" i="1" s="1"/>
  <c r="Q26" i="1"/>
  <c r="S19" i="1"/>
  <c r="Q43" i="1"/>
  <c r="Q45" i="1"/>
  <c r="S45" i="1" s="1"/>
  <c r="R27" i="1"/>
  <c r="Q41" i="1"/>
  <c r="Q37" i="1"/>
  <c r="R38" i="1"/>
  <c r="S38" i="1" s="1"/>
  <c r="R44" i="1"/>
  <c r="R40" i="1"/>
  <c r="R26" i="1"/>
  <c r="Q27" i="1"/>
  <c r="S27" i="1" s="1"/>
  <c r="S22" i="1"/>
  <c r="S21" i="1"/>
  <c r="Q39" i="1"/>
  <c r="S39" i="1" s="1"/>
  <c r="S25" i="1"/>
  <c r="R28" i="1"/>
  <c r="S28" i="1" s="1"/>
  <c r="Q18" i="1"/>
  <c r="S18" i="1" s="1"/>
  <c r="R41" i="1"/>
  <c r="R37" i="1"/>
  <c r="Q20" i="1"/>
  <c r="S20" i="1" s="1"/>
  <c r="R34" i="1"/>
  <c r="S34" i="1" s="1"/>
  <c r="R42" i="1"/>
  <c r="R35" i="1"/>
  <c r="S35" i="1" s="1"/>
  <c r="R43" i="1"/>
  <c r="S43" i="1" s="1"/>
  <c r="S40" i="1"/>
  <c r="Q42" i="1"/>
  <c r="Q36" i="1"/>
  <c r="S36" i="1" s="1"/>
  <c r="S26" i="1" l="1"/>
  <c r="S41" i="1"/>
  <c r="S37" i="1"/>
  <c r="S42" i="1"/>
</calcChain>
</file>

<file path=xl/sharedStrings.xml><?xml version="1.0" encoding="utf-8"?>
<sst xmlns="http://schemas.openxmlformats.org/spreadsheetml/2006/main" count="155" uniqueCount="39">
  <si>
    <t>1-step-NS</t>
  </si>
  <si>
    <t>A</t>
  </si>
  <si>
    <t>B</t>
  </si>
  <si>
    <t>−0.3043</t>
  </si>
  <si>
    <t>C</t>
  </si>
  <si>
    <t>−0.9202</t>
  </si>
  <si>
    <t>D</t>
  </si>
  <si>
    <t>−0.6258</t>
  </si>
  <si>
    <t>E</t>
  </si>
  <si>
    <t>−0.0483</t>
  </si>
  <si>
    <t>F</t>
  </si>
  <si>
    <t>G</t>
  </si>
  <si>
    <t>H</t>
  </si>
  <si>
    <t>−0.9795</t>
  </si>
  <si>
    <t>I</t>
  </si>
  <si>
    <t>J</t>
  </si>
  <si>
    <t>K</t>
  </si>
  <si>
    <t>L</t>
  </si>
  <si>
    <t xml:space="preserve"> −0.9977</t>
  </si>
  <si>
    <t>Node</t>
  </si>
  <si>
    <t>Node Index</t>
  </si>
  <si>
    <t>k</t>
  </si>
  <si>
    <t>k^2</t>
  </si>
  <si>
    <t>w_i (h)</t>
  </si>
  <si>
    <t>w_i (l)</t>
  </si>
  <si>
    <t>D-2SN_i</t>
  </si>
  <si>
    <t>w_di(h)</t>
  </si>
  <si>
    <t>w_di(l)</t>
  </si>
  <si>
    <t>w^2_di(h)</t>
  </si>
  <si>
    <t>w^2_di(l)</t>
  </si>
  <si>
    <t>w_di(theta)</t>
  </si>
  <si>
    <t>w^2_di(theta)</t>
  </si>
  <si>
    <t>w_i(h)</t>
  </si>
  <si>
    <t>D -2SN</t>
  </si>
  <si>
    <t>Original</t>
  </si>
  <si>
    <t>Scenario 1</t>
  </si>
  <si>
    <t>w_i (l)2</t>
  </si>
  <si>
    <t>WCPCs</t>
  </si>
  <si>
    <t>Eweights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</si>
</sst>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165" fontId="0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3" borderId="3" xfId="0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165" fontId="0" fillId="0" borderId="2" xfId="0" applyNumberFormat="1" applyFont="1" applyBorder="1"/>
    <xf numFmtId="164" fontId="0" fillId="0" borderId="2" xfId="0" applyNumberFormat="1" applyFont="1" applyBorder="1"/>
    <xf numFmtId="164" fontId="0" fillId="0" borderId="3" xfId="0" applyNumberFormat="1" applyFont="1" applyBorder="1"/>
  </cellXfs>
  <cellStyles count="1">
    <cellStyle name="Normal" xfId="0" builtinId="0"/>
  </cellStyles>
  <dxfs count="13">
    <dxf>
      <numFmt numFmtId="164" formatCode="0.0000"/>
    </dxf>
    <dxf>
      <numFmt numFmtId="164" formatCode="0.0000"/>
    </dxf>
    <dxf>
      <numFmt numFmtId="164" formatCode="0.0000"/>
    </dxf>
    <dxf>
      <numFmt numFmtId="165" formatCode="0.00000"/>
    </dxf>
    <dxf>
      <numFmt numFmtId="165" formatCode="0.00000"/>
    </dxf>
    <dxf>
      <numFmt numFmtId="0" formatCode="General"/>
    </dxf>
    <dxf>
      <numFmt numFmtId="165" formatCode="0.00000"/>
    </dxf>
    <dxf>
      <numFmt numFmtId="164" formatCode="0.0000"/>
    </dxf>
    <dxf>
      <numFmt numFmtId="164" formatCode="0.0000"/>
    </dxf>
    <dxf>
      <numFmt numFmtId="164" formatCode="0.0000"/>
    </dxf>
    <dxf>
      <numFmt numFmtId="165" formatCode="0.00000"/>
    </dxf>
    <dxf>
      <numFmt numFmtId="165" formatCode="0.00000"/>
    </dxf>
    <dxf>
      <numFmt numFmtId="165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17:S29" totalsRowShown="0">
  <autoFilter ref="C17:S29" xr:uid="{00000000-0009-0000-0100-000001000000}"/>
  <sortState xmlns:xlrd2="http://schemas.microsoft.com/office/spreadsheetml/2017/richdata2" ref="C18:S29">
    <sortCondition descending="1" ref="S17:S29"/>
  </sortState>
  <tableColumns count="17">
    <tableColumn id="1" xr3:uid="{00000000-0010-0000-0000-000001000000}" name="Node Index"/>
    <tableColumn id="2" xr3:uid="{00000000-0010-0000-0000-000002000000}" name="Node"/>
    <tableColumn id="3" xr3:uid="{00000000-0010-0000-0000-000003000000}" name="k"/>
    <tableColumn id="4" xr3:uid="{00000000-0010-0000-0000-000004000000}" name="k^2"/>
    <tableColumn id="5" xr3:uid="{00000000-0010-0000-0000-000005000000}" name="w_i (h)"/>
    <tableColumn id="6" xr3:uid="{00000000-0010-0000-0000-000006000000}" name="w_i (l)"/>
    <tableColumn id="7" xr3:uid="{00000000-0010-0000-0000-000007000000}" name="D-2SN_i"/>
    <tableColumn id="8" xr3:uid="{00000000-0010-0000-0000-000008000000}" name="1-step-NS"/>
    <tableColumn id="9" xr3:uid="{00000000-0010-0000-0000-000009000000}" name="w_di(h)" dataDxfId="12">
      <calculatedColumnFormula>ABS(E18-MIN($E$18:$E$29))/(MAX($E$18:$E$29)-MIN($E$18:$E$29)+(2*0.15))</calculatedColumnFormula>
    </tableColumn>
    <tableColumn id="10" xr3:uid="{00000000-0010-0000-0000-00000A000000}" name="w_di(l)">
      <calculatedColumnFormula>ABS(E18-MAX($E$18:$E$29))/(MAX($E$18:$E$29)-MIN($E$18:$E$29)+(2*0.15))</calculatedColumnFormula>
    </tableColumn>
    <tableColumn id="11" xr3:uid="{00000000-0010-0000-0000-00000B000000}" name="w^2_di(h)">
      <calculatedColumnFormula>ABS($F18-MIN($F$18:$F$29))/(MAX($F$18:$F$29)-MIN($F$18:$F$29)+(2*0.15))</calculatedColumnFormula>
    </tableColumn>
    <tableColumn id="12" xr3:uid="{00000000-0010-0000-0000-00000C000000}" name="w^2_di(l)">
      <calculatedColumnFormula>ABS($F18-MAX($F$18:$F$29))/(MAX($F$18:$F$29)-MIN($F$18:$F$29)+(2*0.15))</calculatedColumnFormula>
    </tableColumn>
    <tableColumn id="13" xr3:uid="{00000000-0010-0000-0000-00000D000000}" name="w_di(theta)" dataDxfId="11">
      <calculatedColumnFormula>1-(K18+L18)</calculatedColumnFormula>
    </tableColumn>
    <tableColumn id="14" xr3:uid="{00000000-0010-0000-0000-00000E000000}" name="w^2_di(theta)" dataDxfId="10">
      <calculatedColumnFormula>1-(N18+M18)</calculatedColumnFormula>
    </tableColumn>
    <tableColumn id="15" xr3:uid="{00000000-0010-0000-0000-00000F000000}" name="w_i(h)" dataDxfId="9">
      <calculatedColumnFormula>((K18*M18)+(K18*P18)+(M18*O18))/(1 - ((K18*N18)+(L18*M18)))</calculatedColumnFormula>
    </tableColumn>
    <tableColumn id="16" xr3:uid="{00000000-0010-0000-0000-000010000000}" name="w_i (l)2" dataDxfId="8">
      <calculatedColumnFormula>((L18*N18)+(L18*P18)+(N18*O18))/(1-((K18*N18)+(L18*M18)))</calculatedColumnFormula>
    </tableColumn>
    <tableColumn id="17" xr3:uid="{00000000-0010-0000-0000-000011000000}" name="D -2SN" dataDxfId="7">
      <calculatedColumnFormula>Q18-R18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33:S45" totalsRowShown="0">
  <autoFilter ref="C33:S45" xr:uid="{00000000-0009-0000-0100-000002000000}"/>
  <sortState xmlns:xlrd2="http://schemas.microsoft.com/office/spreadsheetml/2017/richdata2" ref="C34:S45">
    <sortCondition descending="1" ref="S33:S45"/>
  </sortState>
  <tableColumns count="17">
    <tableColumn id="1" xr3:uid="{00000000-0010-0000-0100-000001000000}" name="Node Index"/>
    <tableColumn id="2" xr3:uid="{00000000-0010-0000-0100-000002000000}" name="Node"/>
    <tableColumn id="3" xr3:uid="{00000000-0010-0000-0100-000003000000}" name="k"/>
    <tableColumn id="4" xr3:uid="{00000000-0010-0000-0100-000004000000}" name="k^2"/>
    <tableColumn id="5" xr3:uid="{00000000-0010-0000-0100-000005000000}" name="w_i (h)"/>
    <tableColumn id="6" xr3:uid="{00000000-0010-0000-0100-000006000000}" name="w_i (l)"/>
    <tableColumn id="7" xr3:uid="{00000000-0010-0000-0100-000007000000}" name="D-2SN_i"/>
    <tableColumn id="8" xr3:uid="{00000000-0010-0000-0100-000008000000}" name="1-step-NS"/>
    <tableColumn id="9" xr3:uid="{00000000-0010-0000-0100-000009000000}" name="w_di(h)" dataDxfId="6">
      <calculatedColumnFormula>ABS(J34+E34-MIN($E$18:$E$29))/(MAX($E$18:$E$29)-MIN($E$18:$E$29)+(2*0.15))</calculatedColumnFormula>
    </tableColumn>
    <tableColumn id="10" xr3:uid="{00000000-0010-0000-0100-00000A000000}" name="w_di(l)" dataDxfId="5">
      <calculatedColumnFormula>ABS(Table2[[#This Row],[1-step-NS]]+E34-MAX($E$18:$E$29))/(MAX($E$18:$E$29)-MIN($E$18:$E$29)+(2*0.15))</calculatedColumnFormula>
    </tableColumn>
    <tableColumn id="11" xr3:uid="{00000000-0010-0000-0100-00000B000000}" name="w^2_di(h)">
      <calculatedColumnFormula>ABS($F34-MIN($F$18:$F$29))/(MAX($F$18:$F$29)-MIN($F$18:$F$29)+(2*0.15))</calculatedColumnFormula>
    </tableColumn>
    <tableColumn id="12" xr3:uid="{00000000-0010-0000-0100-00000C000000}" name="w^2_di(l)">
      <calculatedColumnFormula>ABS($F34-MAX($F$18:$F$29))/(MAX($F$18:$F$29)-MIN($F$18:$F$29)+(2*0.15))</calculatedColumnFormula>
    </tableColumn>
    <tableColumn id="13" xr3:uid="{00000000-0010-0000-0100-00000D000000}" name="w_di(theta)" dataDxfId="4">
      <calculatedColumnFormula>1-(K34+L34)</calculatedColumnFormula>
    </tableColumn>
    <tableColumn id="14" xr3:uid="{00000000-0010-0000-0100-00000E000000}" name="w^2_di(theta)" dataDxfId="3">
      <calculatedColumnFormula>1-(N34+M34)</calculatedColumnFormula>
    </tableColumn>
    <tableColumn id="15" xr3:uid="{00000000-0010-0000-0100-00000F000000}" name="w_i(h)" dataDxfId="2">
      <calculatedColumnFormula>((K34*M34)+(K34*P34)+(M34*O34))/(1 - ((K34*N34)+(L34*M34)))</calculatedColumnFormula>
    </tableColumn>
    <tableColumn id="16" xr3:uid="{00000000-0010-0000-0100-000010000000}" name="w_i (l)2" dataDxfId="1">
      <calculatedColumnFormula>((L34*N34)+(L34*P34)+(N34*O34))/(1-((K34*N34)+(L34*M34)))</calculatedColumnFormula>
    </tableColumn>
    <tableColumn id="17" xr3:uid="{00000000-0010-0000-0100-000011000000}" name="D -2SN" dataDxfId="0">
      <calculatedColumnFormula>Q34-R34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5"/>
  <sheetViews>
    <sheetView tabSelected="1" zoomScaleNormal="100" workbookViewId="0">
      <selection activeCell="R3" sqref="R3:R14"/>
    </sheetView>
  </sheetViews>
  <sheetFormatPr defaultRowHeight="14.4" x14ac:dyDescent="0.3"/>
  <cols>
    <col min="3" max="3" width="12" customWidth="1"/>
    <col min="5" max="8" width="9.109375" customWidth="1"/>
    <col min="9" max="9" width="9" customWidth="1"/>
    <col min="10" max="10" width="10.44140625" customWidth="1"/>
    <col min="13" max="13" width="10.6640625" customWidth="1"/>
    <col min="14" max="14" width="10.33203125" customWidth="1"/>
    <col min="15" max="15" width="12.109375" customWidth="1"/>
    <col min="16" max="16" width="14.33203125" customWidth="1"/>
    <col min="18" max="18" width="9.5546875" bestFit="1" customWidth="1"/>
    <col min="19" max="19" width="9.33203125" bestFit="1" customWidth="1"/>
  </cols>
  <sheetData>
    <row r="2" spans="2:18" x14ac:dyDescent="0.3"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 t="s">
        <v>0</v>
      </c>
    </row>
    <row r="3" spans="2:18" x14ac:dyDescent="0.3">
      <c r="D3">
        <v>0</v>
      </c>
      <c r="E3">
        <v>0</v>
      </c>
      <c r="F3">
        <v>1.05</v>
      </c>
      <c r="G3">
        <v>0</v>
      </c>
      <c r="H3">
        <v>0</v>
      </c>
      <c r="I3">
        <v>2.4500000000000002</v>
      </c>
      <c r="J3">
        <v>2.15</v>
      </c>
      <c r="K3">
        <v>0</v>
      </c>
      <c r="L3">
        <v>0</v>
      </c>
      <c r="M3">
        <v>0</v>
      </c>
      <c r="N3">
        <v>0</v>
      </c>
      <c r="O3">
        <v>0</v>
      </c>
      <c r="P3">
        <v>1.3</v>
      </c>
      <c r="Q3">
        <f>SUM(E3:P3)</f>
        <v>6.95</v>
      </c>
      <c r="R3" t="str">
        <f>E3&amp;","&amp;F3&amp;","&amp;G3&amp;","&amp;H3&amp;","&amp;I3&amp;","&amp;J3&amp;","&amp;K3&amp;","&amp;L3&amp;","&amp;M3&amp;","&amp;N3&amp;","&amp;O3&amp;","&amp;P3&amp;","</f>
        <v>0,1.05,0,0,2.45,2.15,0,0,0,0,0,1.3,</v>
      </c>
    </row>
    <row r="4" spans="2:18" x14ac:dyDescent="0.3">
      <c r="D4">
        <v>1</v>
      </c>
      <c r="E4">
        <v>1.05</v>
      </c>
      <c r="F4">
        <v>0</v>
      </c>
      <c r="G4">
        <v>0</v>
      </c>
      <c r="H4">
        <v>1.45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1.65</v>
      </c>
      <c r="Q4">
        <f t="shared" ref="Q4:Q14" si="0">SUM(E4:P4)</f>
        <v>4.1500000000000004</v>
      </c>
      <c r="R4" t="str">
        <f t="shared" ref="R4:R14" si="1">E4&amp;","&amp;F4&amp;","&amp;G4&amp;","&amp;H4&amp;","&amp;I4&amp;","&amp;J4&amp;","&amp;K4&amp;","&amp;L4&amp;","&amp;M4&amp;","&amp;N4&amp;","&amp;O4&amp;","&amp;P4&amp;","</f>
        <v>1.05,0,0,1.45,0,0,0,0,0,0,0,1.65,</v>
      </c>
    </row>
    <row r="5" spans="2:18" x14ac:dyDescent="0.3"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2.2999999999999998</v>
      </c>
      <c r="Q5">
        <f t="shared" si="0"/>
        <v>2.2999999999999998</v>
      </c>
      <c r="R5" t="str">
        <f t="shared" si="1"/>
        <v>0,0,0,0,0,0,0,0,0,0,0,2.3,</v>
      </c>
    </row>
    <row r="6" spans="2:18" x14ac:dyDescent="0.3">
      <c r="D6">
        <v>3</v>
      </c>
      <c r="E6">
        <v>0</v>
      </c>
      <c r="F6">
        <v>1.45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2.25</v>
      </c>
      <c r="Q6">
        <f t="shared" si="0"/>
        <v>3.7</v>
      </c>
      <c r="R6" t="str">
        <f t="shared" si="1"/>
        <v>0,1.45,0,0,0,0,0,0,0,0,0,2.25,</v>
      </c>
    </row>
    <row r="7" spans="2:18" x14ac:dyDescent="0.3">
      <c r="D7">
        <v>4</v>
      </c>
      <c r="E7">
        <v>2.4500000000000002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2.0499999999999998</v>
      </c>
      <c r="P7">
        <v>1.85</v>
      </c>
      <c r="Q7">
        <f t="shared" si="0"/>
        <v>6.35</v>
      </c>
      <c r="R7" t="str">
        <f t="shared" si="1"/>
        <v>2.45,0,0,0,0,0,0,0,0,0,2.05,1.85,</v>
      </c>
    </row>
    <row r="8" spans="2:18" x14ac:dyDescent="0.3">
      <c r="D8">
        <v>5</v>
      </c>
      <c r="E8">
        <v>2.15</v>
      </c>
      <c r="F8">
        <v>0</v>
      </c>
      <c r="G8">
        <v>0</v>
      </c>
      <c r="H8">
        <v>0</v>
      </c>
      <c r="I8">
        <v>0</v>
      </c>
      <c r="J8">
        <v>0</v>
      </c>
      <c r="K8">
        <v>2.3199999999999998</v>
      </c>
      <c r="L8">
        <v>0</v>
      </c>
      <c r="M8">
        <v>0</v>
      </c>
      <c r="N8">
        <v>0</v>
      </c>
      <c r="O8">
        <v>0</v>
      </c>
      <c r="P8">
        <v>1.05</v>
      </c>
      <c r="Q8">
        <f t="shared" si="0"/>
        <v>5.52</v>
      </c>
      <c r="R8" t="str">
        <f t="shared" si="1"/>
        <v>2.15,0,0,0,0,0,2.32,0,0,0,0,1.05,</v>
      </c>
    </row>
    <row r="9" spans="2:18" x14ac:dyDescent="0.3">
      <c r="D9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2.3199999999999998</v>
      </c>
      <c r="K9">
        <v>0</v>
      </c>
      <c r="L9">
        <v>1.56</v>
      </c>
      <c r="M9">
        <v>1.25</v>
      </c>
      <c r="N9">
        <v>2.75</v>
      </c>
      <c r="O9">
        <v>0</v>
      </c>
      <c r="P9">
        <v>0</v>
      </c>
      <c r="Q9">
        <f t="shared" si="0"/>
        <v>7.88</v>
      </c>
      <c r="R9" t="str">
        <f t="shared" si="1"/>
        <v>0,0,0,0,0,2.32,0,1.56,1.25,2.75,0,0,</v>
      </c>
    </row>
    <row r="10" spans="2:18" x14ac:dyDescent="0.3">
      <c r="D10">
        <v>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1.56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1.56</v>
      </c>
      <c r="R10" t="str">
        <f t="shared" si="1"/>
        <v>0,0,0,0,0,0,1.56,0,0,0,0,0,</v>
      </c>
    </row>
    <row r="11" spans="2:18" x14ac:dyDescent="0.3">
      <c r="D11">
        <v>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1.25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1.25</v>
      </c>
      <c r="R11" t="str">
        <f t="shared" si="1"/>
        <v>0,0,0,0,0,0,1.25,0,0,0,0,0,</v>
      </c>
    </row>
    <row r="12" spans="2:18" x14ac:dyDescent="0.3">
      <c r="D12">
        <v>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2.75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2.75</v>
      </c>
      <c r="R12" t="str">
        <f t="shared" si="1"/>
        <v>0,0,0,0,0,0,2.75,0,0,0,0,0,</v>
      </c>
    </row>
    <row r="13" spans="2:18" x14ac:dyDescent="0.3">
      <c r="B13">
        <v>0.15</v>
      </c>
      <c r="D13">
        <v>10</v>
      </c>
      <c r="E13">
        <v>0</v>
      </c>
      <c r="F13">
        <v>0</v>
      </c>
      <c r="G13">
        <v>0</v>
      </c>
      <c r="H13">
        <v>0</v>
      </c>
      <c r="I13">
        <v>2.0499999999999998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2.0499999999999998</v>
      </c>
      <c r="R13" t="str">
        <f t="shared" si="1"/>
        <v>0,0,0,0,2.05,0,0,0,0,0,0,0,</v>
      </c>
    </row>
    <row r="14" spans="2:18" x14ac:dyDescent="0.3">
      <c r="B14">
        <v>1</v>
      </c>
      <c r="D14">
        <v>11</v>
      </c>
      <c r="E14">
        <v>1.3</v>
      </c>
      <c r="F14">
        <v>1.65</v>
      </c>
      <c r="G14">
        <v>2.2999999999999998</v>
      </c>
      <c r="H14">
        <v>2.25</v>
      </c>
      <c r="I14">
        <v>1.85</v>
      </c>
      <c r="J14">
        <v>1.05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10.4</v>
      </c>
      <c r="R14" t="str">
        <f t="shared" si="1"/>
        <v>1.3,1.65,2.3,2.25,1.85,1.05,0,0,0,0,0,0,</v>
      </c>
    </row>
    <row r="16" spans="2:18" x14ac:dyDescent="0.3">
      <c r="C16" t="s">
        <v>34</v>
      </c>
    </row>
    <row r="17" spans="3:19" x14ac:dyDescent="0.3">
      <c r="C17" t="s">
        <v>20</v>
      </c>
      <c r="D17" t="s">
        <v>19</v>
      </c>
      <c r="E17" t="s">
        <v>21</v>
      </c>
      <c r="F17" t="s">
        <v>22</v>
      </c>
      <c r="G17" t="s">
        <v>23</v>
      </c>
      <c r="H17" t="s">
        <v>24</v>
      </c>
      <c r="I17" t="s">
        <v>25</v>
      </c>
      <c r="J17" t="s">
        <v>0</v>
      </c>
      <c r="K17" t="s">
        <v>26</v>
      </c>
      <c r="L17" t="s">
        <v>27</v>
      </c>
      <c r="M17" t="s">
        <v>28</v>
      </c>
      <c r="N17" t="s">
        <v>29</v>
      </c>
      <c r="O17" t="s">
        <v>30</v>
      </c>
      <c r="P17" t="s">
        <v>31</v>
      </c>
      <c r="Q17" t="s">
        <v>32</v>
      </c>
      <c r="R17" t="s">
        <v>36</v>
      </c>
      <c r="S17" t="s">
        <v>33</v>
      </c>
    </row>
    <row r="18" spans="3:19" x14ac:dyDescent="0.3">
      <c r="C18">
        <v>11</v>
      </c>
      <c r="D18" t="s">
        <v>17</v>
      </c>
      <c r="E18">
        <v>6</v>
      </c>
      <c r="F18">
        <v>8</v>
      </c>
      <c r="G18">
        <v>0.97589999999999999</v>
      </c>
      <c r="H18">
        <v>2.0899999999999998E-2</v>
      </c>
      <c r="I18">
        <v>0.95499999999999996</v>
      </c>
      <c r="J18">
        <v>10.4</v>
      </c>
      <c r="K18" s="2">
        <f t="shared" ref="K18:K29" si="2">ABS(E18-MIN($E$18:$E$29))/(MAX($E$18:$E$29)-MIN($E$18:$E$29)+(2*0.15))</f>
        <v>0.94339622641509435</v>
      </c>
      <c r="L18">
        <f t="shared" ref="L18:L29" si="3">ABS(E18-MAX($E$18:$E$29))/(MAX($E$18:$E$29)-MIN($E$18:$E$29)+(2*0.15))</f>
        <v>0</v>
      </c>
      <c r="M18">
        <f t="shared" ref="M18:M29" si="4">ABS($F18-MIN($F$18:$F$29))/(MAX($F$18:$F$29)-MIN($F$18:$F$29)+(2*0.15))</f>
        <v>0.68493150684931503</v>
      </c>
      <c r="N18">
        <f t="shared" ref="N18:N29" si="5">ABS($F18-MAX($F$18:$F$29))/(MAX($F$18:$F$29)-MIN($F$18:$F$29)+(2*0.15))</f>
        <v>0.27397260273972601</v>
      </c>
      <c r="O18" s="2">
        <f t="shared" ref="O18:O29" si="6">1-(K18+L18)</f>
        <v>5.6603773584905648E-2</v>
      </c>
      <c r="P18" s="2">
        <f t="shared" ref="P18:P29" si="7">1-(N18+M18)</f>
        <v>4.1095890410958957E-2</v>
      </c>
      <c r="Q18" s="1">
        <f t="shared" ref="Q18:Q29" si="8">((K18*M18)+(K18*P18)+(M18*O18))/(1 - ((K18*N18)+(L18*M18)))</f>
        <v>0.97594980829557321</v>
      </c>
      <c r="R18" s="1">
        <f t="shared" ref="R18:R29" si="9">((L18*N18)+(L18*P18)+(N18*O18))/(1-((K18*N18)+(L18*M18)))</f>
        <v>2.0913210177762279E-2</v>
      </c>
      <c r="S18" s="1">
        <f>Q18-R18</f>
        <v>0.95503659811781094</v>
      </c>
    </row>
    <row r="19" spans="3:19" x14ac:dyDescent="0.3">
      <c r="C19">
        <v>5</v>
      </c>
      <c r="D19" t="s">
        <v>10</v>
      </c>
      <c r="E19">
        <v>3</v>
      </c>
      <c r="F19">
        <v>10</v>
      </c>
      <c r="G19">
        <v>0.94399999999999995</v>
      </c>
      <c r="H19">
        <v>5.0900000000000001E-2</v>
      </c>
      <c r="I19">
        <v>0.89319999999999999</v>
      </c>
      <c r="J19">
        <v>5.52</v>
      </c>
      <c r="K19" s="2">
        <f t="shared" si="2"/>
        <v>0.37735849056603776</v>
      </c>
      <c r="L19">
        <f t="shared" si="3"/>
        <v>0.56603773584905659</v>
      </c>
      <c r="M19">
        <f t="shared" si="4"/>
        <v>0.95890410958904115</v>
      </c>
      <c r="N19">
        <f t="shared" si="5"/>
        <v>0</v>
      </c>
      <c r="O19" s="2">
        <f t="shared" si="6"/>
        <v>5.6603773584905648E-2</v>
      </c>
      <c r="P19" s="2">
        <f t="shared" si="7"/>
        <v>4.1095890410958846E-2</v>
      </c>
      <c r="Q19" s="1">
        <f t="shared" si="8"/>
        <v>0.94403617863199563</v>
      </c>
      <c r="R19" s="1">
        <f t="shared" si="9"/>
        <v>5.0876201243640409E-2</v>
      </c>
      <c r="S19" s="1">
        <f t="shared" ref="S19:S29" si="10">Q19-R19</f>
        <v>0.89315997738835518</v>
      </c>
    </row>
    <row r="20" spans="3:19" x14ac:dyDescent="0.3">
      <c r="C20">
        <v>0</v>
      </c>
      <c r="D20" t="s">
        <v>1</v>
      </c>
      <c r="E20">
        <v>4</v>
      </c>
      <c r="F20">
        <v>8</v>
      </c>
      <c r="G20">
        <v>0.76690000000000003</v>
      </c>
      <c r="H20">
        <v>0.22919999999999999</v>
      </c>
      <c r="I20">
        <v>0.53769999999999996</v>
      </c>
      <c r="J20">
        <v>6.95</v>
      </c>
      <c r="K20" s="2">
        <f t="shared" si="2"/>
        <v>0.56603773584905659</v>
      </c>
      <c r="L20">
        <f t="shared" si="3"/>
        <v>0.37735849056603776</v>
      </c>
      <c r="M20">
        <f t="shared" si="4"/>
        <v>0.68493150684931503</v>
      </c>
      <c r="N20">
        <f t="shared" si="5"/>
        <v>0.27397260273972601</v>
      </c>
      <c r="O20" s="2">
        <f t="shared" si="6"/>
        <v>5.6603773584905648E-2</v>
      </c>
      <c r="P20" s="2">
        <f t="shared" si="7"/>
        <v>4.1095890410958957E-2</v>
      </c>
      <c r="Q20" s="1">
        <f t="shared" si="8"/>
        <v>0.76685764654032607</v>
      </c>
      <c r="R20" s="1">
        <f t="shared" si="9"/>
        <v>0.22917584839136185</v>
      </c>
      <c r="S20" s="1">
        <f t="shared" si="10"/>
        <v>0.53768179814896422</v>
      </c>
    </row>
    <row r="21" spans="3:19" x14ac:dyDescent="0.3">
      <c r="C21">
        <v>6</v>
      </c>
      <c r="D21" t="s">
        <v>11</v>
      </c>
      <c r="E21">
        <v>4</v>
      </c>
      <c r="F21">
        <v>6</v>
      </c>
      <c r="G21">
        <v>0.52200000000000002</v>
      </c>
      <c r="H21">
        <v>0.47370000000000001</v>
      </c>
      <c r="I21">
        <v>4.8300000000000003E-2</v>
      </c>
      <c r="J21">
        <v>7.88</v>
      </c>
      <c r="K21" s="2">
        <f t="shared" si="2"/>
        <v>0.56603773584905659</v>
      </c>
      <c r="L21">
        <f t="shared" si="3"/>
        <v>0.37735849056603776</v>
      </c>
      <c r="M21">
        <f t="shared" si="4"/>
        <v>0.41095890410958907</v>
      </c>
      <c r="N21">
        <f t="shared" si="5"/>
        <v>0.54794520547945202</v>
      </c>
      <c r="O21" s="2">
        <f t="shared" si="6"/>
        <v>5.6603773584905648E-2</v>
      </c>
      <c r="P21" s="2">
        <f t="shared" si="7"/>
        <v>4.1095890410958846E-2</v>
      </c>
      <c r="Q21" s="1">
        <f t="shared" si="8"/>
        <v>0.52199130014499762</v>
      </c>
      <c r="R21" s="1">
        <f t="shared" si="9"/>
        <v>0.47365877235379411</v>
      </c>
      <c r="S21" s="1">
        <f t="shared" si="10"/>
        <v>4.8332527791203506E-2</v>
      </c>
    </row>
    <row r="22" spans="3:19" x14ac:dyDescent="0.3">
      <c r="C22">
        <v>4</v>
      </c>
      <c r="D22" t="s">
        <v>8</v>
      </c>
      <c r="E22">
        <v>3</v>
      </c>
      <c r="F22">
        <v>7</v>
      </c>
      <c r="G22">
        <v>0.47370000000000001</v>
      </c>
      <c r="H22">
        <v>0.52200000000000002</v>
      </c>
      <c r="I22" t="s">
        <v>9</v>
      </c>
      <c r="J22">
        <v>6.35</v>
      </c>
      <c r="K22" s="2">
        <f t="shared" si="2"/>
        <v>0.37735849056603776</v>
      </c>
      <c r="L22">
        <f t="shared" si="3"/>
        <v>0.56603773584905659</v>
      </c>
      <c r="M22">
        <f t="shared" si="4"/>
        <v>0.54794520547945202</v>
      </c>
      <c r="N22">
        <f t="shared" si="5"/>
        <v>0.41095890410958907</v>
      </c>
      <c r="O22" s="2">
        <f t="shared" si="6"/>
        <v>5.6603773584905648E-2</v>
      </c>
      <c r="P22" s="2">
        <f t="shared" si="7"/>
        <v>4.1095890410958846E-2</v>
      </c>
      <c r="Q22" s="1">
        <f t="shared" si="8"/>
        <v>0.47365877235379411</v>
      </c>
      <c r="R22" s="1">
        <f t="shared" si="9"/>
        <v>0.52199130014499762</v>
      </c>
      <c r="S22" s="1">
        <f t="shared" si="10"/>
        <v>-4.8332527791203506E-2</v>
      </c>
    </row>
    <row r="23" spans="3:19" x14ac:dyDescent="0.3">
      <c r="C23">
        <v>1</v>
      </c>
      <c r="D23" t="s">
        <v>2</v>
      </c>
      <c r="E23">
        <v>3</v>
      </c>
      <c r="F23">
        <v>6</v>
      </c>
      <c r="G23">
        <v>0.3458</v>
      </c>
      <c r="H23">
        <v>0.65010000000000001</v>
      </c>
      <c r="I23" t="s">
        <v>3</v>
      </c>
      <c r="J23">
        <v>4.1500000000000004</v>
      </c>
      <c r="K23" s="2">
        <f t="shared" si="2"/>
        <v>0.37735849056603776</v>
      </c>
      <c r="L23">
        <f t="shared" si="3"/>
        <v>0.56603773584905659</v>
      </c>
      <c r="M23">
        <f t="shared" si="4"/>
        <v>0.41095890410958907</v>
      </c>
      <c r="N23">
        <f t="shared" si="5"/>
        <v>0.54794520547945202</v>
      </c>
      <c r="O23" s="2">
        <f t="shared" si="6"/>
        <v>5.6603773584905648E-2</v>
      </c>
      <c r="P23" s="2">
        <f t="shared" si="7"/>
        <v>4.1095890410958846E-2</v>
      </c>
      <c r="Q23" s="1">
        <f t="shared" si="8"/>
        <v>0.34578146611341631</v>
      </c>
      <c r="R23" s="1">
        <f t="shared" si="9"/>
        <v>0.65006915629322248</v>
      </c>
      <c r="S23" s="1">
        <f t="shared" si="10"/>
        <v>-0.30428769017980617</v>
      </c>
    </row>
    <row r="24" spans="3:19" x14ac:dyDescent="0.3">
      <c r="C24">
        <v>3</v>
      </c>
      <c r="D24" t="s">
        <v>6</v>
      </c>
      <c r="E24">
        <v>2</v>
      </c>
      <c r="F24">
        <v>6</v>
      </c>
      <c r="G24">
        <v>0.18509999999999999</v>
      </c>
      <c r="H24">
        <v>0.81089999999999995</v>
      </c>
      <c r="I24" t="s">
        <v>7</v>
      </c>
      <c r="J24">
        <v>3.7</v>
      </c>
      <c r="K24" s="2">
        <f t="shared" si="2"/>
        <v>0.18867924528301888</v>
      </c>
      <c r="L24">
        <f t="shared" si="3"/>
        <v>0.75471698113207553</v>
      </c>
      <c r="M24">
        <f t="shared" si="4"/>
        <v>0.41095890410958907</v>
      </c>
      <c r="N24">
        <f t="shared" si="5"/>
        <v>0.54794520547945202</v>
      </c>
      <c r="O24" s="2">
        <f t="shared" si="6"/>
        <v>5.6603773584905648E-2</v>
      </c>
      <c r="P24" s="2">
        <f t="shared" si="7"/>
        <v>4.1095890410958846E-2</v>
      </c>
      <c r="Q24" s="1">
        <f t="shared" si="8"/>
        <v>0.18510356985456153</v>
      </c>
      <c r="R24" s="1">
        <f t="shared" si="9"/>
        <v>0.81092992507712647</v>
      </c>
      <c r="S24" s="1">
        <f t="shared" si="10"/>
        <v>-0.62582635522256491</v>
      </c>
    </row>
    <row r="25" spans="3:19" x14ac:dyDescent="0.3">
      <c r="C25">
        <v>2</v>
      </c>
      <c r="D25" t="s">
        <v>4</v>
      </c>
      <c r="E25">
        <v>1</v>
      </c>
      <c r="F25">
        <v>6</v>
      </c>
      <c r="G25">
        <v>3.7999999999999999E-2</v>
      </c>
      <c r="H25">
        <v>0.95820000000000005</v>
      </c>
      <c r="I25" t="s">
        <v>5</v>
      </c>
      <c r="J25">
        <v>2.2999999999999998</v>
      </c>
      <c r="K25" s="2">
        <f t="shared" si="2"/>
        <v>0</v>
      </c>
      <c r="L25">
        <f t="shared" si="3"/>
        <v>0.94339622641509435</v>
      </c>
      <c r="M25">
        <f t="shared" si="4"/>
        <v>0.41095890410958907</v>
      </c>
      <c r="N25">
        <f t="shared" si="5"/>
        <v>0.54794520547945202</v>
      </c>
      <c r="O25" s="2">
        <f t="shared" si="6"/>
        <v>5.6603773584905648E-2</v>
      </c>
      <c r="P25" s="2">
        <f t="shared" si="7"/>
        <v>4.1095890410958846E-2</v>
      </c>
      <c r="Q25" s="1">
        <f t="shared" si="8"/>
        <v>3.7990713381173484E-2</v>
      </c>
      <c r="R25" s="1">
        <f t="shared" si="9"/>
        <v>0.95821021528070915</v>
      </c>
      <c r="S25" s="1">
        <f t="shared" si="10"/>
        <v>-0.92021950189953572</v>
      </c>
    </row>
    <row r="26" spans="3:19" x14ac:dyDescent="0.3">
      <c r="C26">
        <v>7</v>
      </c>
      <c r="D26" t="s">
        <v>12</v>
      </c>
      <c r="E26">
        <v>1</v>
      </c>
      <c r="F26">
        <v>4</v>
      </c>
      <c r="G26">
        <v>8.8999999999999999E-3</v>
      </c>
      <c r="H26">
        <v>0.98839999999999995</v>
      </c>
      <c r="I26" t="s">
        <v>13</v>
      </c>
      <c r="J26">
        <v>1.56</v>
      </c>
      <c r="K26" s="2">
        <f t="shared" si="2"/>
        <v>0</v>
      </c>
      <c r="L26">
        <f t="shared" si="3"/>
        <v>0.94339622641509435</v>
      </c>
      <c r="M26">
        <f t="shared" si="4"/>
        <v>0.13698630136986301</v>
      </c>
      <c r="N26">
        <f t="shared" si="5"/>
        <v>0.82191780821917815</v>
      </c>
      <c r="O26" s="2">
        <f t="shared" si="6"/>
        <v>5.6603773584905648E-2</v>
      </c>
      <c r="P26" s="2">
        <f t="shared" si="7"/>
        <v>4.1095890410958846E-2</v>
      </c>
      <c r="Q26" s="1">
        <f t="shared" si="8"/>
        <v>8.904719501335704E-3</v>
      </c>
      <c r="R26" s="1">
        <f t="shared" si="9"/>
        <v>0.98842386464826348</v>
      </c>
      <c r="S26" s="1">
        <f t="shared" si="10"/>
        <v>-0.97951914514692773</v>
      </c>
    </row>
    <row r="27" spans="3:19" x14ac:dyDescent="0.3">
      <c r="C27">
        <v>8</v>
      </c>
      <c r="D27" t="s">
        <v>14</v>
      </c>
      <c r="E27">
        <v>1</v>
      </c>
      <c r="F27">
        <v>4</v>
      </c>
      <c r="G27">
        <v>8.8999999999999999E-3</v>
      </c>
      <c r="H27">
        <v>0.98839999999999995</v>
      </c>
      <c r="I27" t="s">
        <v>13</v>
      </c>
      <c r="J27">
        <v>1.25</v>
      </c>
      <c r="K27" s="2">
        <f t="shared" si="2"/>
        <v>0</v>
      </c>
      <c r="L27">
        <f t="shared" si="3"/>
        <v>0.94339622641509435</v>
      </c>
      <c r="M27">
        <f t="shared" si="4"/>
        <v>0.13698630136986301</v>
      </c>
      <c r="N27">
        <f t="shared" si="5"/>
        <v>0.82191780821917815</v>
      </c>
      <c r="O27" s="2">
        <f t="shared" si="6"/>
        <v>5.6603773584905648E-2</v>
      </c>
      <c r="P27" s="2">
        <f t="shared" si="7"/>
        <v>4.1095890410958846E-2</v>
      </c>
      <c r="Q27" s="1">
        <f t="shared" si="8"/>
        <v>8.904719501335704E-3</v>
      </c>
      <c r="R27" s="1">
        <f t="shared" si="9"/>
        <v>0.98842386464826348</v>
      </c>
      <c r="S27" s="1">
        <f t="shared" si="10"/>
        <v>-0.97951914514692773</v>
      </c>
    </row>
    <row r="28" spans="3:19" x14ac:dyDescent="0.3">
      <c r="C28">
        <v>9</v>
      </c>
      <c r="D28" t="s">
        <v>15</v>
      </c>
      <c r="E28">
        <v>1</v>
      </c>
      <c r="F28">
        <v>4</v>
      </c>
      <c r="G28">
        <v>8.8999999999999999E-3</v>
      </c>
      <c r="H28">
        <v>0.98839999999999995</v>
      </c>
      <c r="I28" t="s">
        <v>13</v>
      </c>
      <c r="J28">
        <v>2.75</v>
      </c>
      <c r="K28" s="2">
        <f t="shared" si="2"/>
        <v>0</v>
      </c>
      <c r="L28">
        <f t="shared" si="3"/>
        <v>0.94339622641509435</v>
      </c>
      <c r="M28">
        <f t="shared" si="4"/>
        <v>0.13698630136986301</v>
      </c>
      <c r="N28">
        <f t="shared" si="5"/>
        <v>0.82191780821917815</v>
      </c>
      <c r="O28" s="2">
        <f t="shared" si="6"/>
        <v>5.6603773584905648E-2</v>
      </c>
      <c r="P28" s="2">
        <f t="shared" si="7"/>
        <v>4.1095890410958846E-2</v>
      </c>
      <c r="Q28" s="1">
        <f t="shared" si="8"/>
        <v>8.904719501335704E-3</v>
      </c>
      <c r="R28" s="1">
        <f t="shared" si="9"/>
        <v>0.98842386464826348</v>
      </c>
      <c r="S28" s="1">
        <f t="shared" si="10"/>
        <v>-0.97951914514692773</v>
      </c>
    </row>
    <row r="29" spans="3:19" x14ac:dyDescent="0.3">
      <c r="C29">
        <v>10</v>
      </c>
      <c r="D29" t="s">
        <v>16</v>
      </c>
      <c r="E29">
        <v>1</v>
      </c>
      <c r="F29">
        <v>3</v>
      </c>
      <c r="G29">
        <v>0</v>
      </c>
      <c r="H29">
        <v>0.99770000000000003</v>
      </c>
      <c r="I29" t="s">
        <v>18</v>
      </c>
      <c r="J29">
        <v>2.0499999999999998</v>
      </c>
      <c r="K29" s="2">
        <f t="shared" si="2"/>
        <v>0</v>
      </c>
      <c r="L29">
        <f t="shared" si="3"/>
        <v>0.94339622641509435</v>
      </c>
      <c r="M29">
        <f t="shared" si="4"/>
        <v>0</v>
      </c>
      <c r="N29">
        <f t="shared" si="5"/>
        <v>0.95890410958904115</v>
      </c>
      <c r="O29" s="2">
        <f t="shared" si="6"/>
        <v>5.6603773584905648E-2</v>
      </c>
      <c r="P29" s="2">
        <f t="shared" si="7"/>
        <v>4.1095890410958846E-2</v>
      </c>
      <c r="Q29" s="1">
        <f t="shared" si="8"/>
        <v>0</v>
      </c>
      <c r="R29" s="1">
        <f t="shared" si="9"/>
        <v>0.99767381752390794</v>
      </c>
      <c r="S29" s="1">
        <f t="shared" si="10"/>
        <v>-0.99767381752390794</v>
      </c>
    </row>
    <row r="32" spans="3:19" x14ac:dyDescent="0.3">
      <c r="C32" t="s">
        <v>35</v>
      </c>
    </row>
    <row r="33" spans="3:19" x14ac:dyDescent="0.3">
      <c r="C33" t="s">
        <v>20</v>
      </c>
      <c r="D33" t="s">
        <v>19</v>
      </c>
      <c r="E33" t="s">
        <v>21</v>
      </c>
      <c r="F33" t="s">
        <v>22</v>
      </c>
      <c r="G33" t="s">
        <v>23</v>
      </c>
      <c r="H33" t="s">
        <v>24</v>
      </c>
      <c r="I33" t="s">
        <v>25</v>
      </c>
      <c r="J33" t="s">
        <v>0</v>
      </c>
      <c r="K33" t="s">
        <v>26</v>
      </c>
      <c r="L33" t="s">
        <v>27</v>
      </c>
      <c r="M33" t="s">
        <v>28</v>
      </c>
      <c r="N33" t="s">
        <v>29</v>
      </c>
      <c r="O33" t="s">
        <v>30</v>
      </c>
      <c r="P33" t="s">
        <v>31</v>
      </c>
      <c r="Q33" t="s">
        <v>32</v>
      </c>
      <c r="R33" t="s">
        <v>36</v>
      </c>
      <c r="S33" t="s">
        <v>33</v>
      </c>
    </row>
    <row r="34" spans="3:19" x14ac:dyDescent="0.3">
      <c r="C34">
        <v>4</v>
      </c>
      <c r="D34" t="s">
        <v>8</v>
      </c>
      <c r="E34">
        <v>3</v>
      </c>
      <c r="F34">
        <v>7</v>
      </c>
      <c r="G34">
        <v>0.47370000000000001</v>
      </c>
      <c r="H34">
        <v>0.52200000000000002</v>
      </c>
      <c r="I34" t="s">
        <v>9</v>
      </c>
      <c r="J34">
        <v>6.35</v>
      </c>
      <c r="K34" s="2">
        <f t="shared" ref="K34:K45" si="11">ABS(J34+E34-MIN($E$18:$E$29))/(MAX($E$18:$E$29)-MIN($E$18:$E$29)+(2*0.15))</f>
        <v>1.5754716981132075</v>
      </c>
      <c r="L34">
        <f>ABS(Table2[[#This Row],[1-step-NS]]+E34-MAX($E$18:$E$29))/(MAX($E$18:$E$29)-MIN($E$18:$E$29)+(2*0.15))</f>
        <v>0.63207547169811318</v>
      </c>
      <c r="M34">
        <f t="shared" ref="M34:M45" si="12">ABS($F34-MIN($F$18:$F$29))/(MAX($F$18:$F$29)-MIN($F$18:$F$29)+(2*0.15))</f>
        <v>0.54794520547945202</v>
      </c>
      <c r="N34">
        <f t="shared" ref="N34:N45" si="13">ABS($F34-MAX($F$18:$F$29))/(MAX($F$18:$F$29)-MIN($F$18:$F$29)+(2*0.15))</f>
        <v>0.41095890410958907</v>
      </c>
      <c r="O34" s="2">
        <f t="shared" ref="O34:O45" si="14">1-(K34+L34)</f>
        <v>-1.2075471698113205</v>
      </c>
      <c r="P34" s="2">
        <f t="shared" ref="P34:P45" si="15">1-(N34+M34)</f>
        <v>4.1095890410958846E-2</v>
      </c>
      <c r="Q34" s="1">
        <f t="shared" ref="Q34:Q45" si="16">((K34*M34)+(K34*P34)+(M34*O34))/(1 - ((K34*N34)+(L34*M34)))</f>
        <v>42.937499999999581</v>
      </c>
      <c r="R34" s="1">
        <f t="shared" ref="R34:R45" si="17">((L34*N34)+(L34*P34)+(N34*O34))/(1-((K34*N34)+(L34*M34)))</f>
        <v>-33.937499999999652</v>
      </c>
      <c r="S34" s="1">
        <f t="shared" ref="S34:S45" si="18">Q34-R34</f>
        <v>76.874999999999233</v>
      </c>
    </row>
    <row r="35" spans="3:19" x14ac:dyDescent="0.3">
      <c r="C35">
        <v>1</v>
      </c>
      <c r="D35" t="s">
        <v>2</v>
      </c>
      <c r="E35">
        <v>3</v>
      </c>
      <c r="F35">
        <v>6</v>
      </c>
      <c r="G35">
        <v>0.3458</v>
      </c>
      <c r="H35">
        <v>0.65010000000000001</v>
      </c>
      <c r="I35" t="s">
        <v>3</v>
      </c>
      <c r="J35">
        <v>4.1500000000000004</v>
      </c>
      <c r="K35" s="2">
        <f t="shared" si="11"/>
        <v>1.1603773584905661</v>
      </c>
      <c r="L35">
        <f>ABS(Table2[[#This Row],[1-step-NS]]+E35-MAX($E$18:$E$29))/(MAX($E$18:$E$29)-MIN($E$18:$E$29)+(2*0.15))</f>
        <v>0.21698113207547176</v>
      </c>
      <c r="M35">
        <f t="shared" si="12"/>
        <v>0.41095890410958907</v>
      </c>
      <c r="N35">
        <f t="shared" si="13"/>
        <v>0.54794520547945202</v>
      </c>
      <c r="O35" s="2">
        <f t="shared" si="14"/>
        <v>-0.37735849056603787</v>
      </c>
      <c r="P35" s="2">
        <f t="shared" si="15"/>
        <v>4.1095890410958846E-2</v>
      </c>
      <c r="Q35" s="1">
        <f t="shared" si="16"/>
        <v>1.3435150375939848</v>
      </c>
      <c r="R35" s="1">
        <f t="shared" si="17"/>
        <v>-0.28712406015037606</v>
      </c>
      <c r="S35" s="1">
        <f t="shared" si="18"/>
        <v>1.630639097744361</v>
      </c>
    </row>
    <row r="36" spans="3:19" x14ac:dyDescent="0.3">
      <c r="C36">
        <v>5</v>
      </c>
      <c r="D36" t="s">
        <v>10</v>
      </c>
      <c r="E36">
        <v>3</v>
      </c>
      <c r="F36">
        <v>10</v>
      </c>
      <c r="G36">
        <v>0.94399999999999995</v>
      </c>
      <c r="H36">
        <v>5.0900000000000001E-2</v>
      </c>
      <c r="I36">
        <v>0.89319999999999999</v>
      </c>
      <c r="J36">
        <v>5.52</v>
      </c>
      <c r="K36" s="2">
        <f t="shared" si="11"/>
        <v>1.4188679245283018</v>
      </c>
      <c r="L36">
        <f>ABS(Table2[[#This Row],[1-step-NS]]+E36-MAX($E$18:$E$29))/(MAX($E$18:$E$29)-MIN($E$18:$E$29)+(2*0.15))</f>
        <v>0.4754716981132075</v>
      </c>
      <c r="M36">
        <f t="shared" si="12"/>
        <v>0.95890410958904115</v>
      </c>
      <c r="N36">
        <f t="shared" si="13"/>
        <v>0</v>
      </c>
      <c r="O36" s="2">
        <f t="shared" si="14"/>
        <v>-0.89433962264150924</v>
      </c>
      <c r="P36" s="2">
        <f t="shared" si="15"/>
        <v>4.1095890410958846E-2</v>
      </c>
      <c r="Q36" s="1">
        <f t="shared" si="16"/>
        <v>1.031638954869359</v>
      </c>
      <c r="R36" s="1">
        <f t="shared" si="17"/>
        <v>3.5914489311163846E-2</v>
      </c>
      <c r="S36" s="1">
        <f t="shared" si="18"/>
        <v>0.99572446555819516</v>
      </c>
    </row>
    <row r="37" spans="3:19" x14ac:dyDescent="0.3">
      <c r="C37">
        <v>3</v>
      </c>
      <c r="D37" t="s">
        <v>6</v>
      </c>
      <c r="E37">
        <v>2</v>
      </c>
      <c r="F37">
        <v>6</v>
      </c>
      <c r="G37">
        <v>0.18509999999999999</v>
      </c>
      <c r="H37">
        <v>0.81089999999999995</v>
      </c>
      <c r="I37" t="s">
        <v>7</v>
      </c>
      <c r="J37">
        <v>3.7</v>
      </c>
      <c r="K37" s="2">
        <f t="shared" si="11"/>
        <v>0.8867924528301887</v>
      </c>
      <c r="L37">
        <f>ABS(Table2[[#This Row],[1-step-NS]]+E37-MAX($E$18:$E$29))/(MAX($E$18:$E$29)-MIN($E$18:$E$29)+(2*0.15))</f>
        <v>5.6603773584905627E-2</v>
      </c>
      <c r="M37">
        <f t="shared" si="12"/>
        <v>0.41095890410958907</v>
      </c>
      <c r="N37">
        <f t="shared" si="13"/>
        <v>0.54794520547945202</v>
      </c>
      <c r="O37" s="2">
        <f t="shared" si="14"/>
        <v>5.6603773584905648E-2</v>
      </c>
      <c r="P37" s="2">
        <f t="shared" si="15"/>
        <v>4.1095890410958846E-2</v>
      </c>
      <c r="Q37" s="1">
        <f t="shared" si="16"/>
        <v>0.86413902053712477</v>
      </c>
      <c r="R37" s="1">
        <f t="shared" si="17"/>
        <v>0.13112164296998413</v>
      </c>
      <c r="S37" s="1">
        <f t="shared" si="18"/>
        <v>0.73301737756714069</v>
      </c>
    </row>
    <row r="38" spans="3:19" x14ac:dyDescent="0.3">
      <c r="C38">
        <v>11</v>
      </c>
      <c r="D38" t="s">
        <v>17</v>
      </c>
      <c r="E38">
        <v>6</v>
      </c>
      <c r="F38">
        <v>8</v>
      </c>
      <c r="G38">
        <v>0.97589999999999999</v>
      </c>
      <c r="H38">
        <v>2.0899999999999998E-2</v>
      </c>
      <c r="I38">
        <v>0.95499999999999996</v>
      </c>
      <c r="J38">
        <v>10.4</v>
      </c>
      <c r="K38" s="2">
        <f t="shared" si="11"/>
        <v>2.9056603773584904</v>
      </c>
      <c r="L38">
        <f>ABS(Table2[[#This Row],[1-step-NS]]+E38-MAX($E$18:$E$29))/(MAX($E$18:$E$29)-MIN($E$18:$E$29)+(2*0.15))</f>
        <v>1.962264150943396</v>
      </c>
      <c r="M38">
        <f t="shared" si="12"/>
        <v>0.68493150684931503</v>
      </c>
      <c r="N38">
        <f t="shared" si="13"/>
        <v>0.27397260273972601</v>
      </c>
      <c r="O38" s="2">
        <f t="shared" si="14"/>
        <v>-3.8679245283018862</v>
      </c>
      <c r="P38" s="2">
        <f t="shared" si="15"/>
        <v>4.1095890410958957E-2</v>
      </c>
      <c r="Q38" s="1">
        <f t="shared" si="16"/>
        <v>0.47336204942189947</v>
      </c>
      <c r="R38" s="1">
        <f t="shared" si="17"/>
        <v>0.38721378372251175</v>
      </c>
      <c r="S38" s="1">
        <f t="shared" si="18"/>
        <v>8.6148265699387716E-2</v>
      </c>
    </row>
    <row r="39" spans="3:19" x14ac:dyDescent="0.3">
      <c r="C39">
        <v>2</v>
      </c>
      <c r="D39" t="s">
        <v>4</v>
      </c>
      <c r="E39">
        <v>1</v>
      </c>
      <c r="F39">
        <v>6</v>
      </c>
      <c r="G39">
        <v>3.7999999999999999E-2</v>
      </c>
      <c r="H39">
        <v>0.95820000000000005</v>
      </c>
      <c r="I39" t="s">
        <v>5</v>
      </c>
      <c r="J39">
        <v>2.2999999999999998</v>
      </c>
      <c r="K39" s="2">
        <f t="shared" si="11"/>
        <v>0.43396226415094336</v>
      </c>
      <c r="L39">
        <f>ABS(Table2[[#This Row],[1-step-NS]]+E39-MAX($E$18:$E$29))/(MAX($E$18:$E$29)-MIN($E$18:$E$29)+(2*0.15))</f>
        <v>0.50943396226415094</v>
      </c>
      <c r="M39">
        <f t="shared" si="12"/>
        <v>0.41095890410958907</v>
      </c>
      <c r="N39">
        <f t="shared" si="13"/>
        <v>0.54794520547945202</v>
      </c>
      <c r="O39" s="2">
        <f t="shared" si="14"/>
        <v>5.6603773584905648E-2</v>
      </c>
      <c r="P39" s="2">
        <f t="shared" si="15"/>
        <v>4.1095890410958846E-2</v>
      </c>
      <c r="Q39" s="1">
        <f t="shared" si="16"/>
        <v>0.39691444600280495</v>
      </c>
      <c r="R39" s="1">
        <f t="shared" si="17"/>
        <v>0.59887798036465623</v>
      </c>
      <c r="S39" s="1">
        <f t="shared" si="18"/>
        <v>-0.20196353436185127</v>
      </c>
    </row>
    <row r="40" spans="3:19" x14ac:dyDescent="0.3">
      <c r="C40">
        <v>9</v>
      </c>
      <c r="D40" t="s">
        <v>15</v>
      </c>
      <c r="E40">
        <v>1</v>
      </c>
      <c r="F40">
        <v>4</v>
      </c>
      <c r="G40">
        <v>8.8999999999999999E-3</v>
      </c>
      <c r="H40">
        <v>0.98839999999999995</v>
      </c>
      <c r="I40" t="s">
        <v>13</v>
      </c>
      <c r="J40">
        <v>2.75</v>
      </c>
      <c r="K40" s="2">
        <f t="shared" si="11"/>
        <v>0.51886792452830188</v>
      </c>
      <c r="L40">
        <f>ABS(Table2[[#This Row],[1-step-NS]]+E40-MAX($E$18:$E$29))/(MAX($E$18:$E$29)-MIN($E$18:$E$29)+(2*0.15))</f>
        <v>0.42452830188679247</v>
      </c>
      <c r="M40">
        <f t="shared" si="12"/>
        <v>0.13698630136986301</v>
      </c>
      <c r="N40">
        <f t="shared" si="13"/>
        <v>0.82191780821917815</v>
      </c>
      <c r="O40" s="2">
        <f t="shared" si="14"/>
        <v>5.6603773584905648E-2</v>
      </c>
      <c r="P40" s="2">
        <f t="shared" si="15"/>
        <v>4.1095890410958846E-2</v>
      </c>
      <c r="Q40" s="1">
        <f t="shared" si="16"/>
        <v>0.19433299899699091</v>
      </c>
      <c r="R40" s="1">
        <f t="shared" si="17"/>
        <v>0.80115346038114355</v>
      </c>
      <c r="S40" s="1">
        <f t="shared" si="18"/>
        <v>-0.60682046138415258</v>
      </c>
    </row>
    <row r="41" spans="3:19" x14ac:dyDescent="0.3">
      <c r="C41">
        <v>7</v>
      </c>
      <c r="D41" t="s">
        <v>12</v>
      </c>
      <c r="E41">
        <v>1</v>
      </c>
      <c r="F41">
        <v>4</v>
      </c>
      <c r="G41">
        <v>8.8999999999999999E-3</v>
      </c>
      <c r="H41">
        <v>0.98839999999999995</v>
      </c>
      <c r="I41" t="s">
        <v>13</v>
      </c>
      <c r="J41">
        <v>1.56</v>
      </c>
      <c r="K41" s="2">
        <f t="shared" si="11"/>
        <v>0.29433962264150948</v>
      </c>
      <c r="L41">
        <f>ABS(Table2[[#This Row],[1-step-NS]]+E41-MAX($E$18:$E$29))/(MAX($E$18:$E$29)-MIN($E$18:$E$29)+(2*0.15))</f>
        <v>0.64905660377358487</v>
      </c>
      <c r="M41">
        <f t="shared" si="12"/>
        <v>0.13698630136986301</v>
      </c>
      <c r="N41">
        <f t="shared" si="13"/>
        <v>0.82191780821917815</v>
      </c>
      <c r="O41" s="2">
        <f t="shared" si="14"/>
        <v>5.6603773584905648E-2</v>
      </c>
      <c r="P41" s="2">
        <f t="shared" si="15"/>
        <v>4.1095890410958846E-2</v>
      </c>
      <c r="Q41" s="1">
        <f t="shared" si="16"/>
        <v>8.9918887601390468E-2</v>
      </c>
      <c r="R41" s="1">
        <f t="shared" si="17"/>
        <v>0.9066048667439166</v>
      </c>
      <c r="S41" s="1">
        <f t="shared" si="18"/>
        <v>-0.81668597914252616</v>
      </c>
    </row>
    <row r="42" spans="3:19" x14ac:dyDescent="0.3">
      <c r="C42">
        <v>8</v>
      </c>
      <c r="D42" t="s">
        <v>14</v>
      </c>
      <c r="E42">
        <v>1</v>
      </c>
      <c r="F42">
        <v>4</v>
      </c>
      <c r="G42">
        <v>8.8999999999999999E-3</v>
      </c>
      <c r="H42">
        <v>0.98839999999999995</v>
      </c>
      <c r="I42" t="s">
        <v>13</v>
      </c>
      <c r="J42">
        <v>1.25</v>
      </c>
      <c r="K42" s="2">
        <f t="shared" si="11"/>
        <v>0.23584905660377359</v>
      </c>
      <c r="L42">
        <f>ABS(Table2[[#This Row],[1-step-NS]]+E42-MAX($E$18:$E$29))/(MAX($E$18:$E$29)-MIN($E$18:$E$29)+(2*0.15))</f>
        <v>0.70754716981132082</v>
      </c>
      <c r="M42">
        <f t="shared" si="12"/>
        <v>0.13698630136986301</v>
      </c>
      <c r="N42">
        <f t="shared" si="13"/>
        <v>0.82191780821917815</v>
      </c>
      <c r="O42" s="2">
        <f t="shared" si="14"/>
        <v>5.6603773584905648E-2</v>
      </c>
      <c r="P42" s="2">
        <f t="shared" si="15"/>
        <v>4.1095890410958846E-2</v>
      </c>
      <c r="Q42" s="1">
        <f t="shared" si="16"/>
        <v>7.0153061224489763E-2</v>
      </c>
      <c r="R42" s="1">
        <f t="shared" si="17"/>
        <v>0.92656705539358619</v>
      </c>
      <c r="S42" s="1">
        <f t="shared" si="18"/>
        <v>-0.85641399416909647</v>
      </c>
    </row>
    <row r="43" spans="3:19" x14ac:dyDescent="0.3">
      <c r="C43">
        <v>10</v>
      </c>
      <c r="D43" t="s">
        <v>16</v>
      </c>
      <c r="E43">
        <v>1</v>
      </c>
      <c r="F43">
        <v>3</v>
      </c>
      <c r="G43">
        <v>0</v>
      </c>
      <c r="H43">
        <v>0.99770000000000003</v>
      </c>
      <c r="I43" t="s">
        <v>18</v>
      </c>
      <c r="J43">
        <v>2.0499999999999998</v>
      </c>
      <c r="K43" s="2">
        <f t="shared" si="11"/>
        <v>0.38679245283018865</v>
      </c>
      <c r="L43">
        <f>ABS(Table2[[#This Row],[1-step-NS]]+E43-MAX($E$18:$E$29))/(MAX($E$18:$E$29)-MIN($E$18:$E$29)+(2*0.15))</f>
        <v>0.55660377358490576</v>
      </c>
      <c r="M43">
        <f t="shared" si="12"/>
        <v>0</v>
      </c>
      <c r="N43">
        <f t="shared" si="13"/>
        <v>0.95890410958904115</v>
      </c>
      <c r="O43" s="2">
        <f t="shared" si="14"/>
        <v>5.6603773584905648E-2</v>
      </c>
      <c r="P43" s="2">
        <f t="shared" si="15"/>
        <v>4.1095890410958846E-2</v>
      </c>
      <c r="Q43" s="1">
        <f t="shared" si="16"/>
        <v>2.5267050123253868E-2</v>
      </c>
      <c r="R43" s="1">
        <f t="shared" si="17"/>
        <v>0.97103533278553855</v>
      </c>
      <c r="S43" s="1">
        <f t="shared" si="18"/>
        <v>-0.94576828266228463</v>
      </c>
    </row>
    <row r="44" spans="3:19" x14ac:dyDescent="0.3">
      <c r="C44">
        <v>6</v>
      </c>
      <c r="D44" t="s">
        <v>11</v>
      </c>
      <c r="E44">
        <v>4</v>
      </c>
      <c r="F44">
        <v>6</v>
      </c>
      <c r="G44">
        <v>0.52200000000000002</v>
      </c>
      <c r="H44">
        <v>0.47370000000000001</v>
      </c>
      <c r="I44">
        <v>4.8300000000000003E-2</v>
      </c>
      <c r="J44">
        <v>7.88</v>
      </c>
      <c r="K44" s="2">
        <f t="shared" si="11"/>
        <v>2.0528301886792453</v>
      </c>
      <c r="L44">
        <f>ABS(Table2[[#This Row],[1-step-NS]]+E44-MAX($E$18:$E$29))/(MAX($E$18:$E$29)-MIN($E$18:$E$29)+(2*0.15))</f>
        <v>1.1094339622641507</v>
      </c>
      <c r="M44">
        <f t="shared" si="12"/>
        <v>0.41095890410958907</v>
      </c>
      <c r="N44">
        <f t="shared" si="13"/>
        <v>0.54794520547945202</v>
      </c>
      <c r="O44" s="2">
        <f t="shared" si="14"/>
        <v>-2.162264150943396</v>
      </c>
      <c r="P44" s="2">
        <f t="shared" si="15"/>
        <v>4.1095890410958846E-2</v>
      </c>
      <c r="Q44" s="1">
        <f t="shared" si="16"/>
        <v>-6.7823765020026627E-2</v>
      </c>
      <c r="R44" s="1">
        <f t="shared" si="17"/>
        <v>0.91481975967957274</v>
      </c>
      <c r="S44" s="1">
        <f t="shared" si="18"/>
        <v>-0.98264352469959937</v>
      </c>
    </row>
    <row r="45" spans="3:19" x14ac:dyDescent="0.3">
      <c r="C45">
        <v>0</v>
      </c>
      <c r="D45" t="s">
        <v>1</v>
      </c>
      <c r="E45">
        <v>4</v>
      </c>
      <c r="F45">
        <v>8</v>
      </c>
      <c r="G45">
        <v>0.76690000000000003</v>
      </c>
      <c r="H45">
        <v>0.22919999999999999</v>
      </c>
      <c r="I45">
        <v>0.53769999999999996</v>
      </c>
      <c r="J45">
        <v>6.95</v>
      </c>
      <c r="K45" s="2">
        <f t="shared" si="11"/>
        <v>1.8773584905660377</v>
      </c>
      <c r="L45">
        <f>ABS(Table2[[#This Row],[1-step-NS]]+E45-MAX($E$18:$E$29))/(MAX($E$18:$E$29)-MIN($E$18:$E$29)+(2*0.15))</f>
        <v>0.9339622641509433</v>
      </c>
      <c r="M45">
        <f t="shared" si="12"/>
        <v>0.68493150684931503</v>
      </c>
      <c r="N45">
        <f t="shared" si="13"/>
        <v>0.27397260273972601</v>
      </c>
      <c r="O45" s="2">
        <f t="shared" si="14"/>
        <v>-1.8113207547169807</v>
      </c>
      <c r="P45" s="2">
        <f t="shared" si="15"/>
        <v>4.1095890410958957E-2</v>
      </c>
      <c r="Q45" s="1">
        <f t="shared" si="16"/>
        <v>-0.79446308724832448</v>
      </c>
      <c r="R45" s="1">
        <f t="shared" si="17"/>
        <v>1.3112416107382547</v>
      </c>
      <c r="S45" s="1">
        <f t="shared" si="18"/>
        <v>-2.105704697986579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7:U44"/>
  <sheetViews>
    <sheetView topLeftCell="C21" workbookViewId="0">
      <selection activeCell="O18" sqref="O18"/>
    </sheetView>
  </sheetViews>
  <sheetFormatPr defaultRowHeight="14.4" x14ac:dyDescent="0.3"/>
  <cols>
    <col min="2" max="2" width="15" customWidth="1"/>
    <col min="3" max="3" width="10.6640625" bestFit="1" customWidth="1"/>
    <col min="4" max="4" width="5.5546875" bestFit="1" customWidth="1"/>
    <col min="5" max="5" width="2" bestFit="1" customWidth="1"/>
    <col min="6" max="6" width="12" bestFit="1" customWidth="1"/>
    <col min="7" max="7" width="4" bestFit="1" customWidth="1"/>
    <col min="8" max="8" width="12" bestFit="1" customWidth="1"/>
    <col min="9" max="10" width="7" bestFit="1" customWidth="1"/>
    <col min="11" max="11" width="8" bestFit="1" customWidth="1"/>
    <col min="12" max="12" width="9.21875" bestFit="1" customWidth="1"/>
    <col min="13" max="13" width="7.5546875" bestFit="1" customWidth="1"/>
    <col min="14" max="16" width="12" bestFit="1" customWidth="1"/>
    <col min="17" max="17" width="10.77734375" bestFit="1" customWidth="1"/>
    <col min="18" max="18" width="12.77734375" bestFit="1" customWidth="1"/>
    <col min="19" max="19" width="7.21875" bestFit="1" customWidth="1"/>
    <col min="20" max="20" width="7.109375" bestFit="1" customWidth="1"/>
    <col min="21" max="21" width="7.21875" bestFit="1" customWidth="1"/>
  </cols>
  <sheetData>
    <row r="17" spans="3:21" x14ac:dyDescent="0.3">
      <c r="C17" s="3" t="s">
        <v>20</v>
      </c>
      <c r="D17" s="4" t="s">
        <v>19</v>
      </c>
      <c r="E17" s="4" t="s">
        <v>21</v>
      </c>
      <c r="F17" s="4" t="s">
        <v>38</v>
      </c>
      <c r="G17" s="4" t="s">
        <v>22</v>
      </c>
      <c r="H17" s="4" t="s">
        <v>37</v>
      </c>
      <c r="I17" s="4" t="s">
        <v>23</v>
      </c>
      <c r="J17" s="4" t="s">
        <v>24</v>
      </c>
      <c r="K17" s="4" t="s">
        <v>25</v>
      </c>
      <c r="L17" s="4" t="s">
        <v>0</v>
      </c>
      <c r="M17" s="4" t="s">
        <v>26</v>
      </c>
      <c r="N17" s="4" t="s">
        <v>27</v>
      </c>
      <c r="O17" s="4" t="s">
        <v>28</v>
      </c>
      <c r="P17" s="4" t="s">
        <v>29</v>
      </c>
      <c r="Q17" s="4" t="s">
        <v>30</v>
      </c>
      <c r="R17" s="4" t="s">
        <v>31</v>
      </c>
      <c r="S17" s="4" t="s">
        <v>32</v>
      </c>
      <c r="T17" s="4" t="s">
        <v>36</v>
      </c>
      <c r="U17" s="5" t="s">
        <v>33</v>
      </c>
    </row>
    <row r="18" spans="3:21" x14ac:dyDescent="0.3">
      <c r="C18" s="6">
        <v>11</v>
      </c>
      <c r="D18" s="7" t="s">
        <v>17</v>
      </c>
      <c r="E18" s="7">
        <v>6</v>
      </c>
      <c r="F18" s="7">
        <v>0.23749999999999999</v>
      </c>
      <c r="G18" s="7">
        <v>8</v>
      </c>
      <c r="H18" s="7">
        <f>SUM(F18,G18)</f>
        <v>8.2375000000000007</v>
      </c>
      <c r="I18" s="7">
        <v>0.97589999999999999</v>
      </c>
      <c r="J18" s="7">
        <v>2.0899999999999998E-2</v>
      </c>
      <c r="K18" s="7">
        <v>0.95499999999999996</v>
      </c>
      <c r="L18" s="7">
        <v>10.4</v>
      </c>
      <c r="M18" s="8">
        <f t="shared" ref="M18:M29" si="0">ABS(E18-MIN($E$18:$E$29))/(MAX($E$18:$E$29)-MIN($E$18:$E$29)+(2*0.15))</f>
        <v>0.94339622641509435</v>
      </c>
      <c r="N18" s="7">
        <f t="shared" ref="N18:N29" si="1">ABS(E18-MAX($E$18:$E$29))/(MAX($E$18:$E$29)-MIN($E$18:$E$29)+(2*0.15))</f>
        <v>0</v>
      </c>
      <c r="O18" s="7">
        <f>ABS($E18-MIN($F$18:$F$29))/(MAX($H$18:$H$29)-MIN($H$18:$H$29)+(2*0.15))</f>
        <v>0.80072206820707659</v>
      </c>
      <c r="P18" s="7">
        <f>ABS($E18-MAX($H$18:$H$29))/(MAX($H$18:$H$29)-MIN($H$18:$H$29)+(2*0.15))</f>
        <v>0.55960286248610791</v>
      </c>
      <c r="Q18" s="8">
        <f t="shared" ref="Q18:Q29" si="2">1-(M18+N18)</f>
        <v>5.6603773584905648E-2</v>
      </c>
      <c r="R18" s="8">
        <f t="shared" ref="R18:R29" si="3">1-(P18+O18)</f>
        <v>-0.36032493069318461</v>
      </c>
      <c r="S18" s="9">
        <f t="shared" ref="S18:S29" si="4">((M18*O18)+(M18*R18)+(O18*Q18))/(1 - ((M18*P18)+(N18*O18)))</f>
        <v>0.97610562688871583</v>
      </c>
      <c r="T18" s="9">
        <f t="shared" ref="T18:T29" si="5">((N18*P18)+(N18*R18)+(P18*Q18))/(1-((M18*P18)+(N18*O18)))</f>
        <v>6.7099048399800881E-2</v>
      </c>
      <c r="U18" s="10">
        <f>S18-T18</f>
        <v>0.90900657848891497</v>
      </c>
    </row>
    <row r="19" spans="3:21" x14ac:dyDescent="0.3">
      <c r="C19" s="11">
        <v>5</v>
      </c>
      <c r="D19" s="12" t="s">
        <v>10</v>
      </c>
      <c r="E19" s="12">
        <v>3</v>
      </c>
      <c r="F19" s="12">
        <v>0.193236715</v>
      </c>
      <c r="G19" s="12">
        <v>10</v>
      </c>
      <c r="H19" s="7">
        <f t="shared" ref="H19:H29" si="6">SUM(F19,G19)</f>
        <v>10.193236714999999</v>
      </c>
      <c r="I19" s="12">
        <v>0.94399999999999995</v>
      </c>
      <c r="J19" s="12">
        <v>5.0900000000000001E-2</v>
      </c>
      <c r="K19" s="12">
        <v>0.89319999999999999</v>
      </c>
      <c r="L19" s="12">
        <v>5.52</v>
      </c>
      <c r="M19" s="13">
        <f t="shared" si="0"/>
        <v>0.37735849056603776</v>
      </c>
      <c r="N19" s="12">
        <f t="shared" si="1"/>
        <v>0.56603773584905659</v>
      </c>
      <c r="O19" s="7">
        <f t="shared" ref="O19:O29" si="7">ABS($E19-MIN($F$18:$F$29))/(MAX($H$18:$H$29)-MIN($H$18:$H$29)+(2*0.15))</f>
        <v>0.40036103410353829</v>
      </c>
      <c r="P19" s="7">
        <f t="shared" ref="P19:P29" si="8">ABS($E19-MAX($H$18:$H$29))/(MAX($H$18:$H$29)-MIN($H$18:$H$29)+(2*0.15))</f>
        <v>0.9599638965896462</v>
      </c>
      <c r="Q19" s="13">
        <f t="shared" si="2"/>
        <v>5.6603773584905648E-2</v>
      </c>
      <c r="R19" s="13">
        <f t="shared" si="3"/>
        <v>-0.36032493069318461</v>
      </c>
      <c r="S19" s="14">
        <f t="shared" si="4"/>
        <v>9.1868525931328993E-2</v>
      </c>
      <c r="T19" s="14">
        <f t="shared" si="5"/>
        <v>0.95774047807158835</v>
      </c>
      <c r="U19" s="15">
        <f t="shared" ref="U19:U29" si="9">S19-T19</f>
        <v>-0.86587195214025936</v>
      </c>
    </row>
    <row r="20" spans="3:21" x14ac:dyDescent="0.3">
      <c r="C20" s="6">
        <v>0</v>
      </c>
      <c r="D20" s="7" t="s">
        <v>1</v>
      </c>
      <c r="E20" s="7">
        <v>4</v>
      </c>
      <c r="F20" s="7">
        <v>0.50769230769999996</v>
      </c>
      <c r="G20" s="7">
        <v>8</v>
      </c>
      <c r="H20" s="7">
        <f t="shared" si="6"/>
        <v>8.5076923076999993</v>
      </c>
      <c r="I20" s="7">
        <v>0.76690000000000003</v>
      </c>
      <c r="J20" s="7">
        <v>0.22919999999999999</v>
      </c>
      <c r="K20" s="7">
        <v>0.53769999999999996</v>
      </c>
      <c r="L20" s="7">
        <v>6.95</v>
      </c>
      <c r="M20" s="8">
        <f t="shared" si="0"/>
        <v>0.56603773584905659</v>
      </c>
      <c r="N20" s="7">
        <f t="shared" si="1"/>
        <v>0.37735849056603776</v>
      </c>
      <c r="O20" s="7">
        <f t="shared" si="7"/>
        <v>0.5338147121380511</v>
      </c>
      <c r="P20" s="7">
        <f t="shared" si="8"/>
        <v>0.8265102185551334</v>
      </c>
      <c r="Q20" s="8">
        <f t="shared" si="2"/>
        <v>5.6603773584905648E-2</v>
      </c>
      <c r="R20" s="8">
        <f t="shared" si="3"/>
        <v>-0.36032493069318461</v>
      </c>
      <c r="S20" s="9">
        <f t="shared" si="4"/>
        <v>0.38829202266987428</v>
      </c>
      <c r="T20" s="9">
        <f t="shared" si="5"/>
        <v>0.67337788681298782</v>
      </c>
      <c r="U20" s="10">
        <f t="shared" si="9"/>
        <v>-0.28508586414311354</v>
      </c>
    </row>
    <row r="21" spans="3:21" x14ac:dyDescent="0.3">
      <c r="C21" s="11">
        <v>6</v>
      </c>
      <c r="D21" s="12" t="s">
        <v>11</v>
      </c>
      <c r="E21" s="12">
        <v>4</v>
      </c>
      <c r="F21" s="12">
        <v>0</v>
      </c>
      <c r="G21" s="12">
        <v>6</v>
      </c>
      <c r="H21" s="7">
        <f t="shared" si="6"/>
        <v>6</v>
      </c>
      <c r="I21" s="12">
        <v>0.52200000000000002</v>
      </c>
      <c r="J21" s="12">
        <v>0.47370000000000001</v>
      </c>
      <c r="K21" s="12">
        <v>4.8300000000000003E-2</v>
      </c>
      <c r="L21" s="12">
        <v>7.88</v>
      </c>
      <c r="M21" s="13">
        <f t="shared" si="0"/>
        <v>0.56603773584905659</v>
      </c>
      <c r="N21" s="12">
        <f t="shared" si="1"/>
        <v>0.37735849056603776</v>
      </c>
      <c r="O21" s="7">
        <f t="shared" si="7"/>
        <v>0.5338147121380511</v>
      </c>
      <c r="P21" s="7">
        <f t="shared" si="8"/>
        <v>0.8265102185551334</v>
      </c>
      <c r="Q21" s="13">
        <f t="shared" si="2"/>
        <v>5.6603773584905648E-2</v>
      </c>
      <c r="R21" s="13">
        <f t="shared" si="3"/>
        <v>-0.36032493069318461</v>
      </c>
      <c r="S21" s="14">
        <f t="shared" si="4"/>
        <v>0.38829202266987428</v>
      </c>
      <c r="T21" s="14">
        <f t="shared" si="5"/>
        <v>0.67337788681298782</v>
      </c>
      <c r="U21" s="15">
        <f t="shared" si="9"/>
        <v>-0.28508586414311354</v>
      </c>
    </row>
    <row r="22" spans="3:21" x14ac:dyDescent="0.3">
      <c r="C22" s="6">
        <v>4</v>
      </c>
      <c r="D22" s="7" t="s">
        <v>8</v>
      </c>
      <c r="E22" s="7">
        <v>3</v>
      </c>
      <c r="F22" s="7">
        <v>0.33858267720000002</v>
      </c>
      <c r="G22" s="7">
        <v>7</v>
      </c>
      <c r="H22" s="7">
        <f t="shared" si="6"/>
        <v>7.3385826771999998</v>
      </c>
      <c r="I22" s="7">
        <v>0.47370000000000001</v>
      </c>
      <c r="J22" s="7">
        <v>0.52200000000000002</v>
      </c>
      <c r="K22" s="7" t="s">
        <v>9</v>
      </c>
      <c r="L22" s="7">
        <v>6.35</v>
      </c>
      <c r="M22" s="8">
        <f t="shared" si="0"/>
        <v>0.37735849056603776</v>
      </c>
      <c r="N22" s="7">
        <f t="shared" si="1"/>
        <v>0.56603773584905659</v>
      </c>
      <c r="O22" s="7">
        <f t="shared" si="7"/>
        <v>0.40036103410353829</v>
      </c>
      <c r="P22" s="7">
        <f t="shared" si="8"/>
        <v>0.9599638965896462</v>
      </c>
      <c r="Q22" s="8">
        <f t="shared" si="2"/>
        <v>5.6603773584905648E-2</v>
      </c>
      <c r="R22" s="8">
        <f t="shared" si="3"/>
        <v>-0.36032493069318461</v>
      </c>
      <c r="S22" s="9">
        <f t="shared" si="4"/>
        <v>9.1868525931328993E-2</v>
      </c>
      <c r="T22" s="9">
        <f t="shared" si="5"/>
        <v>0.95774047807158835</v>
      </c>
      <c r="U22" s="10">
        <f t="shared" si="9"/>
        <v>-0.86587195214025936</v>
      </c>
    </row>
    <row r="23" spans="3:21" x14ac:dyDescent="0.3">
      <c r="C23" s="11">
        <v>1</v>
      </c>
      <c r="D23" s="12" t="s">
        <v>2</v>
      </c>
      <c r="E23" s="12">
        <v>3</v>
      </c>
      <c r="F23" s="12">
        <v>0.3734939759</v>
      </c>
      <c r="G23" s="12">
        <v>6</v>
      </c>
      <c r="H23" s="7">
        <f t="shared" si="6"/>
        <v>6.3734939758999998</v>
      </c>
      <c r="I23" s="12">
        <v>0.3458</v>
      </c>
      <c r="J23" s="12">
        <v>0.65010000000000001</v>
      </c>
      <c r="K23" s="12" t="s">
        <v>3</v>
      </c>
      <c r="L23" s="12">
        <v>4.1500000000000004</v>
      </c>
      <c r="M23" s="13">
        <f t="shared" si="0"/>
        <v>0.37735849056603776</v>
      </c>
      <c r="N23" s="12">
        <f t="shared" si="1"/>
        <v>0.56603773584905659</v>
      </c>
      <c r="O23" s="7">
        <f t="shared" si="7"/>
        <v>0.40036103410353829</v>
      </c>
      <c r="P23" s="7">
        <f t="shared" si="8"/>
        <v>0.9599638965896462</v>
      </c>
      <c r="Q23" s="13">
        <f t="shared" si="2"/>
        <v>5.6603773584905648E-2</v>
      </c>
      <c r="R23" s="13">
        <f t="shared" si="3"/>
        <v>-0.36032493069318461</v>
      </c>
      <c r="S23" s="14">
        <f t="shared" si="4"/>
        <v>9.1868525931328993E-2</v>
      </c>
      <c r="T23" s="14">
        <f t="shared" si="5"/>
        <v>0.95774047807158835</v>
      </c>
      <c r="U23" s="15">
        <f t="shared" si="9"/>
        <v>-0.86587195214025936</v>
      </c>
    </row>
    <row r="24" spans="3:21" x14ac:dyDescent="0.3">
      <c r="C24" s="6">
        <v>3</v>
      </c>
      <c r="D24" s="7" t="s">
        <v>6</v>
      </c>
      <c r="E24" s="7">
        <v>2</v>
      </c>
      <c r="F24" s="7">
        <v>0</v>
      </c>
      <c r="G24" s="7">
        <v>6</v>
      </c>
      <c r="H24" s="7">
        <f t="shared" si="6"/>
        <v>6</v>
      </c>
      <c r="I24" s="7">
        <v>0.18509999999999999</v>
      </c>
      <c r="J24" s="7">
        <v>0.81089999999999995</v>
      </c>
      <c r="K24" s="7" t="s">
        <v>7</v>
      </c>
      <c r="L24" s="7">
        <v>3.7</v>
      </c>
      <c r="M24" s="8">
        <f t="shared" si="0"/>
        <v>0.18867924528301888</v>
      </c>
      <c r="N24" s="7">
        <f t="shared" si="1"/>
        <v>0.75471698113207553</v>
      </c>
      <c r="O24" s="7">
        <f t="shared" si="7"/>
        <v>0.26690735606902555</v>
      </c>
      <c r="P24" s="7">
        <f t="shared" si="8"/>
        <v>1.093417574624159</v>
      </c>
      <c r="Q24" s="8">
        <f t="shared" si="2"/>
        <v>5.6603773584905648E-2</v>
      </c>
      <c r="R24" s="8">
        <f t="shared" si="3"/>
        <v>-0.36032493069318461</v>
      </c>
      <c r="S24" s="9">
        <f t="shared" si="4"/>
        <v>-4.2515347629530735E-3</v>
      </c>
      <c r="T24" s="9">
        <f t="shared" si="5"/>
        <v>1.0386889663428727</v>
      </c>
      <c r="U24" s="10">
        <f t="shared" si="9"/>
        <v>-1.0429405011058257</v>
      </c>
    </row>
    <row r="25" spans="3:21" x14ac:dyDescent="0.3">
      <c r="C25" s="11">
        <v>2</v>
      </c>
      <c r="D25" s="12" t="s">
        <v>4</v>
      </c>
      <c r="E25" s="12">
        <v>1</v>
      </c>
      <c r="F25" s="12">
        <v>0</v>
      </c>
      <c r="G25" s="12">
        <v>6</v>
      </c>
      <c r="H25" s="7">
        <f t="shared" si="6"/>
        <v>6</v>
      </c>
      <c r="I25" s="12">
        <v>3.7999999999999999E-2</v>
      </c>
      <c r="J25" s="12">
        <v>0.95820000000000005</v>
      </c>
      <c r="K25" s="12" t="s">
        <v>5</v>
      </c>
      <c r="L25" s="12">
        <v>2.2999999999999998</v>
      </c>
      <c r="M25" s="13">
        <f t="shared" si="0"/>
        <v>0</v>
      </c>
      <c r="N25" s="12">
        <f t="shared" si="1"/>
        <v>0.94339622641509435</v>
      </c>
      <c r="O25" s="7">
        <f t="shared" si="7"/>
        <v>0.13345367803451277</v>
      </c>
      <c r="P25" s="7">
        <f t="shared" si="8"/>
        <v>1.2268712526586718</v>
      </c>
      <c r="Q25" s="13">
        <f t="shared" si="2"/>
        <v>5.6603773584905648E-2</v>
      </c>
      <c r="R25" s="13">
        <f t="shared" si="3"/>
        <v>-0.36032493069318461</v>
      </c>
      <c r="S25" s="14">
        <f t="shared" si="4"/>
        <v>8.6420079517287481E-3</v>
      </c>
      <c r="T25" s="14">
        <f t="shared" si="5"/>
        <v>1.014691413517939</v>
      </c>
      <c r="U25" s="15">
        <f t="shared" si="9"/>
        <v>-1.0060494055662104</v>
      </c>
    </row>
    <row r="26" spans="3:21" x14ac:dyDescent="0.3">
      <c r="C26" s="6">
        <v>7</v>
      </c>
      <c r="D26" s="7" t="s">
        <v>12</v>
      </c>
      <c r="E26" s="7">
        <v>1</v>
      </c>
      <c r="F26" s="7">
        <v>0</v>
      </c>
      <c r="G26" s="7">
        <v>4</v>
      </c>
      <c r="H26" s="7">
        <f t="shared" si="6"/>
        <v>4</v>
      </c>
      <c r="I26" s="7">
        <v>8.8999999999999999E-3</v>
      </c>
      <c r="J26" s="7">
        <v>0.98839999999999995</v>
      </c>
      <c r="K26" s="7" t="s">
        <v>13</v>
      </c>
      <c r="L26" s="7">
        <v>1.56</v>
      </c>
      <c r="M26" s="8">
        <f t="shared" si="0"/>
        <v>0</v>
      </c>
      <c r="N26" s="7">
        <f t="shared" si="1"/>
        <v>0.94339622641509435</v>
      </c>
      <c r="O26" s="7">
        <f t="shared" si="7"/>
        <v>0.13345367803451277</v>
      </c>
      <c r="P26" s="7">
        <f t="shared" si="8"/>
        <v>1.2268712526586718</v>
      </c>
      <c r="Q26" s="8">
        <f t="shared" si="2"/>
        <v>5.6603773584905648E-2</v>
      </c>
      <c r="R26" s="8">
        <f t="shared" si="3"/>
        <v>-0.36032493069318461</v>
      </c>
      <c r="S26" s="9">
        <f t="shared" si="4"/>
        <v>8.6420079517287481E-3</v>
      </c>
      <c r="T26" s="9">
        <f t="shared" si="5"/>
        <v>1.014691413517939</v>
      </c>
      <c r="U26" s="10">
        <f t="shared" si="9"/>
        <v>-1.0060494055662104</v>
      </c>
    </row>
    <row r="27" spans="3:21" x14ac:dyDescent="0.3">
      <c r="C27" s="11">
        <v>8</v>
      </c>
      <c r="D27" s="12" t="s">
        <v>14</v>
      </c>
      <c r="E27" s="12">
        <v>1</v>
      </c>
      <c r="F27" s="12">
        <v>0</v>
      </c>
      <c r="G27" s="12">
        <v>4</v>
      </c>
      <c r="H27" s="7">
        <f t="shared" si="6"/>
        <v>4</v>
      </c>
      <c r="I27" s="12">
        <v>8.8999999999999999E-3</v>
      </c>
      <c r="J27" s="12">
        <v>0.98839999999999995</v>
      </c>
      <c r="K27" s="12" t="s">
        <v>13</v>
      </c>
      <c r="L27" s="12">
        <v>1.25</v>
      </c>
      <c r="M27" s="13">
        <f t="shared" si="0"/>
        <v>0</v>
      </c>
      <c r="N27" s="12">
        <f t="shared" si="1"/>
        <v>0.94339622641509435</v>
      </c>
      <c r="O27" s="7">
        <f t="shared" si="7"/>
        <v>0.13345367803451277</v>
      </c>
      <c r="P27" s="7">
        <f t="shared" si="8"/>
        <v>1.2268712526586718</v>
      </c>
      <c r="Q27" s="13">
        <f t="shared" si="2"/>
        <v>5.6603773584905648E-2</v>
      </c>
      <c r="R27" s="13">
        <f t="shared" si="3"/>
        <v>-0.36032493069318461</v>
      </c>
      <c r="S27" s="14">
        <f t="shared" si="4"/>
        <v>8.6420079517287481E-3</v>
      </c>
      <c r="T27" s="14">
        <f t="shared" si="5"/>
        <v>1.014691413517939</v>
      </c>
      <c r="U27" s="15">
        <f t="shared" si="9"/>
        <v>-1.0060494055662104</v>
      </c>
    </row>
    <row r="28" spans="3:21" x14ac:dyDescent="0.3">
      <c r="C28" s="6">
        <v>9</v>
      </c>
      <c r="D28" s="7" t="s">
        <v>15</v>
      </c>
      <c r="E28" s="7">
        <v>1</v>
      </c>
      <c r="F28" s="7">
        <v>0</v>
      </c>
      <c r="G28" s="7">
        <v>4</v>
      </c>
      <c r="H28" s="7">
        <f t="shared" si="6"/>
        <v>4</v>
      </c>
      <c r="I28" s="7">
        <v>8.8999999999999999E-3</v>
      </c>
      <c r="J28" s="7">
        <v>0.98839999999999995</v>
      </c>
      <c r="K28" s="7" t="s">
        <v>13</v>
      </c>
      <c r="L28" s="7">
        <v>2.75</v>
      </c>
      <c r="M28" s="8">
        <f t="shared" si="0"/>
        <v>0</v>
      </c>
      <c r="N28" s="7">
        <f t="shared" si="1"/>
        <v>0.94339622641509435</v>
      </c>
      <c r="O28" s="7">
        <f t="shared" si="7"/>
        <v>0.13345367803451277</v>
      </c>
      <c r="P28" s="7">
        <f t="shared" si="8"/>
        <v>1.2268712526586718</v>
      </c>
      <c r="Q28" s="8">
        <f t="shared" si="2"/>
        <v>5.6603773584905648E-2</v>
      </c>
      <c r="R28" s="8">
        <f t="shared" si="3"/>
        <v>-0.36032493069318461</v>
      </c>
      <c r="S28" s="9">
        <f t="shared" si="4"/>
        <v>8.6420079517287481E-3</v>
      </c>
      <c r="T28" s="9">
        <f t="shared" si="5"/>
        <v>1.014691413517939</v>
      </c>
      <c r="U28" s="10">
        <f t="shared" si="9"/>
        <v>-1.0060494055662104</v>
      </c>
    </row>
    <row r="29" spans="3:21" x14ac:dyDescent="0.3">
      <c r="C29" s="11">
        <v>10</v>
      </c>
      <c r="D29" s="12" t="s">
        <v>16</v>
      </c>
      <c r="E29" s="12">
        <v>1</v>
      </c>
      <c r="F29" s="12">
        <v>0</v>
      </c>
      <c r="G29" s="12">
        <v>3</v>
      </c>
      <c r="H29" s="7">
        <f t="shared" si="6"/>
        <v>3</v>
      </c>
      <c r="I29" s="12">
        <v>0</v>
      </c>
      <c r="J29" s="12">
        <v>0.99770000000000003</v>
      </c>
      <c r="K29" s="12" t="s">
        <v>18</v>
      </c>
      <c r="L29" s="12">
        <v>2.0499999999999998</v>
      </c>
      <c r="M29" s="13">
        <f t="shared" si="0"/>
        <v>0</v>
      </c>
      <c r="N29" s="12">
        <f t="shared" si="1"/>
        <v>0.94339622641509435</v>
      </c>
      <c r="O29" s="7">
        <f t="shared" si="7"/>
        <v>0.13345367803451277</v>
      </c>
      <c r="P29" s="7">
        <f t="shared" si="8"/>
        <v>1.2268712526586718</v>
      </c>
      <c r="Q29" s="13">
        <f t="shared" si="2"/>
        <v>5.6603773584905648E-2</v>
      </c>
      <c r="R29" s="13">
        <f t="shared" si="3"/>
        <v>-0.36032493069318461</v>
      </c>
      <c r="S29" s="14">
        <f t="shared" si="4"/>
        <v>8.6420079517287481E-3</v>
      </c>
      <c r="T29" s="14">
        <f t="shared" si="5"/>
        <v>1.014691413517939</v>
      </c>
      <c r="U29" s="15">
        <f t="shared" si="9"/>
        <v>-1.0060494055662104</v>
      </c>
    </row>
    <row r="32" spans="3:21" x14ac:dyDescent="0.3">
      <c r="C32" s="3" t="s">
        <v>20</v>
      </c>
      <c r="D32" s="4" t="s">
        <v>19</v>
      </c>
      <c r="E32" s="4" t="s">
        <v>21</v>
      </c>
      <c r="F32" s="4" t="s">
        <v>38</v>
      </c>
      <c r="G32" s="4" t="s">
        <v>22</v>
      </c>
      <c r="H32" s="4" t="s">
        <v>37</v>
      </c>
      <c r="I32" s="4" t="s">
        <v>23</v>
      </c>
      <c r="J32" s="4" t="s">
        <v>24</v>
      </c>
      <c r="K32" s="4" t="s">
        <v>25</v>
      </c>
      <c r="L32" s="4" t="s">
        <v>0</v>
      </c>
      <c r="M32" s="4" t="s">
        <v>26</v>
      </c>
      <c r="N32" s="4" t="s">
        <v>27</v>
      </c>
      <c r="O32" s="4" t="s">
        <v>28</v>
      </c>
      <c r="P32" s="4" t="s">
        <v>29</v>
      </c>
      <c r="Q32" s="4" t="s">
        <v>30</v>
      </c>
      <c r="R32" s="4" t="s">
        <v>31</v>
      </c>
      <c r="S32" s="4" t="s">
        <v>32</v>
      </c>
      <c r="T32" s="4" t="s">
        <v>36</v>
      </c>
      <c r="U32" s="5" t="s">
        <v>33</v>
      </c>
    </row>
    <row r="33" spans="3:21" x14ac:dyDescent="0.3">
      <c r="C33" s="6">
        <v>11</v>
      </c>
      <c r="D33" s="7" t="s">
        <v>17</v>
      </c>
      <c r="E33" s="7">
        <v>6</v>
      </c>
      <c r="F33" s="7">
        <v>0.23749999999999999</v>
      </c>
      <c r="G33" s="7">
        <v>8</v>
      </c>
      <c r="H33" s="7">
        <f>SUM(F33,G33)</f>
        <v>8.2375000000000007</v>
      </c>
      <c r="I33" s="7">
        <v>0.97589999999999999</v>
      </c>
      <c r="J33" s="7">
        <v>2.0899999999999998E-2</v>
      </c>
      <c r="K33" s="7">
        <v>0.95499999999999996</v>
      </c>
      <c r="L33" s="7">
        <v>10.4</v>
      </c>
      <c r="M33" s="8">
        <f t="shared" ref="M33:M44" si="10">ABS(E33-MIN($E$18:$E$29))/(MAX($E$18:$E$29)-MIN($E$18:$E$29)+(2*0.15))</f>
        <v>0.94339622641509435</v>
      </c>
      <c r="N33" s="7">
        <f t="shared" ref="N33:N44" si="11">ABS(E33-MAX($E$18:$E$29))/(MAX($E$18:$E$29)-MIN($E$18:$E$29)+(2*0.15))</f>
        <v>0</v>
      </c>
      <c r="O33" s="7">
        <f t="shared" ref="O33:O44" si="12">ABS($H33-MIN($H$18:$H$29))/(MAX($H$18:$H$29)-MIN($H$18:$H$29)+(2*0.15))</f>
        <v>0.69896363870576073</v>
      </c>
      <c r="P33" s="7">
        <f>ABS($H33-MAX($H$18:$H$29))/(MAX($H$18:$H$29)-MIN($H$18:$H$29)+(2*0.15))</f>
        <v>0.26100025788388548</v>
      </c>
      <c r="Q33" s="8">
        <f t="shared" ref="Q33:Q44" si="13">1-(M33+N33)</f>
        <v>5.6603773584905648E-2</v>
      </c>
      <c r="R33" s="8">
        <f t="shared" ref="R33:R44" si="14">1-(P33+O33)</f>
        <v>4.0036103410353796E-2</v>
      </c>
      <c r="S33" s="9">
        <f t="shared" ref="S33:S44" si="15">((M33*O33)+(M33*R33)+(O33*Q33))/(1 - ((M33*P33)+(N33*O33)))</f>
        <v>0.97739400812593813</v>
      </c>
      <c r="T33" s="9">
        <f t="shared" ref="T33:T44" si="16">((N33*P33)+(N33*R33)+(P33*Q33))/(1-((M33*P33)+(N33*O33)))</f>
        <v>1.9599525065625532E-2</v>
      </c>
      <c r="U33" s="10">
        <f>S33-T33</f>
        <v>0.95779448306031256</v>
      </c>
    </row>
    <row r="34" spans="3:21" x14ac:dyDescent="0.3">
      <c r="C34" s="11">
        <v>5</v>
      </c>
      <c r="D34" s="12" t="s">
        <v>10</v>
      </c>
      <c r="E34" s="12">
        <v>3</v>
      </c>
      <c r="F34" s="12">
        <v>0.193236715</v>
      </c>
      <c r="G34" s="12">
        <v>10</v>
      </c>
      <c r="H34" s="7">
        <f t="shared" ref="H34:H44" si="17">SUM(F34,G34)</f>
        <v>10.193236714999999</v>
      </c>
      <c r="I34" s="12">
        <v>0.94399999999999995</v>
      </c>
      <c r="J34" s="12">
        <v>5.0900000000000001E-2</v>
      </c>
      <c r="K34" s="12">
        <v>0.89319999999999999</v>
      </c>
      <c r="L34" s="12">
        <v>5.52</v>
      </c>
      <c r="M34" s="13">
        <f t="shared" si="10"/>
        <v>0.37735849056603776</v>
      </c>
      <c r="N34" s="12">
        <f t="shared" si="11"/>
        <v>0.56603773584905659</v>
      </c>
      <c r="O34" s="7">
        <f t="shared" si="12"/>
        <v>0.9599638965896462</v>
      </c>
      <c r="P34" s="7">
        <f t="shared" ref="P34:P44" si="18">ABS($H34-MAX($H$18:$H$29))/(MAX($H$18:$H$29)-MIN($H$18:$H$29)+(2*0.15))</f>
        <v>0</v>
      </c>
      <c r="Q34" s="13">
        <f t="shared" si="13"/>
        <v>5.6603773584905648E-2</v>
      </c>
      <c r="R34" s="13">
        <f t="shared" si="14"/>
        <v>4.0036103410353796E-2</v>
      </c>
      <c r="S34" s="14">
        <f t="shared" si="15"/>
        <v>0.94540775687780965</v>
      </c>
      <c r="T34" s="14">
        <f t="shared" si="16"/>
        <v>4.9629311929264008E-2</v>
      </c>
      <c r="U34" s="15">
        <f t="shared" ref="U34:U44" si="19">S34-T34</f>
        <v>0.89577844494854564</v>
      </c>
    </row>
    <row r="35" spans="3:21" x14ac:dyDescent="0.3">
      <c r="C35" s="6">
        <v>0</v>
      </c>
      <c r="D35" s="7" t="s">
        <v>1</v>
      </c>
      <c r="E35" s="7">
        <v>4</v>
      </c>
      <c r="F35" s="7">
        <v>0.50769230769999996</v>
      </c>
      <c r="G35" s="7">
        <v>8</v>
      </c>
      <c r="H35" s="7">
        <f t="shared" si="17"/>
        <v>8.5076923076999993</v>
      </c>
      <c r="I35" s="7">
        <v>0.76690000000000003</v>
      </c>
      <c r="J35" s="7">
        <v>0.22919999999999999</v>
      </c>
      <c r="K35" s="7">
        <v>0.53769999999999996</v>
      </c>
      <c r="L35" s="7">
        <v>6.95</v>
      </c>
      <c r="M35" s="8">
        <f t="shared" si="10"/>
        <v>0.56603773584905659</v>
      </c>
      <c r="N35" s="7">
        <f t="shared" si="11"/>
        <v>0.37735849056603776</v>
      </c>
      <c r="O35" s="7">
        <f t="shared" si="12"/>
        <v>0.73502179594495831</v>
      </c>
      <c r="P35" s="7">
        <f t="shared" si="18"/>
        <v>0.22494210064468786</v>
      </c>
      <c r="Q35" s="8">
        <f t="shared" si="13"/>
        <v>5.6603773584905648E-2</v>
      </c>
      <c r="R35" s="8">
        <f t="shared" si="14"/>
        <v>4.0036103410353796E-2</v>
      </c>
      <c r="S35" s="9">
        <f t="shared" si="15"/>
        <v>0.80683843492424412</v>
      </c>
      <c r="T35" s="9">
        <f t="shared" si="16"/>
        <v>0.18935480255918155</v>
      </c>
      <c r="U35" s="10">
        <f t="shared" si="19"/>
        <v>0.61748363236506254</v>
      </c>
    </row>
    <row r="36" spans="3:21" x14ac:dyDescent="0.3">
      <c r="C36" s="11">
        <v>6</v>
      </c>
      <c r="D36" s="12" t="s">
        <v>11</v>
      </c>
      <c r="E36" s="12">
        <v>4</v>
      </c>
      <c r="F36" s="12">
        <v>0</v>
      </c>
      <c r="G36" s="12">
        <v>6</v>
      </c>
      <c r="H36" s="7">
        <f t="shared" si="17"/>
        <v>6</v>
      </c>
      <c r="I36" s="12">
        <v>0.52200000000000002</v>
      </c>
      <c r="J36" s="12">
        <v>0.47370000000000001</v>
      </c>
      <c r="K36" s="12">
        <v>4.8300000000000003E-2</v>
      </c>
      <c r="L36" s="12">
        <v>7.88</v>
      </c>
      <c r="M36" s="13">
        <f t="shared" si="10"/>
        <v>0.56603773584905659</v>
      </c>
      <c r="N36" s="12">
        <f t="shared" si="11"/>
        <v>0.37735849056603776</v>
      </c>
      <c r="O36" s="7">
        <f t="shared" si="12"/>
        <v>0.40036103410353829</v>
      </c>
      <c r="P36" s="7">
        <f t="shared" si="18"/>
        <v>0.55960286248610791</v>
      </c>
      <c r="Q36" s="13">
        <f t="shared" si="13"/>
        <v>5.6603773584905648E-2</v>
      </c>
      <c r="R36" s="13">
        <f t="shared" si="14"/>
        <v>4.0036103410353796E-2</v>
      </c>
      <c r="S36" s="14">
        <f t="shared" si="15"/>
        <v>0.51101414226247044</v>
      </c>
      <c r="T36" s="14">
        <f t="shared" si="16"/>
        <v>0.48472740655200902</v>
      </c>
      <c r="U36" s="15">
        <f t="shared" si="19"/>
        <v>2.6286735710461417E-2</v>
      </c>
    </row>
    <row r="37" spans="3:21" x14ac:dyDescent="0.3">
      <c r="C37" s="6">
        <v>4</v>
      </c>
      <c r="D37" s="7" t="s">
        <v>8</v>
      </c>
      <c r="E37" s="7">
        <v>3</v>
      </c>
      <c r="F37" s="7">
        <v>0.33858267720000002</v>
      </c>
      <c r="G37" s="7">
        <v>7</v>
      </c>
      <c r="H37" s="7">
        <f t="shared" si="17"/>
        <v>7.3385826771999998</v>
      </c>
      <c r="I37" s="7">
        <v>0.47370000000000001</v>
      </c>
      <c r="J37" s="7">
        <v>0.52200000000000002</v>
      </c>
      <c r="K37" s="7" t="s">
        <v>9</v>
      </c>
      <c r="L37" s="7">
        <v>6.35</v>
      </c>
      <c r="M37" s="8">
        <f t="shared" si="10"/>
        <v>0.37735849056603776</v>
      </c>
      <c r="N37" s="7">
        <f t="shared" si="11"/>
        <v>0.56603773584905659</v>
      </c>
      <c r="O37" s="7">
        <f t="shared" si="12"/>
        <v>0.57899981572916326</v>
      </c>
      <c r="P37" s="7">
        <f t="shared" si="18"/>
        <v>0.380964080860483</v>
      </c>
      <c r="Q37" s="8">
        <f t="shared" si="13"/>
        <v>5.6603773584905648E-2</v>
      </c>
      <c r="R37" s="8">
        <f t="shared" si="14"/>
        <v>4.0036103410353796E-2</v>
      </c>
      <c r="S37" s="9">
        <f t="shared" si="15"/>
        <v>0.50401117353758662</v>
      </c>
      <c r="T37" s="9">
        <f t="shared" si="16"/>
        <v>0.491700886221631</v>
      </c>
      <c r="U37" s="10">
        <f t="shared" si="19"/>
        <v>1.2310287315955626E-2</v>
      </c>
    </row>
    <row r="38" spans="3:21" x14ac:dyDescent="0.3">
      <c r="C38" s="11">
        <v>1</v>
      </c>
      <c r="D38" s="12" t="s">
        <v>2</v>
      </c>
      <c r="E38" s="12">
        <v>3</v>
      </c>
      <c r="F38" s="12">
        <v>0.3734939759</v>
      </c>
      <c r="G38" s="12">
        <v>6</v>
      </c>
      <c r="H38" s="7">
        <f t="shared" si="17"/>
        <v>6.3734939758999998</v>
      </c>
      <c r="I38" s="12">
        <v>0.3458</v>
      </c>
      <c r="J38" s="12">
        <v>0.65010000000000001</v>
      </c>
      <c r="K38" s="12" t="s">
        <v>3</v>
      </c>
      <c r="L38" s="12">
        <v>4.1500000000000004</v>
      </c>
      <c r="M38" s="13">
        <f t="shared" si="10"/>
        <v>0.37735849056603776</v>
      </c>
      <c r="N38" s="12">
        <f t="shared" si="11"/>
        <v>0.56603773584905659</v>
      </c>
      <c r="O38" s="7">
        <f t="shared" si="12"/>
        <v>0.45020517891112694</v>
      </c>
      <c r="P38" s="7">
        <f t="shared" si="18"/>
        <v>0.50975871767851921</v>
      </c>
      <c r="Q38" s="13">
        <f t="shared" si="13"/>
        <v>5.6603773584905648E-2</v>
      </c>
      <c r="R38" s="13">
        <f t="shared" si="14"/>
        <v>4.0036103410353796E-2</v>
      </c>
      <c r="S38" s="14">
        <f t="shared" si="15"/>
        <v>0.38074906051699714</v>
      </c>
      <c r="T38" s="14">
        <f t="shared" si="16"/>
        <v>0.6151514937031457</v>
      </c>
      <c r="U38" s="15">
        <f t="shared" si="19"/>
        <v>-0.23440243318614856</v>
      </c>
    </row>
    <row r="39" spans="3:21" x14ac:dyDescent="0.3">
      <c r="C39" s="6">
        <v>3</v>
      </c>
      <c r="D39" s="7" t="s">
        <v>6</v>
      </c>
      <c r="E39" s="7">
        <v>2</v>
      </c>
      <c r="F39" s="7">
        <v>0</v>
      </c>
      <c r="G39" s="7">
        <v>6</v>
      </c>
      <c r="H39" s="7">
        <f t="shared" si="17"/>
        <v>6</v>
      </c>
      <c r="I39" s="7">
        <v>0.18509999999999999</v>
      </c>
      <c r="J39" s="7">
        <v>0.81089999999999995</v>
      </c>
      <c r="K39" s="7" t="s">
        <v>7</v>
      </c>
      <c r="L39" s="7">
        <v>3.7</v>
      </c>
      <c r="M39" s="8">
        <f t="shared" si="10"/>
        <v>0.18867924528301888</v>
      </c>
      <c r="N39" s="7">
        <f t="shared" si="11"/>
        <v>0.75471698113207553</v>
      </c>
      <c r="O39" s="7">
        <f t="shared" si="12"/>
        <v>0.40036103410353829</v>
      </c>
      <c r="P39" s="7">
        <f t="shared" si="18"/>
        <v>0.55960286248610791</v>
      </c>
      <c r="Q39" s="8">
        <f t="shared" si="13"/>
        <v>5.6603773584905648E-2</v>
      </c>
      <c r="R39" s="8">
        <f t="shared" si="14"/>
        <v>4.0036103410353796E-2</v>
      </c>
      <c r="S39" s="9">
        <f t="shared" si="15"/>
        <v>0.17856446004402718</v>
      </c>
      <c r="T39" s="9">
        <f t="shared" si="16"/>
        <v>0.81760915866931516</v>
      </c>
      <c r="U39" s="10">
        <f t="shared" si="19"/>
        <v>-0.63904469862528801</v>
      </c>
    </row>
    <row r="40" spans="3:21" x14ac:dyDescent="0.3">
      <c r="C40" s="11">
        <v>2</v>
      </c>
      <c r="D40" s="12" t="s">
        <v>4</v>
      </c>
      <c r="E40" s="12">
        <v>1</v>
      </c>
      <c r="F40" s="12">
        <v>0</v>
      </c>
      <c r="G40" s="12">
        <v>6</v>
      </c>
      <c r="H40" s="7">
        <f t="shared" si="17"/>
        <v>6</v>
      </c>
      <c r="I40" s="12">
        <v>3.7999999999999999E-2</v>
      </c>
      <c r="J40" s="12">
        <v>0.95820000000000005</v>
      </c>
      <c r="K40" s="12" t="s">
        <v>5</v>
      </c>
      <c r="L40" s="12">
        <v>2.2999999999999998</v>
      </c>
      <c r="M40" s="13">
        <f t="shared" si="10"/>
        <v>0</v>
      </c>
      <c r="N40" s="12">
        <f t="shared" si="11"/>
        <v>0.94339622641509435</v>
      </c>
      <c r="O40" s="7">
        <f t="shared" si="12"/>
        <v>0.40036103410353829</v>
      </c>
      <c r="P40" s="7">
        <f t="shared" si="18"/>
        <v>0.55960286248610791</v>
      </c>
      <c r="Q40" s="13">
        <f t="shared" si="13"/>
        <v>5.6603773584905648E-2</v>
      </c>
      <c r="R40" s="13">
        <f t="shared" si="14"/>
        <v>4.0036103410353796E-2</v>
      </c>
      <c r="S40" s="14">
        <f t="shared" si="15"/>
        <v>3.6416378182823693E-2</v>
      </c>
      <c r="T40" s="14">
        <f t="shared" si="16"/>
        <v>0.95994198399889397</v>
      </c>
      <c r="U40" s="15">
        <f t="shared" si="19"/>
        <v>-0.92352560581607024</v>
      </c>
    </row>
    <row r="41" spans="3:21" x14ac:dyDescent="0.3">
      <c r="C41" s="6">
        <v>7</v>
      </c>
      <c r="D41" s="7" t="s">
        <v>12</v>
      </c>
      <c r="E41" s="7">
        <v>1</v>
      </c>
      <c r="F41" s="7">
        <v>0</v>
      </c>
      <c r="G41" s="7">
        <v>4</v>
      </c>
      <c r="H41" s="7">
        <f t="shared" si="17"/>
        <v>4</v>
      </c>
      <c r="I41" s="7">
        <v>8.8999999999999999E-3</v>
      </c>
      <c r="J41" s="7">
        <v>0.98839999999999995</v>
      </c>
      <c r="K41" s="7" t="s">
        <v>13</v>
      </c>
      <c r="L41" s="7">
        <v>1.56</v>
      </c>
      <c r="M41" s="8">
        <f t="shared" si="10"/>
        <v>0</v>
      </c>
      <c r="N41" s="7">
        <f t="shared" si="11"/>
        <v>0.94339622641509435</v>
      </c>
      <c r="O41" s="7">
        <f t="shared" si="12"/>
        <v>0.13345367803451277</v>
      </c>
      <c r="P41" s="7">
        <f t="shared" si="18"/>
        <v>0.8265102185551334</v>
      </c>
      <c r="Q41" s="8">
        <f t="shared" si="13"/>
        <v>5.6603773584905648E-2</v>
      </c>
      <c r="R41" s="8">
        <f t="shared" si="14"/>
        <v>4.0036103410353796E-2</v>
      </c>
      <c r="S41" s="9">
        <f t="shared" si="15"/>
        <v>8.6420079517287481E-3</v>
      </c>
      <c r="T41" s="9">
        <f t="shared" si="16"/>
        <v>0.98876538966275263</v>
      </c>
      <c r="U41" s="10">
        <f t="shared" si="19"/>
        <v>-0.98012338171102387</v>
      </c>
    </row>
    <row r="42" spans="3:21" x14ac:dyDescent="0.3">
      <c r="C42" s="11">
        <v>8</v>
      </c>
      <c r="D42" s="12" t="s">
        <v>14</v>
      </c>
      <c r="E42" s="12">
        <v>1</v>
      </c>
      <c r="F42" s="12">
        <v>0</v>
      </c>
      <c r="G42" s="12">
        <v>4</v>
      </c>
      <c r="H42" s="7">
        <f t="shared" si="17"/>
        <v>4</v>
      </c>
      <c r="I42" s="12">
        <v>8.8999999999999999E-3</v>
      </c>
      <c r="J42" s="12">
        <v>0.98839999999999995</v>
      </c>
      <c r="K42" s="12" t="s">
        <v>13</v>
      </c>
      <c r="L42" s="12">
        <v>1.25</v>
      </c>
      <c r="M42" s="13">
        <f t="shared" si="10"/>
        <v>0</v>
      </c>
      <c r="N42" s="12">
        <f t="shared" si="11"/>
        <v>0.94339622641509435</v>
      </c>
      <c r="O42" s="7">
        <f t="shared" si="12"/>
        <v>0.13345367803451277</v>
      </c>
      <c r="P42" s="7">
        <f t="shared" si="18"/>
        <v>0.8265102185551334</v>
      </c>
      <c r="Q42" s="13">
        <f t="shared" si="13"/>
        <v>5.6603773584905648E-2</v>
      </c>
      <c r="R42" s="13">
        <f t="shared" si="14"/>
        <v>4.0036103410353796E-2</v>
      </c>
      <c r="S42" s="14">
        <f t="shared" si="15"/>
        <v>8.6420079517287481E-3</v>
      </c>
      <c r="T42" s="14">
        <f t="shared" si="16"/>
        <v>0.98876538966275263</v>
      </c>
      <c r="U42" s="15">
        <f t="shared" si="19"/>
        <v>-0.98012338171102387</v>
      </c>
    </row>
    <row r="43" spans="3:21" x14ac:dyDescent="0.3">
      <c r="C43" s="6">
        <v>9</v>
      </c>
      <c r="D43" s="7" t="s">
        <v>15</v>
      </c>
      <c r="E43" s="7">
        <v>1</v>
      </c>
      <c r="F43" s="7">
        <v>0</v>
      </c>
      <c r="G43" s="7">
        <v>4</v>
      </c>
      <c r="H43" s="7">
        <f t="shared" si="17"/>
        <v>4</v>
      </c>
      <c r="I43" s="7">
        <v>8.8999999999999999E-3</v>
      </c>
      <c r="J43" s="7">
        <v>0.98839999999999995</v>
      </c>
      <c r="K43" s="7" t="s">
        <v>13</v>
      </c>
      <c r="L43" s="7">
        <v>2.75</v>
      </c>
      <c r="M43" s="8">
        <f t="shared" si="10"/>
        <v>0</v>
      </c>
      <c r="N43" s="7">
        <f t="shared" si="11"/>
        <v>0.94339622641509435</v>
      </c>
      <c r="O43" s="7">
        <f t="shared" si="12"/>
        <v>0.13345367803451277</v>
      </c>
      <c r="P43" s="7">
        <f t="shared" si="18"/>
        <v>0.8265102185551334</v>
      </c>
      <c r="Q43" s="8">
        <f t="shared" si="13"/>
        <v>5.6603773584905648E-2</v>
      </c>
      <c r="R43" s="8">
        <f t="shared" si="14"/>
        <v>4.0036103410353796E-2</v>
      </c>
      <c r="S43" s="9">
        <f t="shared" si="15"/>
        <v>8.6420079517287481E-3</v>
      </c>
      <c r="T43" s="9">
        <f t="shared" si="16"/>
        <v>0.98876538966275263</v>
      </c>
      <c r="U43" s="10">
        <f t="shared" si="19"/>
        <v>-0.98012338171102387</v>
      </c>
    </row>
    <row r="44" spans="3:21" x14ac:dyDescent="0.3">
      <c r="C44" s="11">
        <v>10</v>
      </c>
      <c r="D44" s="12" t="s">
        <v>16</v>
      </c>
      <c r="E44" s="12">
        <v>1</v>
      </c>
      <c r="F44" s="12">
        <v>0</v>
      </c>
      <c r="G44" s="12">
        <v>3</v>
      </c>
      <c r="H44" s="7">
        <f t="shared" si="17"/>
        <v>3</v>
      </c>
      <c r="I44" s="12">
        <v>0</v>
      </c>
      <c r="J44" s="12">
        <v>0.99770000000000003</v>
      </c>
      <c r="K44" s="12" t="s">
        <v>18</v>
      </c>
      <c r="L44" s="12">
        <v>2.0499999999999998</v>
      </c>
      <c r="M44" s="13">
        <f t="shared" si="10"/>
        <v>0</v>
      </c>
      <c r="N44" s="12">
        <f t="shared" si="11"/>
        <v>0.94339622641509435</v>
      </c>
      <c r="O44" s="7">
        <f t="shared" si="12"/>
        <v>0</v>
      </c>
      <c r="P44" s="7">
        <f t="shared" si="18"/>
        <v>0.9599638965896462</v>
      </c>
      <c r="Q44" s="13">
        <f t="shared" si="13"/>
        <v>5.6603773584905648E-2</v>
      </c>
      <c r="R44" s="13">
        <f t="shared" si="14"/>
        <v>4.0036103410353796E-2</v>
      </c>
      <c r="S44" s="14">
        <f t="shared" si="15"/>
        <v>0</v>
      </c>
      <c r="T44" s="14">
        <f t="shared" si="16"/>
        <v>0.99773380546733847</v>
      </c>
      <c r="U44" s="15">
        <f t="shared" si="19"/>
        <v>-0.99773380546733847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U F + d U o y / H O G j A A A A 9 Q A A A B I A H A B D b 2 5 m a W c v U G F j a 2 F n Z S 5 4 b W w g o h g A K K A U A A A A A A A A A A A A A A A A A A A A A A A A A A A A h Y + x D o I w F E V / h X S n L X V R 8 i i D u k l i Y m J c m 1 K h E R 6 G F u H f H P w k f 0 G M o m 6 O 9 9 w z 3 H u / 3 i A d 6 i q 4 m N b Z B h M S U U 4 C g 7 r J L R Y J 6 f w x n J N U w l b p k y p M M M r o 4 s H l C S m 9 P 8 e M 9 X 1 P + x l t 2 o I J z i N 2 y D Y 7 X Z p a k Y 9 s / 8 u h R e c V a k M k 7 F 9 j p K C L i A o u K A c 2 M c g s f n s x z n 2 2 P x C W X e W 7 1 k i D 4 W o N b I r A 3 h f k A 1 B L A w Q U A A I A C A B Q X 5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F + d U i i K R 7 g O A A A A E Q A A A B M A H A B G b 3 J t d W x h c y 9 T Z W N 0 a W 9 u M S 5 t I K I Y A C i g F A A A A A A A A A A A A A A A A A A A A A A A A A A A A C t O T S 7 J z M 9 T C I b Q h t Y A U E s B A i 0 A F A A C A A g A U F + d U o y / H O G j A A A A 9 Q A A A B I A A A A A A A A A A A A A A A A A A A A A A E N v b m Z p Z y 9 Q Y W N r Y W d l L n h t b F B L A Q I t A B Q A A g A I A F B f n V I P y u m r p A A A A O k A A A A T A A A A A A A A A A A A A A A A A O 8 A A A B b Q 2 9 u d G V u d F 9 U e X B l c 1 0 u e G 1 s U E s B A i 0 A F A A C A A g A U F + d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F 3 I C h P b e N F p 7 a i s A 0 P 2 N o A A A A A A g A A A A A A E G Y A A A A B A A A g A A A A u v 5 O 8 + 9 b s S / 5 W v z C Z / 1 c P i J p B z L u J Y Z i d u H H Q K P G H t 8 A A A A A D o A A A A A C A A A g A A A A S w r 0 0 b 8 1 X o + Y C 2 A / 2 v v 5 E Q u 4 / f b 1 G i + r T U s G x e x h h j Z Q A A A A A B 1 N j w T 9 e 5 R m b s 4 h R D U E G J L X + D 1 H 1 B g p E Y 8 F p T l w k N M W u K o E / A S N t S t w 6 p g p m Q 3 k 4 l V q Z u C F / 5 O w r O S P 0 Z v 7 s 1 x g 1 R w U 5 P D 4 Q G J 8 b 9 M Q H R V A A A A A Z t z Z C X D c w 4 W G p G e d Y v G Q G W E M f Y B l Y u 1 P P J W T c 2 u B V U F V K u J U W f R B i 3 A m T F + 4 2 t 1 A 2 S O v x a Y z + r f E 8 6 9 9 a j n 4 I g = = < / D a t a M a s h u p > 
</file>

<file path=customXml/itemProps1.xml><?xml version="1.0" encoding="utf-8"?>
<ds:datastoreItem xmlns:ds="http://schemas.openxmlformats.org/officeDocument/2006/customXml" ds:itemID="{2C6E539C-B3CC-403A-9513-2FE5F89637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rotimi odunayo</dc:creator>
  <cp:lastModifiedBy>rotimi odunayo</cp:lastModifiedBy>
  <dcterms:created xsi:type="dcterms:W3CDTF">2021-04-29T09:35:41Z</dcterms:created>
  <dcterms:modified xsi:type="dcterms:W3CDTF">2021-05-12T13:27:51Z</dcterms:modified>
</cp:coreProperties>
</file>