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d08dd65be1282/Documents/Reading/graph-code/Skoltech-PhD-Thesis/_codes/python_code/"/>
    </mc:Choice>
  </mc:AlternateContent>
  <xr:revisionPtr revIDLastSave="6" documentId="8_{225A27B6-1733-48FD-9CE4-74ED1037F130}" xr6:coauthVersionLast="46" xr6:coauthVersionMax="46" xr10:uidLastSave="{85413009-530B-43AF-96F6-D252FA3C3A0D}"/>
  <bookViews>
    <workbookView xWindow="-108" yWindow="-108" windowWidth="23256" windowHeight="12576" xr2:uid="{3DFB3313-4960-461A-87FE-74C949ECB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8" i="1" l="1"/>
  <c r="L45" i="1"/>
  <c r="L35" i="1"/>
  <c r="L36" i="1"/>
  <c r="L37" i="1"/>
  <c r="L39" i="1"/>
  <c r="L40" i="1"/>
  <c r="L41" i="1"/>
  <c r="L42" i="1"/>
  <c r="L43" i="1"/>
  <c r="L44" i="1"/>
  <c r="L34" i="1"/>
  <c r="K35" i="1"/>
  <c r="K39" i="1"/>
  <c r="K37" i="1"/>
  <c r="K34" i="1"/>
  <c r="O34" i="1" s="1"/>
  <c r="K36" i="1"/>
  <c r="K44" i="1"/>
  <c r="K41" i="1"/>
  <c r="K42" i="1"/>
  <c r="K40" i="1"/>
  <c r="K43" i="1"/>
  <c r="K38" i="1"/>
  <c r="K45" i="1"/>
  <c r="N38" i="1"/>
  <c r="M38" i="1"/>
  <c r="N43" i="1"/>
  <c r="M43" i="1"/>
  <c r="N40" i="1"/>
  <c r="P40" i="1" s="1"/>
  <c r="M40" i="1"/>
  <c r="N42" i="1"/>
  <c r="M42" i="1"/>
  <c r="N41" i="1"/>
  <c r="M41" i="1"/>
  <c r="N44" i="1"/>
  <c r="M44" i="1"/>
  <c r="N36" i="1"/>
  <c r="P36" i="1" s="1"/>
  <c r="M36" i="1"/>
  <c r="N34" i="1"/>
  <c r="M34" i="1"/>
  <c r="N37" i="1"/>
  <c r="M37" i="1"/>
  <c r="N39" i="1"/>
  <c r="M39" i="1"/>
  <c r="N35" i="1"/>
  <c r="M35" i="1"/>
  <c r="N45" i="1"/>
  <c r="M45" i="1"/>
  <c r="M19" i="1"/>
  <c r="M20" i="1"/>
  <c r="M21" i="1"/>
  <c r="M22" i="1"/>
  <c r="M23" i="1"/>
  <c r="M24" i="1"/>
  <c r="M25" i="1"/>
  <c r="M26" i="1"/>
  <c r="M27" i="1"/>
  <c r="M28" i="1"/>
  <c r="M29" i="1"/>
  <c r="N19" i="1"/>
  <c r="P19" i="1" s="1"/>
  <c r="N20" i="1"/>
  <c r="P20" i="1" s="1"/>
  <c r="N21" i="1"/>
  <c r="N22" i="1"/>
  <c r="P22" i="1" s="1"/>
  <c r="N23" i="1"/>
  <c r="P23" i="1" s="1"/>
  <c r="N24" i="1"/>
  <c r="P24" i="1" s="1"/>
  <c r="N25" i="1"/>
  <c r="N26" i="1"/>
  <c r="N27" i="1"/>
  <c r="P27" i="1" s="1"/>
  <c r="N28" i="1"/>
  <c r="P28" i="1" s="1"/>
  <c r="N29" i="1"/>
  <c r="N18" i="1"/>
  <c r="M18" i="1"/>
  <c r="L19" i="1"/>
  <c r="L20" i="1"/>
  <c r="L21" i="1"/>
  <c r="L22" i="1"/>
  <c r="L23" i="1"/>
  <c r="L24" i="1"/>
  <c r="L25" i="1"/>
  <c r="L26" i="1"/>
  <c r="L27" i="1"/>
  <c r="L28" i="1"/>
  <c r="L29" i="1"/>
  <c r="L18" i="1"/>
  <c r="K19" i="1"/>
  <c r="K20" i="1"/>
  <c r="K21" i="1"/>
  <c r="K22" i="1"/>
  <c r="K23" i="1"/>
  <c r="K24" i="1"/>
  <c r="K25" i="1"/>
  <c r="K26" i="1"/>
  <c r="K27" i="1"/>
  <c r="K28" i="1"/>
  <c r="K29" i="1"/>
  <c r="K18" i="1"/>
  <c r="Q4" i="1"/>
  <c r="Q5" i="1"/>
  <c r="Q6" i="1"/>
  <c r="Q7" i="1"/>
  <c r="Q8" i="1"/>
  <c r="Q9" i="1"/>
  <c r="Q10" i="1"/>
  <c r="Q11" i="1"/>
  <c r="Q12" i="1"/>
  <c r="Q13" i="1"/>
  <c r="Q14" i="1"/>
  <c r="Q3" i="1"/>
  <c r="P18" i="1" l="1"/>
  <c r="P45" i="1"/>
  <c r="P29" i="1"/>
  <c r="P26" i="1"/>
  <c r="P44" i="1"/>
  <c r="P21" i="1"/>
  <c r="R21" i="1" s="1"/>
  <c r="P43" i="1"/>
  <c r="P25" i="1"/>
  <c r="P35" i="1"/>
  <c r="P38" i="1"/>
  <c r="O41" i="1"/>
  <c r="P39" i="1"/>
  <c r="R28" i="1"/>
  <c r="R19" i="1"/>
  <c r="O28" i="1"/>
  <c r="Q28" i="1" s="1"/>
  <c r="O20" i="1"/>
  <c r="Q20" i="1" s="1"/>
  <c r="O42" i="1"/>
  <c r="O27" i="1"/>
  <c r="Q27" i="1" s="1"/>
  <c r="O19" i="1"/>
  <c r="Q19" i="1" s="1"/>
  <c r="O26" i="1"/>
  <c r="P34" i="1"/>
  <c r="Q34" i="1" s="1"/>
  <c r="O25" i="1"/>
  <c r="Q25" i="1" s="1"/>
  <c r="O24" i="1"/>
  <c r="R24" i="1" s="1"/>
  <c r="O45" i="1"/>
  <c r="O23" i="1"/>
  <c r="Q23" i="1" s="1"/>
  <c r="O18" i="1"/>
  <c r="R18" i="1" s="1"/>
  <c r="O22" i="1"/>
  <c r="R22" i="1" s="1"/>
  <c r="P37" i="1"/>
  <c r="O39" i="1"/>
  <c r="R39" i="1" s="1"/>
  <c r="O29" i="1"/>
  <c r="O21" i="1"/>
  <c r="O44" i="1"/>
  <c r="P41" i="1"/>
  <c r="O35" i="1"/>
  <c r="P42" i="1"/>
  <c r="O40" i="1"/>
  <c r="Q40" i="1" s="1"/>
  <c r="O37" i="1"/>
  <c r="O38" i="1"/>
  <c r="O43" i="1"/>
  <c r="Q43" i="1" s="1"/>
  <c r="O36" i="1"/>
  <c r="R36" i="1" s="1"/>
  <c r="R20" i="1" l="1"/>
  <c r="Q24" i="1"/>
  <c r="R29" i="1"/>
  <c r="Q21" i="1"/>
  <c r="S21" i="1" s="1"/>
  <c r="Q22" i="1"/>
  <c r="R45" i="1"/>
  <c r="R23" i="1"/>
  <c r="S23" i="1" s="1"/>
  <c r="Q45" i="1"/>
  <c r="S45" i="1" s="1"/>
  <c r="Q38" i="1"/>
  <c r="Q44" i="1"/>
  <c r="R26" i="1"/>
  <c r="Q35" i="1"/>
  <c r="S19" i="1"/>
  <c r="S28" i="1"/>
  <c r="Q41" i="1"/>
  <c r="Q37" i="1"/>
  <c r="R38" i="1"/>
  <c r="S38" i="1" s="1"/>
  <c r="R44" i="1"/>
  <c r="S44" i="1" s="1"/>
  <c r="R40" i="1"/>
  <c r="R25" i="1"/>
  <c r="S25" i="1" s="1"/>
  <c r="Q26" i="1"/>
  <c r="S22" i="1"/>
  <c r="S24" i="1"/>
  <c r="Q39" i="1"/>
  <c r="S39" i="1" s="1"/>
  <c r="S20" i="1"/>
  <c r="R27" i="1"/>
  <c r="S27" i="1" s="1"/>
  <c r="Q29" i="1"/>
  <c r="S29" i="1" s="1"/>
  <c r="R41" i="1"/>
  <c r="R37" i="1"/>
  <c r="Q18" i="1"/>
  <c r="S18" i="1" s="1"/>
  <c r="R34" i="1"/>
  <c r="S34" i="1" s="1"/>
  <c r="R42" i="1"/>
  <c r="R35" i="1"/>
  <c r="R43" i="1"/>
  <c r="S43" i="1" s="1"/>
  <c r="S40" i="1"/>
  <c r="Q42" i="1"/>
  <c r="Q36" i="1"/>
  <c r="S36" i="1" s="1"/>
  <c r="S26" i="1" l="1"/>
  <c r="S41" i="1"/>
  <c r="S35" i="1"/>
  <c r="S37" i="1"/>
  <c r="S42" i="1"/>
</calcChain>
</file>

<file path=xl/sharedStrings.xml><?xml version="1.0" encoding="utf-8"?>
<sst xmlns="http://schemas.openxmlformats.org/spreadsheetml/2006/main" count="77" uniqueCount="37">
  <si>
    <t>1-step-NS</t>
  </si>
  <si>
    <t>A</t>
  </si>
  <si>
    <t>B</t>
  </si>
  <si>
    <t>−0.3043</t>
  </si>
  <si>
    <t>C</t>
  </si>
  <si>
    <t>−0.9202</t>
  </si>
  <si>
    <t>D</t>
  </si>
  <si>
    <t>−0.6258</t>
  </si>
  <si>
    <t>E</t>
  </si>
  <si>
    <t>−0.0483</t>
  </si>
  <si>
    <t>F</t>
  </si>
  <si>
    <t>G</t>
  </si>
  <si>
    <t>H</t>
  </si>
  <si>
    <t>−0.9795</t>
  </si>
  <si>
    <t>I</t>
  </si>
  <si>
    <t>J</t>
  </si>
  <si>
    <t>K</t>
  </si>
  <si>
    <t>L</t>
  </si>
  <si>
    <t xml:space="preserve"> −0.9977</t>
  </si>
  <si>
    <t>Node</t>
  </si>
  <si>
    <t>Node Index</t>
  </si>
  <si>
    <t>k</t>
  </si>
  <si>
    <t>k^2</t>
  </si>
  <si>
    <t>w_i (h)</t>
  </si>
  <si>
    <t>w_i (l)</t>
  </si>
  <si>
    <t>D-2SN_i</t>
  </si>
  <si>
    <t>w_di(h)</t>
  </si>
  <si>
    <t>w_di(l)</t>
  </si>
  <si>
    <t>w^2_di(h)</t>
  </si>
  <si>
    <t>w^2_di(l)</t>
  </si>
  <si>
    <t>w_di(theta)</t>
  </si>
  <si>
    <t>w^2_di(theta)</t>
  </si>
  <si>
    <t>w_i(h)</t>
  </si>
  <si>
    <t>D -2SN</t>
  </si>
  <si>
    <t>Original</t>
  </si>
  <si>
    <t>Scenario 1</t>
  </si>
  <si>
    <t>w_i (l)2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</si>
</sst>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3">
    <dxf>
      <numFmt numFmtId="164" formatCode="0.0000"/>
    </dxf>
    <dxf>
      <numFmt numFmtId="164" formatCode="0.0000"/>
    </dxf>
    <dxf>
      <numFmt numFmtId="164" formatCode="0.0000"/>
    </dxf>
    <dxf>
      <numFmt numFmtId="165" formatCode="0.00000"/>
    </dxf>
    <dxf>
      <numFmt numFmtId="165" formatCode="0.00000"/>
    </dxf>
    <dxf>
      <numFmt numFmtId="0" formatCode="General"/>
    </dxf>
    <dxf>
      <numFmt numFmtId="165" formatCode="0.00000"/>
    </dxf>
    <dxf>
      <numFmt numFmtId="164" formatCode="0.0000"/>
    </dxf>
    <dxf>
      <numFmt numFmtId="164" formatCode="0.0000"/>
    </dxf>
    <dxf>
      <numFmt numFmtId="164" formatCode="0.0000"/>
    </dxf>
    <dxf>
      <numFmt numFmtId="165" formatCode="0.00000"/>
    </dxf>
    <dxf>
      <numFmt numFmtId="165" formatCode="0.00000"/>
    </dxf>
    <dxf>
      <numFmt numFmtId="165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54A9F-AA0F-4D25-800F-D176FBA5EC07}" name="Table1" displayName="Table1" ref="C17:S29" totalsRowShown="0">
  <autoFilter ref="C17:S29" xr:uid="{48C28377-B25E-477A-B5D5-687A748BDEF8}"/>
  <sortState xmlns:xlrd2="http://schemas.microsoft.com/office/spreadsheetml/2017/richdata2" ref="C18:S29">
    <sortCondition ref="D17:D29"/>
  </sortState>
  <tableColumns count="17">
    <tableColumn id="1" xr3:uid="{9FA5D052-C8B1-428C-9EAF-ED75B15722B2}" name="Node Index"/>
    <tableColumn id="2" xr3:uid="{3E4CFC22-F07B-43C9-B2A2-DCE43D659B69}" name="Node"/>
    <tableColumn id="3" xr3:uid="{002EC742-4136-4824-9449-BD04FAFC8D08}" name="k"/>
    <tableColumn id="4" xr3:uid="{393AF193-39E3-47DB-A967-77A863CA5BC4}" name="k^2"/>
    <tableColumn id="5" xr3:uid="{475AF485-741E-4C50-8151-7BB4C2FB2068}" name="w_i (h)"/>
    <tableColumn id="6" xr3:uid="{3CEAD88B-78EF-43CC-80D5-E56584E5676E}" name="w_i (l)"/>
    <tableColumn id="7" xr3:uid="{2CCEF1F1-22DF-4E44-B21F-867C9C63A692}" name="D-2SN_i"/>
    <tableColumn id="8" xr3:uid="{C6484036-624B-4519-AA28-4EFE4A190199}" name="1-step-NS"/>
    <tableColumn id="9" xr3:uid="{59E6EFCC-1C99-43EE-BD87-ED6A0F4A2313}" name="w_di(h)" dataDxfId="12">
      <calculatedColumnFormula>ABS(E18-MIN($E$18:$E$29))/(MAX($E$18:$E$29)-MIN($E$18:$E$29)+(2*0.15))</calculatedColumnFormula>
    </tableColumn>
    <tableColumn id="10" xr3:uid="{0AFCAAC5-99F8-4C32-BCC0-D76BAF2CB1CB}" name="w_di(l)">
      <calculatedColumnFormula>ABS(E18-MAX($E$18:$E$29))/(MAX($E$18:$E$29)-MIN($E$18:$E$29)+(2*0.15))</calculatedColumnFormula>
    </tableColumn>
    <tableColumn id="11" xr3:uid="{A6D26C0C-5F88-4E2F-B350-29AF3D9349F0}" name="w^2_di(h)">
      <calculatedColumnFormula>ABS($F18-MIN($F$18:$F$29))/(MAX($F$18:$F$29)-MIN($F$18:$F$29)+(2*0.15))</calculatedColumnFormula>
    </tableColumn>
    <tableColumn id="12" xr3:uid="{AFC32B8F-C97C-4449-8770-E5557D4CDB09}" name="w^2_di(l)">
      <calculatedColumnFormula>ABS($F18-MAX($F$18:$F$29))/(MAX($F$18:$F$29)-MIN($F$18:$F$29)+(2*0.15))</calculatedColumnFormula>
    </tableColumn>
    <tableColumn id="13" xr3:uid="{F8A5E822-D7FE-4287-ACC8-239DE8FAE42F}" name="w_di(theta)" dataDxfId="11">
      <calculatedColumnFormula>1-(K18+L18)</calculatedColumnFormula>
    </tableColumn>
    <tableColumn id="14" xr3:uid="{C77A90DE-6DAC-4979-A919-8E4D12E64EB7}" name="w^2_di(theta)" dataDxfId="10">
      <calculatedColumnFormula>1-(N18+M18)</calculatedColumnFormula>
    </tableColumn>
    <tableColumn id="15" xr3:uid="{4BE52C60-2F8B-4044-96EB-D2B2DFA000FB}" name="w_i(h)" dataDxfId="9">
      <calculatedColumnFormula>((K18*M18)+(K18*P18)+(M18*O18))/(1 - ((K18*N18)+(L18*M18)))</calculatedColumnFormula>
    </tableColumn>
    <tableColumn id="16" xr3:uid="{4AD45FB2-930C-4C87-8749-2439C4DA7598}" name="w_i (l)2" dataDxfId="8">
      <calculatedColumnFormula>((L18*N18)+(L18*P18)+(N18*O18))/(1-((K18*N18)+(L18*M18)))</calculatedColumnFormula>
    </tableColumn>
    <tableColumn id="17" xr3:uid="{B6D92822-47BB-42D8-8FA7-6C4EE987AED5}" name="D -2SN" dataDxfId="7">
      <calculatedColumnFormula>Q18-R18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A277A6-BE95-472E-80F2-D65F6CE528FC}" name="Table2" displayName="Table2" ref="C33:S45" totalsRowShown="0">
  <autoFilter ref="C33:S45" xr:uid="{DC3D7091-34D9-4449-8E92-9F667FB88CCA}"/>
  <sortState xmlns:xlrd2="http://schemas.microsoft.com/office/spreadsheetml/2017/richdata2" ref="C34:S45">
    <sortCondition descending="1" ref="S33:S45"/>
  </sortState>
  <tableColumns count="17">
    <tableColumn id="1" xr3:uid="{C3F286ED-0661-4D31-B65D-74D48B899371}" name="Node Index"/>
    <tableColumn id="2" xr3:uid="{3A3984B5-F1AE-4804-9C46-6462686033AB}" name="Node"/>
    <tableColumn id="3" xr3:uid="{0E227611-0E7B-4201-A56E-C6C76D5A7056}" name="k"/>
    <tableColumn id="4" xr3:uid="{659046CF-3130-4324-A552-A4ECB7E34385}" name="k^2"/>
    <tableColumn id="5" xr3:uid="{14478121-DF94-404B-B17D-B9108C1E7F40}" name="w_i (h)"/>
    <tableColumn id="6" xr3:uid="{5A40C9F7-3D0D-4E5D-8851-BDF4C67EAE6A}" name="w_i (l)"/>
    <tableColumn id="7" xr3:uid="{0DBC05CF-BC9B-4806-ABD7-E1AA7071A98D}" name="D-2SN_i"/>
    <tableColumn id="8" xr3:uid="{966AE3D8-8D94-419D-B3CD-82BEA013BD67}" name="1-step-NS"/>
    <tableColumn id="9" xr3:uid="{7B121283-4D5E-4A67-AE4C-C45EA0DC6777}" name="w_di(h)" dataDxfId="6">
      <calculatedColumnFormula>ABS(J34+E34-MIN($E$18:$E$29))/(MAX($E$18:$E$29)-MIN($E$18:$E$29)+(2*0.15))</calculatedColumnFormula>
    </tableColumn>
    <tableColumn id="10" xr3:uid="{490FC099-0BBA-4A0A-BD11-2E60D674290F}" name="w_di(l)" dataDxfId="5">
      <calculatedColumnFormula>ABS(Table2[[#This Row],[1-step-NS]]+E34-MAX($E$18:$E$29))/(MAX($E$18:$E$29)-MIN($E$18:$E$29)+(2*0.15))</calculatedColumnFormula>
    </tableColumn>
    <tableColumn id="11" xr3:uid="{2ED404AE-3918-4690-9FB7-3805D6C1C8E1}" name="w^2_di(h)">
      <calculatedColumnFormula>ABS($F34-MIN($F$18:$F$29))/(MAX($F$18:$F$29)-MIN($F$18:$F$29)+(2*0.15))</calculatedColumnFormula>
    </tableColumn>
    <tableColumn id="12" xr3:uid="{033741AF-0878-4A0E-9940-8AD9C73A5639}" name="w^2_di(l)">
      <calculatedColumnFormula>ABS($F34-MAX($F$18:$F$29))/(MAX($F$18:$F$29)-MIN($F$18:$F$29)+(2*0.15))</calculatedColumnFormula>
    </tableColumn>
    <tableColumn id="13" xr3:uid="{0970D20F-9BBC-49A5-B6DB-47159C819AE3}" name="w_di(theta)" dataDxfId="4">
      <calculatedColumnFormula>1-(K34+L34)</calculatedColumnFormula>
    </tableColumn>
    <tableColumn id="14" xr3:uid="{D36EB831-AE1C-407E-9093-A67632503F2E}" name="w^2_di(theta)" dataDxfId="3">
      <calculatedColumnFormula>1-(N34+M34)</calculatedColumnFormula>
    </tableColumn>
    <tableColumn id="15" xr3:uid="{B310F136-3A18-46CD-8DCE-A0CFADCEEB0A}" name="w_i(h)" dataDxfId="2">
      <calculatedColumnFormula>((K34*M34)+(K34*P34)+(M34*O34))/(1 - ((K34*N34)+(L34*M34)))</calculatedColumnFormula>
    </tableColumn>
    <tableColumn id="16" xr3:uid="{3DAE15F0-8F67-4E89-95CF-B5813B42E990}" name="w_i (l)2" dataDxfId="1">
      <calculatedColumnFormula>((L34*N34)+(L34*P34)+(N34*O34))/(1-((K34*N34)+(L34*M34)))</calculatedColumnFormula>
    </tableColumn>
    <tableColumn id="17" xr3:uid="{5897D72E-5414-4DE1-9CB7-F5BAFFF51084}" name="D -2SN" dataDxfId="0">
      <calculatedColumnFormula>Q34-R34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2BB4-873C-4822-A6BD-ABB19527BF87}">
  <dimension ref="B2:S45"/>
  <sheetViews>
    <sheetView tabSelected="1" topLeftCell="A13" zoomScale="130" zoomScaleNormal="130" workbookViewId="0">
      <selection activeCell="F19" sqref="F19"/>
    </sheetView>
  </sheetViews>
  <sheetFormatPr defaultRowHeight="14.4" x14ac:dyDescent="0.3"/>
  <cols>
    <col min="3" max="3" width="12" customWidth="1"/>
    <col min="5" max="8" width="8.88671875" customWidth="1"/>
    <col min="9" max="9" width="9" customWidth="1"/>
    <col min="10" max="10" width="10.44140625" customWidth="1"/>
    <col min="13" max="13" width="10.77734375" customWidth="1"/>
    <col min="14" max="14" width="10.21875" customWidth="1"/>
    <col min="15" max="15" width="12.109375" customWidth="1"/>
    <col min="16" max="16" width="14.21875" customWidth="1"/>
    <col min="18" max="18" width="9.5546875" bestFit="1" customWidth="1"/>
    <col min="19" max="19" width="9.33203125" bestFit="1" customWidth="1"/>
  </cols>
  <sheetData>
    <row r="2" spans="2:17" x14ac:dyDescent="0.3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 t="s">
        <v>0</v>
      </c>
    </row>
    <row r="3" spans="2:17" x14ac:dyDescent="0.3">
      <c r="D3">
        <v>0</v>
      </c>
      <c r="E3">
        <v>0</v>
      </c>
      <c r="F3">
        <v>1.05</v>
      </c>
      <c r="G3">
        <v>0</v>
      </c>
      <c r="H3">
        <v>0</v>
      </c>
      <c r="I3">
        <v>2.4500000000000002</v>
      </c>
      <c r="J3">
        <v>2.15</v>
      </c>
      <c r="K3">
        <v>0</v>
      </c>
      <c r="L3">
        <v>0</v>
      </c>
      <c r="M3">
        <v>0</v>
      </c>
      <c r="N3">
        <v>0</v>
      </c>
      <c r="O3">
        <v>0</v>
      </c>
      <c r="P3">
        <v>1.3</v>
      </c>
      <c r="Q3">
        <f>SUM(E3:P3)</f>
        <v>6.95</v>
      </c>
    </row>
    <row r="4" spans="2:17" x14ac:dyDescent="0.3">
      <c r="D4">
        <v>1</v>
      </c>
      <c r="E4">
        <v>1.05</v>
      </c>
      <c r="F4">
        <v>0</v>
      </c>
      <c r="G4">
        <v>0</v>
      </c>
      <c r="H4">
        <v>1.45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1.65</v>
      </c>
      <c r="Q4">
        <f t="shared" ref="Q4:Q14" si="0">SUM(E4:P4)</f>
        <v>4.1500000000000004</v>
      </c>
    </row>
    <row r="5" spans="2:17" x14ac:dyDescent="0.3"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2.2999999999999998</v>
      </c>
      <c r="Q5">
        <f t="shared" si="0"/>
        <v>2.2999999999999998</v>
      </c>
    </row>
    <row r="6" spans="2:17" x14ac:dyDescent="0.3">
      <c r="D6">
        <v>3</v>
      </c>
      <c r="E6">
        <v>0</v>
      </c>
      <c r="F6">
        <v>1.45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2.25</v>
      </c>
      <c r="Q6">
        <f t="shared" si="0"/>
        <v>3.7</v>
      </c>
    </row>
    <row r="7" spans="2:17" x14ac:dyDescent="0.3">
      <c r="D7">
        <v>4</v>
      </c>
      <c r="E7">
        <v>2.4500000000000002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2.0499999999999998</v>
      </c>
      <c r="P7">
        <v>1.85</v>
      </c>
      <c r="Q7">
        <f t="shared" si="0"/>
        <v>6.35</v>
      </c>
    </row>
    <row r="8" spans="2:17" x14ac:dyDescent="0.3">
      <c r="D8">
        <v>5</v>
      </c>
      <c r="E8">
        <v>2.15</v>
      </c>
      <c r="F8">
        <v>0</v>
      </c>
      <c r="G8">
        <v>0</v>
      </c>
      <c r="H8">
        <v>0</v>
      </c>
      <c r="I8">
        <v>0</v>
      </c>
      <c r="J8">
        <v>0</v>
      </c>
      <c r="K8">
        <v>2.3199999999999998</v>
      </c>
      <c r="L8">
        <v>0</v>
      </c>
      <c r="M8">
        <v>0</v>
      </c>
      <c r="N8">
        <v>0</v>
      </c>
      <c r="O8">
        <v>0</v>
      </c>
      <c r="P8">
        <v>1.05</v>
      </c>
      <c r="Q8">
        <f t="shared" si="0"/>
        <v>5.52</v>
      </c>
    </row>
    <row r="9" spans="2:17" x14ac:dyDescent="0.3"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2.3199999999999998</v>
      </c>
      <c r="K9">
        <v>0</v>
      </c>
      <c r="L9">
        <v>1.56</v>
      </c>
      <c r="M9">
        <v>1.25</v>
      </c>
      <c r="N9">
        <v>2.75</v>
      </c>
      <c r="O9">
        <v>0</v>
      </c>
      <c r="P9">
        <v>0</v>
      </c>
      <c r="Q9">
        <f t="shared" si="0"/>
        <v>7.88</v>
      </c>
    </row>
    <row r="10" spans="2:17" x14ac:dyDescent="0.3"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1.56</v>
      </c>
      <c r="L10">
        <v>0</v>
      </c>
      <c r="M10">
        <v>0</v>
      </c>
      <c r="N10">
        <v>0</v>
      </c>
      <c r="O10">
        <v>0</v>
      </c>
      <c r="P10">
        <v>0</v>
      </c>
      <c r="Q10">
        <f t="shared" si="0"/>
        <v>1.56</v>
      </c>
    </row>
    <row r="11" spans="2:17" x14ac:dyDescent="0.3"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1.25</v>
      </c>
      <c r="L11">
        <v>0</v>
      </c>
      <c r="M11">
        <v>0</v>
      </c>
      <c r="N11">
        <v>0</v>
      </c>
      <c r="O11">
        <v>0</v>
      </c>
      <c r="P11">
        <v>0</v>
      </c>
      <c r="Q11">
        <f t="shared" si="0"/>
        <v>1.25</v>
      </c>
    </row>
    <row r="12" spans="2:17" x14ac:dyDescent="0.3">
      <c r="D12">
        <v>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2.75</v>
      </c>
      <c r="L12">
        <v>0</v>
      </c>
      <c r="M12">
        <v>0</v>
      </c>
      <c r="N12">
        <v>0</v>
      </c>
      <c r="O12">
        <v>0</v>
      </c>
      <c r="P12">
        <v>0</v>
      </c>
      <c r="Q12">
        <f t="shared" si="0"/>
        <v>2.75</v>
      </c>
    </row>
    <row r="13" spans="2:17" x14ac:dyDescent="0.3">
      <c r="B13">
        <v>0.15</v>
      </c>
      <c r="D13">
        <v>10</v>
      </c>
      <c r="E13">
        <v>0</v>
      </c>
      <c r="F13">
        <v>0</v>
      </c>
      <c r="G13">
        <v>0</v>
      </c>
      <c r="H13">
        <v>0</v>
      </c>
      <c r="I13">
        <v>2.0499999999999998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f t="shared" si="0"/>
        <v>2.0499999999999998</v>
      </c>
    </row>
    <row r="14" spans="2:17" x14ac:dyDescent="0.3">
      <c r="B14">
        <v>1</v>
      </c>
      <c r="D14">
        <v>11</v>
      </c>
      <c r="E14">
        <v>1.3</v>
      </c>
      <c r="F14">
        <v>1.65</v>
      </c>
      <c r="G14">
        <v>2.2999999999999998</v>
      </c>
      <c r="H14">
        <v>2.25</v>
      </c>
      <c r="I14">
        <v>1.85</v>
      </c>
      <c r="J14">
        <v>1.05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f t="shared" si="0"/>
        <v>10.4</v>
      </c>
    </row>
    <row r="16" spans="2:17" x14ac:dyDescent="0.3">
      <c r="C16" t="s">
        <v>34</v>
      </c>
    </row>
    <row r="17" spans="3:19" x14ac:dyDescent="0.3">
      <c r="C17" t="s">
        <v>20</v>
      </c>
      <c r="D17" t="s">
        <v>19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0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36</v>
      </c>
      <c r="S17" t="s">
        <v>33</v>
      </c>
    </row>
    <row r="18" spans="3:19" x14ac:dyDescent="0.3">
      <c r="C18">
        <v>0</v>
      </c>
      <c r="D18" t="s">
        <v>1</v>
      </c>
      <c r="E18">
        <v>4</v>
      </c>
      <c r="F18">
        <v>8</v>
      </c>
      <c r="G18">
        <v>0.76690000000000003</v>
      </c>
      <c r="H18">
        <v>0.22919999999999999</v>
      </c>
      <c r="I18">
        <v>0.53769999999999996</v>
      </c>
      <c r="J18">
        <v>6.95</v>
      </c>
      <c r="K18" s="2">
        <f>ABS(E18-MIN($E$18:$E$29))/(MAX($E$18:$E$29)-MIN($E$18:$E$29)+(2*0.15))</f>
        <v>0.56603773584905659</v>
      </c>
      <c r="L18">
        <f>ABS(E18-MAX($E$18:$E$29))/(MAX($E$18:$E$29)-MIN($E$18:$E$29)+(2*0.15))</f>
        <v>0.37735849056603776</v>
      </c>
      <c r="M18">
        <f>ABS($F18-MIN($F$18:$F$29))/(MAX($F$18:$F$29)-MIN($F$18:$F$29)+(2*0.15))</f>
        <v>0.68493150684931503</v>
      </c>
      <c r="N18">
        <f>ABS($F18-MAX($F$18:$F$29))/(MAX($F$18:$F$29)-MIN($F$18:$F$29)+(2*0.15))</f>
        <v>0.27397260273972601</v>
      </c>
      <c r="O18" s="2">
        <f>1-(K18+L18)</f>
        <v>5.6603773584905648E-2</v>
      </c>
      <c r="P18" s="2">
        <f>1-(N18+M18)</f>
        <v>4.1095890410958957E-2</v>
      </c>
      <c r="Q18" s="1">
        <f>((K18*M18)+(K18*P18)+(M18*O18))/(1 - ((K18*N18)+(L18*M18)))</f>
        <v>0.76685764654032607</v>
      </c>
      <c r="R18" s="1">
        <f>((L18*N18)+(L18*P18)+(N18*O18))/(1-((K18*N18)+(L18*M18)))</f>
        <v>0.22917584839136185</v>
      </c>
      <c r="S18" s="1">
        <f>Q18-R18</f>
        <v>0.53768179814896422</v>
      </c>
    </row>
    <row r="19" spans="3:19" x14ac:dyDescent="0.3">
      <c r="C19">
        <v>1</v>
      </c>
      <c r="D19" t="s">
        <v>2</v>
      </c>
      <c r="E19">
        <v>3</v>
      </c>
      <c r="F19">
        <v>6</v>
      </c>
      <c r="G19">
        <v>0.3458</v>
      </c>
      <c r="H19">
        <v>0.65010000000000001</v>
      </c>
      <c r="I19" t="s">
        <v>3</v>
      </c>
      <c r="J19">
        <v>4.1500000000000004</v>
      </c>
      <c r="K19" s="2">
        <f>ABS(E19-MIN($E$18:$E$29))/(MAX($E$18:$E$29)-MIN($E$18:$E$29)+(2*0.15))</f>
        <v>0.37735849056603776</v>
      </c>
      <c r="L19">
        <f>ABS(E19-MAX($E$18:$E$29))/(MAX($E$18:$E$29)-MIN($E$18:$E$29)+(2*0.15))</f>
        <v>0.56603773584905659</v>
      </c>
      <c r="M19">
        <f>ABS($F19-MIN($F$18:$F$29))/(MAX($F$18:$F$29)-MIN($F$18:$F$29)+(2*0.15))</f>
        <v>0.41095890410958907</v>
      </c>
      <c r="N19">
        <f>ABS($F19-MAX($F$18:$F$29))/(MAX($F$18:$F$29)-MIN($F$18:$F$29)+(2*0.15))</f>
        <v>0.54794520547945202</v>
      </c>
      <c r="O19" s="2">
        <f>1-(K19+L19)</f>
        <v>5.6603773584905648E-2</v>
      </c>
      <c r="P19" s="2">
        <f>1-(N19+M19)</f>
        <v>4.1095890410958846E-2</v>
      </c>
      <c r="Q19" s="1">
        <f>((K19*M19)+(K19*P19)+(M19*O19))/(1 - ((K19*N19)+(L19*M19)))</f>
        <v>0.34578146611341631</v>
      </c>
      <c r="R19" s="1">
        <f>((L19*N19)+(L19*P19)+(N19*O19))/(1-((K19*N19)+(L19*M19)))</f>
        <v>0.65006915629322248</v>
      </c>
      <c r="S19" s="1">
        <f>Q19-R19</f>
        <v>-0.30428769017980617</v>
      </c>
    </row>
    <row r="20" spans="3:19" x14ac:dyDescent="0.3">
      <c r="C20">
        <v>2</v>
      </c>
      <c r="D20" t="s">
        <v>4</v>
      </c>
      <c r="E20">
        <v>1</v>
      </c>
      <c r="F20">
        <v>6</v>
      </c>
      <c r="G20">
        <v>3.7999999999999999E-2</v>
      </c>
      <c r="H20">
        <v>0.95820000000000005</v>
      </c>
      <c r="I20" t="s">
        <v>5</v>
      </c>
      <c r="J20">
        <v>2.2999999999999998</v>
      </c>
      <c r="K20" s="2">
        <f>ABS(E20-MIN($E$18:$E$29))/(MAX($E$18:$E$29)-MIN($E$18:$E$29)+(2*0.15))</f>
        <v>0</v>
      </c>
      <c r="L20">
        <f>ABS(E20-MAX($E$18:$E$29))/(MAX($E$18:$E$29)-MIN($E$18:$E$29)+(2*0.15))</f>
        <v>0.94339622641509435</v>
      </c>
      <c r="M20">
        <f>ABS($F20-MIN($F$18:$F$29))/(MAX($F$18:$F$29)-MIN($F$18:$F$29)+(2*0.15))</f>
        <v>0.41095890410958907</v>
      </c>
      <c r="N20">
        <f>ABS($F20-MAX($F$18:$F$29))/(MAX($F$18:$F$29)-MIN($F$18:$F$29)+(2*0.15))</f>
        <v>0.54794520547945202</v>
      </c>
      <c r="O20" s="2">
        <f>1-(K20+L20)</f>
        <v>5.6603773584905648E-2</v>
      </c>
      <c r="P20" s="2">
        <f>1-(N20+M20)</f>
        <v>4.1095890410958846E-2</v>
      </c>
      <c r="Q20" s="1">
        <f>((K20*M20)+(K20*P20)+(M20*O20))/(1 - ((K20*N20)+(L20*M20)))</f>
        <v>3.7990713381173484E-2</v>
      </c>
      <c r="R20" s="1">
        <f>((L20*N20)+(L20*P20)+(N20*O20))/(1-((K20*N20)+(L20*M20)))</f>
        <v>0.95821021528070915</v>
      </c>
      <c r="S20" s="1">
        <f>Q20-R20</f>
        <v>-0.92021950189953572</v>
      </c>
    </row>
    <row r="21" spans="3:19" x14ac:dyDescent="0.3">
      <c r="C21">
        <v>3</v>
      </c>
      <c r="D21" t="s">
        <v>6</v>
      </c>
      <c r="E21">
        <v>2</v>
      </c>
      <c r="F21">
        <v>6</v>
      </c>
      <c r="G21">
        <v>0.18509999999999999</v>
      </c>
      <c r="H21">
        <v>0.81089999999999995</v>
      </c>
      <c r="I21" t="s">
        <v>7</v>
      </c>
      <c r="J21">
        <v>3.7</v>
      </c>
      <c r="K21" s="2">
        <f>ABS(E21-MIN($E$18:$E$29))/(MAX($E$18:$E$29)-MIN($E$18:$E$29)+(2*0.15))</f>
        <v>0.18867924528301888</v>
      </c>
      <c r="L21">
        <f>ABS(E21-MAX($E$18:$E$29))/(MAX($E$18:$E$29)-MIN($E$18:$E$29)+(2*0.15))</f>
        <v>0.75471698113207553</v>
      </c>
      <c r="M21">
        <f>ABS($F21-MIN($F$18:$F$29))/(MAX($F$18:$F$29)-MIN($F$18:$F$29)+(2*0.15))</f>
        <v>0.41095890410958907</v>
      </c>
      <c r="N21">
        <f>ABS($F21-MAX($F$18:$F$29))/(MAX($F$18:$F$29)-MIN($F$18:$F$29)+(2*0.15))</f>
        <v>0.54794520547945202</v>
      </c>
      <c r="O21" s="2">
        <f>1-(K21+L21)</f>
        <v>5.6603773584905648E-2</v>
      </c>
      <c r="P21" s="2">
        <f>1-(N21+M21)</f>
        <v>4.1095890410958846E-2</v>
      </c>
      <c r="Q21" s="1">
        <f>((K21*M21)+(K21*P21)+(M21*O21))/(1 - ((K21*N21)+(L21*M21)))</f>
        <v>0.18510356985456153</v>
      </c>
      <c r="R21" s="1">
        <f>((L21*N21)+(L21*P21)+(N21*O21))/(1-((K21*N21)+(L21*M21)))</f>
        <v>0.81092992507712647</v>
      </c>
      <c r="S21" s="1">
        <f>Q21-R21</f>
        <v>-0.62582635522256491</v>
      </c>
    </row>
    <row r="22" spans="3:19" x14ac:dyDescent="0.3">
      <c r="C22">
        <v>4</v>
      </c>
      <c r="D22" t="s">
        <v>8</v>
      </c>
      <c r="E22">
        <v>3</v>
      </c>
      <c r="F22">
        <v>7</v>
      </c>
      <c r="G22">
        <v>0.47370000000000001</v>
      </c>
      <c r="H22">
        <v>0.52200000000000002</v>
      </c>
      <c r="I22" t="s">
        <v>9</v>
      </c>
      <c r="J22">
        <v>6.35</v>
      </c>
      <c r="K22" s="2">
        <f>ABS(E22-MIN($E$18:$E$29))/(MAX($E$18:$E$29)-MIN($E$18:$E$29)+(2*0.15))</f>
        <v>0.37735849056603776</v>
      </c>
      <c r="L22">
        <f>ABS(E22-MAX($E$18:$E$29))/(MAX($E$18:$E$29)-MIN($E$18:$E$29)+(2*0.15))</f>
        <v>0.56603773584905659</v>
      </c>
      <c r="M22">
        <f>ABS($F22-MIN($F$18:$F$29))/(MAX($F$18:$F$29)-MIN($F$18:$F$29)+(2*0.15))</f>
        <v>0.54794520547945202</v>
      </c>
      <c r="N22">
        <f>ABS($F22-MAX($F$18:$F$29))/(MAX($F$18:$F$29)-MIN($F$18:$F$29)+(2*0.15))</f>
        <v>0.41095890410958907</v>
      </c>
      <c r="O22" s="2">
        <f>1-(K22+L22)</f>
        <v>5.6603773584905648E-2</v>
      </c>
      <c r="P22" s="2">
        <f>1-(N22+M22)</f>
        <v>4.1095890410958846E-2</v>
      </c>
      <c r="Q22" s="1">
        <f>((K22*M22)+(K22*P22)+(M22*O22))/(1 - ((K22*N22)+(L22*M22)))</f>
        <v>0.47365877235379411</v>
      </c>
      <c r="R22" s="1">
        <f>((L22*N22)+(L22*P22)+(N22*O22))/(1-((K22*N22)+(L22*M22)))</f>
        <v>0.52199130014499762</v>
      </c>
      <c r="S22" s="1">
        <f>Q22-R22</f>
        <v>-4.8332527791203506E-2</v>
      </c>
    </row>
    <row r="23" spans="3:19" x14ac:dyDescent="0.3">
      <c r="C23">
        <v>5</v>
      </c>
      <c r="D23" t="s">
        <v>10</v>
      </c>
      <c r="E23">
        <v>3</v>
      </c>
      <c r="F23">
        <v>10</v>
      </c>
      <c r="G23">
        <v>0.94399999999999995</v>
      </c>
      <c r="H23">
        <v>5.0900000000000001E-2</v>
      </c>
      <c r="I23">
        <v>0.89319999999999999</v>
      </c>
      <c r="J23">
        <v>5.52</v>
      </c>
      <c r="K23" s="2">
        <f>ABS(E23-MIN($E$18:$E$29))/(MAX($E$18:$E$29)-MIN($E$18:$E$29)+(2*0.15))</f>
        <v>0.37735849056603776</v>
      </c>
      <c r="L23">
        <f>ABS(E23-MAX($E$18:$E$29))/(MAX($E$18:$E$29)-MIN($E$18:$E$29)+(2*0.15))</f>
        <v>0.56603773584905659</v>
      </c>
      <c r="M23">
        <f>ABS($F23-MIN($F$18:$F$29))/(MAX($F$18:$F$29)-MIN($F$18:$F$29)+(2*0.15))</f>
        <v>0.95890410958904115</v>
      </c>
      <c r="N23">
        <f>ABS($F23-MAX($F$18:$F$29))/(MAX($F$18:$F$29)-MIN($F$18:$F$29)+(2*0.15))</f>
        <v>0</v>
      </c>
      <c r="O23" s="2">
        <f>1-(K23+L23)</f>
        <v>5.6603773584905648E-2</v>
      </c>
      <c r="P23" s="2">
        <f>1-(N23+M23)</f>
        <v>4.1095890410958846E-2</v>
      </c>
      <c r="Q23" s="1">
        <f>((K23*M23)+(K23*P23)+(M23*O23))/(1 - ((K23*N23)+(L23*M23)))</f>
        <v>0.94403617863199563</v>
      </c>
      <c r="R23" s="1">
        <f>((L23*N23)+(L23*P23)+(N23*O23))/(1-((K23*N23)+(L23*M23)))</f>
        <v>5.0876201243640409E-2</v>
      </c>
      <c r="S23" s="1">
        <f>Q23-R23</f>
        <v>0.89315997738835518</v>
      </c>
    </row>
    <row r="24" spans="3:19" x14ac:dyDescent="0.3">
      <c r="C24">
        <v>6</v>
      </c>
      <c r="D24" t="s">
        <v>11</v>
      </c>
      <c r="E24">
        <v>4</v>
      </c>
      <c r="F24">
        <v>6</v>
      </c>
      <c r="G24">
        <v>0.52200000000000002</v>
      </c>
      <c r="H24">
        <v>0.47370000000000001</v>
      </c>
      <c r="I24">
        <v>4.8300000000000003E-2</v>
      </c>
      <c r="J24">
        <v>7.88</v>
      </c>
      <c r="K24" s="2">
        <f>ABS(E24-MIN($E$18:$E$29))/(MAX($E$18:$E$29)-MIN($E$18:$E$29)+(2*0.15))</f>
        <v>0.56603773584905659</v>
      </c>
      <c r="L24">
        <f>ABS(E24-MAX($E$18:$E$29))/(MAX($E$18:$E$29)-MIN($E$18:$E$29)+(2*0.15))</f>
        <v>0.37735849056603776</v>
      </c>
      <c r="M24">
        <f>ABS($F24-MIN($F$18:$F$29))/(MAX($F$18:$F$29)-MIN($F$18:$F$29)+(2*0.15))</f>
        <v>0.41095890410958907</v>
      </c>
      <c r="N24">
        <f>ABS($F24-MAX($F$18:$F$29))/(MAX($F$18:$F$29)-MIN($F$18:$F$29)+(2*0.15))</f>
        <v>0.54794520547945202</v>
      </c>
      <c r="O24" s="2">
        <f>1-(K24+L24)</f>
        <v>5.6603773584905648E-2</v>
      </c>
      <c r="P24" s="2">
        <f>1-(N24+M24)</f>
        <v>4.1095890410958846E-2</v>
      </c>
      <c r="Q24" s="1">
        <f>((K24*M24)+(K24*P24)+(M24*O24))/(1 - ((K24*N24)+(L24*M24)))</f>
        <v>0.52199130014499762</v>
      </c>
      <c r="R24" s="1">
        <f>((L24*N24)+(L24*P24)+(N24*O24))/(1-((K24*N24)+(L24*M24)))</f>
        <v>0.47365877235379411</v>
      </c>
      <c r="S24" s="1">
        <f>Q24-R24</f>
        <v>4.8332527791203506E-2</v>
      </c>
    </row>
    <row r="25" spans="3:19" x14ac:dyDescent="0.3">
      <c r="C25">
        <v>7</v>
      </c>
      <c r="D25" t="s">
        <v>12</v>
      </c>
      <c r="E25">
        <v>1</v>
      </c>
      <c r="F25">
        <v>4</v>
      </c>
      <c r="G25">
        <v>8.8999999999999999E-3</v>
      </c>
      <c r="H25">
        <v>0.98839999999999995</v>
      </c>
      <c r="I25" t="s">
        <v>13</v>
      </c>
      <c r="J25">
        <v>1.56</v>
      </c>
      <c r="K25" s="2">
        <f>ABS(E25-MIN($E$18:$E$29))/(MAX($E$18:$E$29)-MIN($E$18:$E$29)+(2*0.15))</f>
        <v>0</v>
      </c>
      <c r="L25">
        <f>ABS(E25-MAX($E$18:$E$29))/(MAX($E$18:$E$29)-MIN($E$18:$E$29)+(2*0.15))</f>
        <v>0.94339622641509435</v>
      </c>
      <c r="M25">
        <f>ABS($F25-MIN($F$18:$F$29))/(MAX($F$18:$F$29)-MIN($F$18:$F$29)+(2*0.15))</f>
        <v>0.13698630136986301</v>
      </c>
      <c r="N25">
        <f>ABS($F25-MAX($F$18:$F$29))/(MAX($F$18:$F$29)-MIN($F$18:$F$29)+(2*0.15))</f>
        <v>0.82191780821917815</v>
      </c>
      <c r="O25" s="2">
        <f>1-(K25+L25)</f>
        <v>5.6603773584905648E-2</v>
      </c>
      <c r="P25" s="2">
        <f>1-(N25+M25)</f>
        <v>4.1095890410958846E-2</v>
      </c>
      <c r="Q25" s="1">
        <f>((K25*M25)+(K25*P25)+(M25*O25))/(1 - ((K25*N25)+(L25*M25)))</f>
        <v>8.904719501335704E-3</v>
      </c>
      <c r="R25" s="1">
        <f>((L25*N25)+(L25*P25)+(N25*O25))/(1-((K25*N25)+(L25*M25)))</f>
        <v>0.98842386464826348</v>
      </c>
      <c r="S25" s="1">
        <f>Q25-R25</f>
        <v>-0.97951914514692773</v>
      </c>
    </row>
    <row r="26" spans="3:19" x14ac:dyDescent="0.3">
      <c r="C26">
        <v>8</v>
      </c>
      <c r="D26" t="s">
        <v>14</v>
      </c>
      <c r="E26">
        <v>1</v>
      </c>
      <c r="F26">
        <v>4</v>
      </c>
      <c r="G26">
        <v>8.8999999999999999E-3</v>
      </c>
      <c r="H26">
        <v>0.98839999999999995</v>
      </c>
      <c r="I26" t="s">
        <v>13</v>
      </c>
      <c r="J26">
        <v>1.25</v>
      </c>
      <c r="K26" s="2">
        <f>ABS(E26-MIN($E$18:$E$29))/(MAX($E$18:$E$29)-MIN($E$18:$E$29)+(2*0.15))</f>
        <v>0</v>
      </c>
      <c r="L26">
        <f>ABS(E26-MAX($E$18:$E$29))/(MAX($E$18:$E$29)-MIN($E$18:$E$29)+(2*0.15))</f>
        <v>0.94339622641509435</v>
      </c>
      <c r="M26">
        <f>ABS($F26-MIN($F$18:$F$29))/(MAX($F$18:$F$29)-MIN($F$18:$F$29)+(2*0.15))</f>
        <v>0.13698630136986301</v>
      </c>
      <c r="N26">
        <f>ABS($F26-MAX($F$18:$F$29))/(MAX($F$18:$F$29)-MIN($F$18:$F$29)+(2*0.15))</f>
        <v>0.82191780821917815</v>
      </c>
      <c r="O26" s="2">
        <f>1-(K26+L26)</f>
        <v>5.6603773584905648E-2</v>
      </c>
      <c r="P26" s="2">
        <f>1-(N26+M26)</f>
        <v>4.1095890410958846E-2</v>
      </c>
      <c r="Q26" s="1">
        <f>((K26*M26)+(K26*P26)+(M26*O26))/(1 - ((K26*N26)+(L26*M26)))</f>
        <v>8.904719501335704E-3</v>
      </c>
      <c r="R26" s="1">
        <f>((L26*N26)+(L26*P26)+(N26*O26))/(1-((K26*N26)+(L26*M26)))</f>
        <v>0.98842386464826348</v>
      </c>
      <c r="S26" s="1">
        <f>Q26-R26</f>
        <v>-0.97951914514692773</v>
      </c>
    </row>
    <row r="27" spans="3:19" x14ac:dyDescent="0.3">
      <c r="C27">
        <v>9</v>
      </c>
      <c r="D27" t="s">
        <v>15</v>
      </c>
      <c r="E27">
        <v>1</v>
      </c>
      <c r="F27">
        <v>4</v>
      </c>
      <c r="G27">
        <v>8.8999999999999999E-3</v>
      </c>
      <c r="H27">
        <v>0.98839999999999995</v>
      </c>
      <c r="I27" t="s">
        <v>13</v>
      </c>
      <c r="J27">
        <v>2.75</v>
      </c>
      <c r="K27" s="2">
        <f>ABS(E27-MIN($E$18:$E$29))/(MAX($E$18:$E$29)-MIN($E$18:$E$29)+(2*0.15))</f>
        <v>0</v>
      </c>
      <c r="L27">
        <f>ABS(E27-MAX($E$18:$E$29))/(MAX($E$18:$E$29)-MIN($E$18:$E$29)+(2*0.15))</f>
        <v>0.94339622641509435</v>
      </c>
      <c r="M27">
        <f>ABS($F27-MIN($F$18:$F$29))/(MAX($F$18:$F$29)-MIN($F$18:$F$29)+(2*0.15))</f>
        <v>0.13698630136986301</v>
      </c>
      <c r="N27">
        <f>ABS($F27-MAX($F$18:$F$29))/(MAX($F$18:$F$29)-MIN($F$18:$F$29)+(2*0.15))</f>
        <v>0.82191780821917815</v>
      </c>
      <c r="O27" s="2">
        <f>1-(K27+L27)</f>
        <v>5.6603773584905648E-2</v>
      </c>
      <c r="P27" s="2">
        <f>1-(N27+M27)</f>
        <v>4.1095890410958846E-2</v>
      </c>
      <c r="Q27" s="1">
        <f>((K27*M27)+(K27*P27)+(M27*O27))/(1 - ((K27*N27)+(L27*M27)))</f>
        <v>8.904719501335704E-3</v>
      </c>
      <c r="R27" s="1">
        <f>((L27*N27)+(L27*P27)+(N27*O27))/(1-((K27*N27)+(L27*M27)))</f>
        <v>0.98842386464826348</v>
      </c>
      <c r="S27" s="1">
        <f>Q27-R27</f>
        <v>-0.97951914514692773</v>
      </c>
    </row>
    <row r="28" spans="3:19" x14ac:dyDescent="0.3">
      <c r="C28">
        <v>10</v>
      </c>
      <c r="D28" t="s">
        <v>16</v>
      </c>
      <c r="E28">
        <v>1</v>
      </c>
      <c r="F28">
        <v>3</v>
      </c>
      <c r="G28">
        <v>0</v>
      </c>
      <c r="H28">
        <v>0.99770000000000003</v>
      </c>
      <c r="I28" t="s">
        <v>18</v>
      </c>
      <c r="J28">
        <v>2.0499999999999998</v>
      </c>
      <c r="K28" s="2">
        <f>ABS(E28-MIN($E$18:$E$29))/(MAX($E$18:$E$29)-MIN($E$18:$E$29)+(2*0.15))</f>
        <v>0</v>
      </c>
      <c r="L28">
        <f>ABS(E28-MAX($E$18:$E$29))/(MAX($E$18:$E$29)-MIN($E$18:$E$29)+(2*0.15))</f>
        <v>0.94339622641509435</v>
      </c>
      <c r="M28">
        <f>ABS($F28-MIN($F$18:$F$29))/(MAX($F$18:$F$29)-MIN($F$18:$F$29)+(2*0.15))</f>
        <v>0</v>
      </c>
      <c r="N28">
        <f>ABS($F28-MAX($F$18:$F$29))/(MAX($F$18:$F$29)-MIN($F$18:$F$29)+(2*0.15))</f>
        <v>0.95890410958904115</v>
      </c>
      <c r="O28" s="2">
        <f>1-(K28+L28)</f>
        <v>5.6603773584905648E-2</v>
      </c>
      <c r="P28" s="2">
        <f>1-(N28+M28)</f>
        <v>4.1095890410958846E-2</v>
      </c>
      <c r="Q28" s="1">
        <f>((K28*M28)+(K28*P28)+(M28*O28))/(1 - ((K28*N28)+(L28*M28)))</f>
        <v>0</v>
      </c>
      <c r="R28" s="1">
        <f>((L28*N28)+(L28*P28)+(N28*O28))/(1-((K28*N28)+(L28*M28)))</f>
        <v>0.99767381752390794</v>
      </c>
      <c r="S28" s="1">
        <f>Q28-R28</f>
        <v>-0.99767381752390794</v>
      </c>
    </row>
    <row r="29" spans="3:19" x14ac:dyDescent="0.3">
      <c r="C29">
        <v>11</v>
      </c>
      <c r="D29" t="s">
        <v>17</v>
      </c>
      <c r="E29">
        <v>6</v>
      </c>
      <c r="F29">
        <v>8</v>
      </c>
      <c r="G29">
        <v>0.97589999999999999</v>
      </c>
      <c r="H29">
        <v>2.0899999999999998E-2</v>
      </c>
      <c r="I29">
        <v>0.95499999999999996</v>
      </c>
      <c r="J29">
        <v>10.4</v>
      </c>
      <c r="K29" s="2">
        <f>ABS(E29-MIN($E$18:$E$29))/(MAX($E$18:$E$29)-MIN($E$18:$E$29)+(2*0.15))</f>
        <v>0.94339622641509435</v>
      </c>
      <c r="L29">
        <f>ABS(E29-MAX($E$18:$E$29))/(MAX($E$18:$E$29)-MIN($E$18:$E$29)+(2*0.15))</f>
        <v>0</v>
      </c>
      <c r="M29">
        <f>ABS($F29-MIN($F$18:$F$29))/(MAX($F$18:$F$29)-MIN($F$18:$F$29)+(2*0.15))</f>
        <v>0.68493150684931503</v>
      </c>
      <c r="N29">
        <f>ABS($F29-MAX($F$18:$F$29))/(MAX($F$18:$F$29)-MIN($F$18:$F$29)+(2*0.15))</f>
        <v>0.27397260273972601</v>
      </c>
      <c r="O29" s="2">
        <f>1-(K29+L29)</f>
        <v>5.6603773584905648E-2</v>
      </c>
      <c r="P29" s="2">
        <f>1-(N29+M29)</f>
        <v>4.1095890410958957E-2</v>
      </c>
      <c r="Q29" s="1">
        <f>((K29*M29)+(K29*P29)+(M29*O29))/(1 - ((K29*N29)+(L29*M29)))</f>
        <v>0.97594980829557321</v>
      </c>
      <c r="R29" s="1">
        <f>((L29*N29)+(L29*P29)+(N29*O29))/(1-((K29*N29)+(L29*M29)))</f>
        <v>2.0913210177762279E-2</v>
      </c>
      <c r="S29" s="1">
        <f>Q29-R29</f>
        <v>0.95503659811781094</v>
      </c>
    </row>
    <row r="32" spans="3:19" x14ac:dyDescent="0.3">
      <c r="C32" t="s">
        <v>35</v>
      </c>
    </row>
    <row r="33" spans="3:19" x14ac:dyDescent="0.3">
      <c r="C33" t="s">
        <v>20</v>
      </c>
      <c r="D33" t="s">
        <v>19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0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36</v>
      </c>
      <c r="S33" t="s">
        <v>33</v>
      </c>
    </row>
    <row r="34" spans="3:19" x14ac:dyDescent="0.3">
      <c r="C34">
        <v>4</v>
      </c>
      <c r="D34" t="s">
        <v>8</v>
      </c>
      <c r="E34">
        <v>3</v>
      </c>
      <c r="F34">
        <v>7</v>
      </c>
      <c r="G34">
        <v>0.47370000000000001</v>
      </c>
      <c r="H34">
        <v>0.52200000000000002</v>
      </c>
      <c r="I34" t="s">
        <v>9</v>
      </c>
      <c r="J34">
        <v>6.35</v>
      </c>
      <c r="K34" s="2">
        <f t="shared" ref="K34:K45" si="1">ABS(J34+E34-MIN($E$18:$E$29))/(MAX($E$18:$E$29)-MIN($E$18:$E$29)+(2*0.15))</f>
        <v>1.5754716981132075</v>
      </c>
      <c r="L34">
        <f>ABS(Table2[[#This Row],[1-step-NS]]+E34-MAX($E$18:$E$29))/(MAX($E$18:$E$29)-MIN($E$18:$E$29)+(2*0.15))</f>
        <v>0.63207547169811318</v>
      </c>
      <c r="M34">
        <f t="shared" ref="M34:M45" si="2">ABS($F34-MIN($F$18:$F$29))/(MAX($F$18:$F$29)-MIN($F$18:$F$29)+(2*0.15))</f>
        <v>0.54794520547945202</v>
      </c>
      <c r="N34">
        <f t="shared" ref="N34:N45" si="3">ABS($F34-MAX($F$18:$F$29))/(MAX($F$18:$F$29)-MIN($F$18:$F$29)+(2*0.15))</f>
        <v>0.41095890410958907</v>
      </c>
      <c r="O34" s="2">
        <f t="shared" ref="O34:O45" si="4">1-(K34+L34)</f>
        <v>-1.2075471698113205</v>
      </c>
      <c r="P34" s="2">
        <f t="shared" ref="P34:P45" si="5">1-(N34+M34)</f>
        <v>4.1095890410958846E-2</v>
      </c>
      <c r="Q34" s="1">
        <f t="shared" ref="Q34:Q45" si="6">((K34*M34)+(K34*P34)+(M34*O34))/(1 - ((K34*N34)+(L34*M34)))</f>
        <v>42.937499999999581</v>
      </c>
      <c r="R34" s="1">
        <f t="shared" ref="R34:R45" si="7">((L34*N34)+(L34*P34)+(N34*O34))/(1-((K34*N34)+(L34*M34)))</f>
        <v>-33.937499999999652</v>
      </c>
      <c r="S34" s="1">
        <f t="shared" ref="S34:S45" si="8">Q34-R34</f>
        <v>76.874999999999233</v>
      </c>
    </row>
    <row r="35" spans="3:19" x14ac:dyDescent="0.3">
      <c r="C35">
        <v>1</v>
      </c>
      <c r="D35" t="s">
        <v>2</v>
      </c>
      <c r="E35">
        <v>3</v>
      </c>
      <c r="F35">
        <v>6</v>
      </c>
      <c r="G35">
        <v>0.3458</v>
      </c>
      <c r="H35">
        <v>0.65010000000000001</v>
      </c>
      <c r="I35" t="s">
        <v>3</v>
      </c>
      <c r="J35">
        <v>4.1500000000000004</v>
      </c>
      <c r="K35" s="2">
        <f t="shared" si="1"/>
        <v>1.1603773584905661</v>
      </c>
      <c r="L35">
        <f>ABS(Table2[[#This Row],[1-step-NS]]+E35-MAX($E$18:$E$29))/(MAX($E$18:$E$29)-MIN($E$18:$E$29)+(2*0.15))</f>
        <v>0.21698113207547176</v>
      </c>
      <c r="M35">
        <f t="shared" si="2"/>
        <v>0.41095890410958907</v>
      </c>
      <c r="N35">
        <f t="shared" si="3"/>
        <v>0.54794520547945202</v>
      </c>
      <c r="O35" s="2">
        <f t="shared" si="4"/>
        <v>-0.37735849056603787</v>
      </c>
      <c r="P35" s="2">
        <f t="shared" si="5"/>
        <v>4.1095890410958846E-2</v>
      </c>
      <c r="Q35" s="1">
        <f t="shared" si="6"/>
        <v>1.3435150375939848</v>
      </c>
      <c r="R35" s="1">
        <f t="shared" si="7"/>
        <v>-0.28712406015037606</v>
      </c>
      <c r="S35" s="1">
        <f t="shared" si="8"/>
        <v>1.630639097744361</v>
      </c>
    </row>
    <row r="36" spans="3:19" x14ac:dyDescent="0.3">
      <c r="C36">
        <v>5</v>
      </c>
      <c r="D36" t="s">
        <v>10</v>
      </c>
      <c r="E36">
        <v>3</v>
      </c>
      <c r="F36">
        <v>10</v>
      </c>
      <c r="G36">
        <v>0.94399999999999995</v>
      </c>
      <c r="H36">
        <v>5.0900000000000001E-2</v>
      </c>
      <c r="I36">
        <v>0.89319999999999999</v>
      </c>
      <c r="J36">
        <v>5.52</v>
      </c>
      <c r="K36" s="2">
        <f t="shared" si="1"/>
        <v>1.4188679245283018</v>
      </c>
      <c r="L36">
        <f>ABS(Table2[[#This Row],[1-step-NS]]+E36-MAX($E$18:$E$29))/(MAX($E$18:$E$29)-MIN($E$18:$E$29)+(2*0.15))</f>
        <v>0.4754716981132075</v>
      </c>
      <c r="M36">
        <f t="shared" si="2"/>
        <v>0.95890410958904115</v>
      </c>
      <c r="N36">
        <f t="shared" si="3"/>
        <v>0</v>
      </c>
      <c r="O36" s="2">
        <f t="shared" si="4"/>
        <v>-0.89433962264150924</v>
      </c>
      <c r="P36" s="2">
        <f t="shared" si="5"/>
        <v>4.1095890410958846E-2</v>
      </c>
      <c r="Q36" s="1">
        <f t="shared" si="6"/>
        <v>1.031638954869359</v>
      </c>
      <c r="R36" s="1">
        <f t="shared" si="7"/>
        <v>3.5914489311163846E-2</v>
      </c>
      <c r="S36" s="1">
        <f t="shared" si="8"/>
        <v>0.99572446555819516</v>
      </c>
    </row>
    <row r="37" spans="3:19" x14ac:dyDescent="0.3">
      <c r="C37">
        <v>3</v>
      </c>
      <c r="D37" t="s">
        <v>6</v>
      </c>
      <c r="E37">
        <v>2</v>
      </c>
      <c r="F37">
        <v>6</v>
      </c>
      <c r="G37">
        <v>0.18509999999999999</v>
      </c>
      <c r="H37">
        <v>0.81089999999999995</v>
      </c>
      <c r="I37" t="s">
        <v>7</v>
      </c>
      <c r="J37">
        <v>3.7</v>
      </c>
      <c r="K37" s="2">
        <f t="shared" si="1"/>
        <v>0.8867924528301887</v>
      </c>
      <c r="L37">
        <f>ABS(Table2[[#This Row],[1-step-NS]]+E37-MAX($E$18:$E$29))/(MAX($E$18:$E$29)-MIN($E$18:$E$29)+(2*0.15))</f>
        <v>5.6603773584905627E-2</v>
      </c>
      <c r="M37">
        <f t="shared" si="2"/>
        <v>0.41095890410958907</v>
      </c>
      <c r="N37">
        <f t="shared" si="3"/>
        <v>0.54794520547945202</v>
      </c>
      <c r="O37" s="2">
        <f t="shared" si="4"/>
        <v>5.6603773584905648E-2</v>
      </c>
      <c r="P37" s="2">
        <f t="shared" si="5"/>
        <v>4.1095890410958846E-2</v>
      </c>
      <c r="Q37" s="1">
        <f t="shared" si="6"/>
        <v>0.86413902053712477</v>
      </c>
      <c r="R37" s="1">
        <f t="shared" si="7"/>
        <v>0.13112164296998413</v>
      </c>
      <c r="S37" s="1">
        <f t="shared" si="8"/>
        <v>0.73301737756714069</v>
      </c>
    </row>
    <row r="38" spans="3:19" x14ac:dyDescent="0.3">
      <c r="C38">
        <v>11</v>
      </c>
      <c r="D38" t="s">
        <v>17</v>
      </c>
      <c r="E38">
        <v>6</v>
      </c>
      <c r="F38">
        <v>8</v>
      </c>
      <c r="G38">
        <v>0.97589999999999999</v>
      </c>
      <c r="H38">
        <v>2.0899999999999998E-2</v>
      </c>
      <c r="I38">
        <v>0.95499999999999996</v>
      </c>
      <c r="J38">
        <v>10.4</v>
      </c>
      <c r="K38" s="2">
        <f t="shared" si="1"/>
        <v>2.9056603773584904</v>
      </c>
      <c r="L38">
        <f>ABS(Table2[[#This Row],[1-step-NS]]+E38-MAX($E$18:$E$29))/(MAX($E$18:$E$29)-MIN($E$18:$E$29)+(2*0.15))</f>
        <v>1.962264150943396</v>
      </c>
      <c r="M38">
        <f t="shared" si="2"/>
        <v>0.68493150684931503</v>
      </c>
      <c r="N38">
        <f t="shared" si="3"/>
        <v>0.27397260273972601</v>
      </c>
      <c r="O38" s="2">
        <f t="shared" si="4"/>
        <v>-3.8679245283018862</v>
      </c>
      <c r="P38" s="2">
        <f t="shared" si="5"/>
        <v>4.1095890410958957E-2</v>
      </c>
      <c r="Q38" s="1">
        <f t="shared" si="6"/>
        <v>0.47336204942189947</v>
      </c>
      <c r="R38" s="1">
        <f t="shared" si="7"/>
        <v>0.38721378372251175</v>
      </c>
      <c r="S38" s="1">
        <f t="shared" si="8"/>
        <v>8.6148265699387716E-2</v>
      </c>
    </row>
    <row r="39" spans="3:19" x14ac:dyDescent="0.3">
      <c r="C39">
        <v>2</v>
      </c>
      <c r="D39" t="s">
        <v>4</v>
      </c>
      <c r="E39">
        <v>1</v>
      </c>
      <c r="F39">
        <v>6</v>
      </c>
      <c r="G39">
        <v>3.7999999999999999E-2</v>
      </c>
      <c r="H39">
        <v>0.95820000000000005</v>
      </c>
      <c r="I39" t="s">
        <v>5</v>
      </c>
      <c r="J39">
        <v>2.2999999999999998</v>
      </c>
      <c r="K39" s="2">
        <f t="shared" si="1"/>
        <v>0.43396226415094336</v>
      </c>
      <c r="L39">
        <f>ABS(Table2[[#This Row],[1-step-NS]]+E39-MAX($E$18:$E$29))/(MAX($E$18:$E$29)-MIN($E$18:$E$29)+(2*0.15))</f>
        <v>0.50943396226415094</v>
      </c>
      <c r="M39">
        <f t="shared" si="2"/>
        <v>0.41095890410958907</v>
      </c>
      <c r="N39">
        <f t="shared" si="3"/>
        <v>0.54794520547945202</v>
      </c>
      <c r="O39" s="2">
        <f t="shared" si="4"/>
        <v>5.6603773584905648E-2</v>
      </c>
      <c r="P39" s="2">
        <f t="shared" si="5"/>
        <v>4.1095890410958846E-2</v>
      </c>
      <c r="Q39" s="1">
        <f t="shared" si="6"/>
        <v>0.39691444600280495</v>
      </c>
      <c r="R39" s="1">
        <f t="shared" si="7"/>
        <v>0.59887798036465623</v>
      </c>
      <c r="S39" s="1">
        <f t="shared" si="8"/>
        <v>-0.20196353436185127</v>
      </c>
    </row>
    <row r="40" spans="3:19" x14ac:dyDescent="0.3">
      <c r="C40">
        <v>9</v>
      </c>
      <c r="D40" t="s">
        <v>15</v>
      </c>
      <c r="E40">
        <v>1</v>
      </c>
      <c r="F40">
        <v>4</v>
      </c>
      <c r="G40">
        <v>8.8999999999999999E-3</v>
      </c>
      <c r="H40">
        <v>0.98839999999999995</v>
      </c>
      <c r="I40" t="s">
        <v>13</v>
      </c>
      <c r="J40">
        <v>2.75</v>
      </c>
      <c r="K40" s="2">
        <f t="shared" si="1"/>
        <v>0.51886792452830188</v>
      </c>
      <c r="L40">
        <f>ABS(Table2[[#This Row],[1-step-NS]]+E40-MAX($E$18:$E$29))/(MAX($E$18:$E$29)-MIN($E$18:$E$29)+(2*0.15))</f>
        <v>0.42452830188679247</v>
      </c>
      <c r="M40">
        <f t="shared" si="2"/>
        <v>0.13698630136986301</v>
      </c>
      <c r="N40">
        <f t="shared" si="3"/>
        <v>0.82191780821917815</v>
      </c>
      <c r="O40" s="2">
        <f t="shared" si="4"/>
        <v>5.6603773584905648E-2</v>
      </c>
      <c r="P40" s="2">
        <f t="shared" si="5"/>
        <v>4.1095890410958846E-2</v>
      </c>
      <c r="Q40" s="1">
        <f t="shared" si="6"/>
        <v>0.19433299899699091</v>
      </c>
      <c r="R40" s="1">
        <f t="shared" si="7"/>
        <v>0.80115346038114355</v>
      </c>
      <c r="S40" s="1">
        <f t="shared" si="8"/>
        <v>-0.60682046138415258</v>
      </c>
    </row>
    <row r="41" spans="3:19" x14ac:dyDescent="0.3">
      <c r="C41">
        <v>7</v>
      </c>
      <c r="D41" t="s">
        <v>12</v>
      </c>
      <c r="E41">
        <v>1</v>
      </c>
      <c r="F41">
        <v>4</v>
      </c>
      <c r="G41">
        <v>8.8999999999999999E-3</v>
      </c>
      <c r="H41">
        <v>0.98839999999999995</v>
      </c>
      <c r="I41" t="s">
        <v>13</v>
      </c>
      <c r="J41">
        <v>1.56</v>
      </c>
      <c r="K41" s="2">
        <f t="shared" si="1"/>
        <v>0.29433962264150948</v>
      </c>
      <c r="L41">
        <f>ABS(Table2[[#This Row],[1-step-NS]]+E41-MAX($E$18:$E$29))/(MAX($E$18:$E$29)-MIN($E$18:$E$29)+(2*0.15))</f>
        <v>0.64905660377358487</v>
      </c>
      <c r="M41">
        <f t="shared" si="2"/>
        <v>0.13698630136986301</v>
      </c>
      <c r="N41">
        <f t="shared" si="3"/>
        <v>0.82191780821917815</v>
      </c>
      <c r="O41" s="2">
        <f t="shared" si="4"/>
        <v>5.6603773584905648E-2</v>
      </c>
      <c r="P41" s="2">
        <f t="shared" si="5"/>
        <v>4.1095890410958846E-2</v>
      </c>
      <c r="Q41" s="1">
        <f t="shared" si="6"/>
        <v>8.9918887601390468E-2</v>
      </c>
      <c r="R41" s="1">
        <f t="shared" si="7"/>
        <v>0.9066048667439166</v>
      </c>
      <c r="S41" s="1">
        <f t="shared" si="8"/>
        <v>-0.81668597914252616</v>
      </c>
    </row>
    <row r="42" spans="3:19" x14ac:dyDescent="0.3">
      <c r="C42">
        <v>8</v>
      </c>
      <c r="D42" t="s">
        <v>14</v>
      </c>
      <c r="E42">
        <v>1</v>
      </c>
      <c r="F42">
        <v>4</v>
      </c>
      <c r="G42">
        <v>8.8999999999999999E-3</v>
      </c>
      <c r="H42">
        <v>0.98839999999999995</v>
      </c>
      <c r="I42" t="s">
        <v>13</v>
      </c>
      <c r="J42">
        <v>1.25</v>
      </c>
      <c r="K42" s="2">
        <f t="shared" si="1"/>
        <v>0.23584905660377359</v>
      </c>
      <c r="L42">
        <f>ABS(Table2[[#This Row],[1-step-NS]]+E42-MAX($E$18:$E$29))/(MAX($E$18:$E$29)-MIN($E$18:$E$29)+(2*0.15))</f>
        <v>0.70754716981132082</v>
      </c>
      <c r="M42">
        <f t="shared" si="2"/>
        <v>0.13698630136986301</v>
      </c>
      <c r="N42">
        <f t="shared" si="3"/>
        <v>0.82191780821917815</v>
      </c>
      <c r="O42" s="2">
        <f t="shared" si="4"/>
        <v>5.6603773584905648E-2</v>
      </c>
      <c r="P42" s="2">
        <f t="shared" si="5"/>
        <v>4.1095890410958846E-2</v>
      </c>
      <c r="Q42" s="1">
        <f t="shared" si="6"/>
        <v>7.0153061224489763E-2</v>
      </c>
      <c r="R42" s="1">
        <f t="shared" si="7"/>
        <v>0.92656705539358619</v>
      </c>
      <c r="S42" s="1">
        <f t="shared" si="8"/>
        <v>-0.85641399416909647</v>
      </c>
    </row>
    <row r="43" spans="3:19" x14ac:dyDescent="0.3">
      <c r="C43">
        <v>10</v>
      </c>
      <c r="D43" t="s">
        <v>16</v>
      </c>
      <c r="E43">
        <v>1</v>
      </c>
      <c r="F43">
        <v>3</v>
      </c>
      <c r="G43">
        <v>0</v>
      </c>
      <c r="H43">
        <v>0.99770000000000003</v>
      </c>
      <c r="I43" t="s">
        <v>18</v>
      </c>
      <c r="J43">
        <v>2.0499999999999998</v>
      </c>
      <c r="K43" s="2">
        <f t="shared" si="1"/>
        <v>0.38679245283018865</v>
      </c>
      <c r="L43">
        <f>ABS(Table2[[#This Row],[1-step-NS]]+E43-MAX($E$18:$E$29))/(MAX($E$18:$E$29)-MIN($E$18:$E$29)+(2*0.15))</f>
        <v>0.55660377358490576</v>
      </c>
      <c r="M43">
        <f t="shared" si="2"/>
        <v>0</v>
      </c>
      <c r="N43">
        <f t="shared" si="3"/>
        <v>0.95890410958904115</v>
      </c>
      <c r="O43" s="2">
        <f t="shared" si="4"/>
        <v>5.6603773584905648E-2</v>
      </c>
      <c r="P43" s="2">
        <f t="shared" si="5"/>
        <v>4.1095890410958846E-2</v>
      </c>
      <c r="Q43" s="1">
        <f t="shared" si="6"/>
        <v>2.5267050123253868E-2</v>
      </c>
      <c r="R43" s="1">
        <f t="shared" si="7"/>
        <v>0.97103533278553855</v>
      </c>
      <c r="S43" s="1">
        <f t="shared" si="8"/>
        <v>-0.94576828266228463</v>
      </c>
    </row>
    <row r="44" spans="3:19" x14ac:dyDescent="0.3">
      <c r="C44">
        <v>6</v>
      </c>
      <c r="D44" t="s">
        <v>11</v>
      </c>
      <c r="E44">
        <v>4</v>
      </c>
      <c r="F44">
        <v>6</v>
      </c>
      <c r="G44">
        <v>0.52200000000000002</v>
      </c>
      <c r="H44">
        <v>0.47370000000000001</v>
      </c>
      <c r="I44">
        <v>4.8300000000000003E-2</v>
      </c>
      <c r="J44">
        <v>7.88</v>
      </c>
      <c r="K44" s="2">
        <f t="shared" si="1"/>
        <v>2.0528301886792453</v>
      </c>
      <c r="L44">
        <f>ABS(Table2[[#This Row],[1-step-NS]]+E44-MAX($E$18:$E$29))/(MAX($E$18:$E$29)-MIN($E$18:$E$29)+(2*0.15))</f>
        <v>1.1094339622641507</v>
      </c>
      <c r="M44">
        <f t="shared" si="2"/>
        <v>0.41095890410958907</v>
      </c>
      <c r="N44">
        <f t="shared" si="3"/>
        <v>0.54794520547945202</v>
      </c>
      <c r="O44" s="2">
        <f t="shared" si="4"/>
        <v>-2.162264150943396</v>
      </c>
      <c r="P44" s="2">
        <f t="shared" si="5"/>
        <v>4.1095890410958846E-2</v>
      </c>
      <c r="Q44" s="1">
        <f t="shared" si="6"/>
        <v>-6.7823765020026627E-2</v>
      </c>
      <c r="R44" s="1">
        <f t="shared" si="7"/>
        <v>0.91481975967957274</v>
      </c>
      <c r="S44" s="1">
        <f t="shared" si="8"/>
        <v>-0.98264352469959937</v>
      </c>
    </row>
    <row r="45" spans="3:19" x14ac:dyDescent="0.3">
      <c r="C45">
        <v>0</v>
      </c>
      <c r="D45" t="s">
        <v>1</v>
      </c>
      <c r="E45">
        <v>4</v>
      </c>
      <c r="F45">
        <v>8</v>
      </c>
      <c r="G45">
        <v>0.76690000000000003</v>
      </c>
      <c r="H45">
        <v>0.22919999999999999</v>
      </c>
      <c r="I45">
        <v>0.53769999999999996</v>
      </c>
      <c r="J45">
        <v>6.95</v>
      </c>
      <c r="K45" s="2">
        <f t="shared" si="1"/>
        <v>1.8773584905660377</v>
      </c>
      <c r="L45">
        <f>ABS(Table2[[#This Row],[1-step-NS]]+E45-MAX($E$18:$E$29))/(MAX($E$18:$E$29)-MIN($E$18:$E$29)+(2*0.15))</f>
        <v>0.9339622641509433</v>
      </c>
      <c r="M45">
        <f t="shared" si="2"/>
        <v>0.68493150684931503</v>
      </c>
      <c r="N45">
        <f t="shared" si="3"/>
        <v>0.27397260273972601</v>
      </c>
      <c r="O45" s="2">
        <f t="shared" si="4"/>
        <v>-1.8113207547169807</v>
      </c>
      <c r="P45" s="2">
        <f t="shared" si="5"/>
        <v>4.1095890410958957E-2</v>
      </c>
      <c r="Q45" s="1">
        <f t="shared" si="6"/>
        <v>-0.79446308724832448</v>
      </c>
      <c r="R45" s="1">
        <f t="shared" si="7"/>
        <v>1.3112416107382547</v>
      </c>
      <c r="S45" s="1">
        <f t="shared" si="8"/>
        <v>-2.105704697986579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6E539C-B3CC-403A-9513-2FE5F8963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rotimi odunayo</dc:creator>
  <cp:lastModifiedBy>rotimi odunayo</cp:lastModifiedBy>
  <dcterms:created xsi:type="dcterms:W3CDTF">2021-04-29T09:35:41Z</dcterms:created>
  <dcterms:modified xsi:type="dcterms:W3CDTF">2021-05-06T11:29:04Z</dcterms:modified>
</cp:coreProperties>
</file>