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AFDB6B31-F5EB-4A45-B8A2-F9A1E4707614}" xr6:coauthVersionLast="47" xr6:coauthVersionMax="47" xr10:uidLastSave="{00000000-0000-0000-0000-000000000000}"/>
  <bookViews>
    <workbookView xWindow="4060" yWindow="990" windowWidth="14400" windowHeight="7810" firstSheet="2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Is_Emirleri" sheetId="8" r:id="rId4"/>
    <sheet name="Notlar" sheetId="5" r:id="rId5"/>
    <sheet name="kazansonuclar" sheetId="6" r:id="rId6"/>
    <sheet name="Sonuc" sheetId="7" r:id="rId7"/>
  </sheets>
  <externalReferences>
    <externalReference r:id="rId8"/>
  </externalReferences>
  <definedNames>
    <definedName name="_xlnm._FilterDatabase" localSheetId="2" hidden="1">IsEmirleri!$N$2:$N$16</definedName>
    <definedName name="_xlnm._FilterDatabase" localSheetId="1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F7" i="8"/>
  <c r="W7" i="8" s="1"/>
  <c r="G6" i="8"/>
  <c r="F6" i="8"/>
  <c r="W6" i="8" s="1"/>
  <c r="W16" i="8"/>
  <c r="G16" i="8"/>
  <c r="F16" i="8"/>
  <c r="W14" i="8"/>
  <c r="G14" i="8"/>
  <c r="F14" i="8"/>
  <c r="W15" i="8"/>
  <c r="G15" i="8"/>
  <c r="F15" i="8"/>
  <c r="W13" i="8"/>
  <c r="G13" i="8"/>
  <c r="F13" i="8"/>
  <c r="W8" i="8"/>
  <c r="V8" i="8"/>
  <c r="G8" i="8"/>
  <c r="F8" i="8"/>
  <c r="W2" i="8"/>
  <c r="G2" i="8"/>
  <c r="F2" i="8"/>
  <c r="W5" i="8"/>
  <c r="G5" i="8"/>
  <c r="F5" i="8"/>
  <c r="W11" i="8"/>
  <c r="G11" i="8"/>
  <c r="F11" i="8"/>
  <c r="W10" i="8"/>
  <c r="G10" i="8"/>
  <c r="F10" i="8"/>
  <c r="W12" i="8"/>
  <c r="G12" i="8"/>
  <c r="F12" i="8"/>
  <c r="W9" i="8"/>
  <c r="G9" i="8"/>
  <c r="F9" i="8"/>
  <c r="W3" i="8"/>
  <c r="G3" i="8"/>
  <c r="F3" i="8"/>
  <c r="W4" i="8"/>
  <c r="G4" i="8"/>
  <c r="F4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5" i="4"/>
  <c r="L15" i="4"/>
  <c r="AC15" i="4" s="1"/>
  <c r="AH133" i="4"/>
  <c r="AG133" i="4"/>
  <c r="AE133" i="4"/>
  <c r="AC14" i="4"/>
  <c r="M14" i="4"/>
  <c r="L14" i="4"/>
  <c r="AH132" i="4"/>
  <c r="AG132" i="4"/>
  <c r="AE132" i="4"/>
  <c r="AC13" i="4"/>
  <c r="M13" i="4"/>
  <c r="L13" i="4"/>
  <c r="AH131" i="4"/>
  <c r="AG131" i="4"/>
  <c r="AE131" i="4"/>
  <c r="AC12" i="4"/>
  <c r="M12" i="4"/>
  <c r="L12" i="4"/>
  <c r="AH130" i="4"/>
  <c r="AG130" i="4"/>
  <c r="AE130" i="4"/>
  <c r="AC11" i="4"/>
  <c r="M11" i="4"/>
  <c r="L11" i="4"/>
  <c r="AH129" i="4"/>
  <c r="AG129" i="4"/>
  <c r="AE129" i="4"/>
  <c r="AC8" i="4"/>
  <c r="M8" i="4"/>
  <c r="L8" i="4"/>
  <c r="AH128" i="4"/>
  <c r="AG128" i="4"/>
  <c r="AE128" i="4"/>
  <c r="AB10" i="4"/>
  <c r="AC10" i="4" s="1"/>
  <c r="M10" i="4"/>
  <c r="L10" i="4"/>
  <c r="AH127" i="4"/>
  <c r="AG127" i="4"/>
  <c r="AE127" i="4"/>
  <c r="AC9" i="4"/>
  <c r="M9" i="4"/>
  <c r="L9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<sst xmlns="http://schemas.openxmlformats.org/spreadsheetml/2006/main" count="1670" uniqueCount="460">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</sst>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3" xfId="0" applyFont="1" applyBorder="1"/>
    <xf numFmtId="2" fontId="1" fillId="0" borderId="3" xfId="1" applyNumberFormat="1" applyBorder="1"/>
    <xf numFmtId="2" fontId="5" fillId="0" borderId="3" xfId="1" applyNumberFormat="1" applyFont="1" applyBorder="1"/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zoomScale="114" workbookViewId="0">
      <pane ySplit="1" topLeftCell="A20" activePane="bottomLeft" state="frozen"/>
      <selection activeCell="A3" sqref="A3"/>
      <selection pane="bottomLeft" activeCell="F41" sqref="F41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25" activePane="bottomLeft" state="frozen"/>
      <selection activeCell="A3" sqref="A3"/>
      <selection pane="bottomLeft" activeCell="K35" sqref="K35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10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1" zoomScaleNormal="100" workbookViewId="0">
      <selection activeCell="M9" sqref="M9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5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49">
        <v>10716007</v>
      </c>
      <c r="O2" s="49">
        <v>0.16800000000000001</v>
      </c>
      <c r="P2" s="6">
        <v>0</v>
      </c>
      <c r="Q2" s="6">
        <v>0</v>
      </c>
      <c r="R2" s="6">
        <v>11</v>
      </c>
      <c r="S2" s="6">
        <v>12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9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18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5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50">
        <v>50607423</v>
      </c>
      <c r="O3" s="50">
        <v>0.14330000000000001</v>
      </c>
      <c r="P3" s="6">
        <v>0</v>
      </c>
      <c r="Q3" s="6">
        <v>0</v>
      </c>
      <c r="R3" s="6">
        <v>9</v>
      </c>
      <c r="S3" s="6">
        <v>11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5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18</v>
      </c>
      <c r="AL4" s="6">
        <v>1</v>
      </c>
      <c r="AM4" s="6">
        <v>2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5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49">
        <v>30513496</v>
      </c>
      <c r="O5" s="49">
        <v>1.22</v>
      </c>
      <c r="P5" s="6">
        <v>0</v>
      </c>
      <c r="Q5" s="6">
        <v>0</v>
      </c>
      <c r="R5" s="6">
        <v>11</v>
      </c>
      <c r="S5" s="6">
        <v>12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5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11</v>
      </c>
      <c r="S6" s="6">
        <v>12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18</v>
      </c>
      <c r="AL6" s="6">
        <v>1</v>
      </c>
      <c r="AM6" s="6">
        <v>2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51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49">
        <v>50604700</v>
      </c>
      <c r="O7" s="49">
        <v>0.96499999999999997</v>
      </c>
      <c r="P7" s="6">
        <v>0</v>
      </c>
      <c r="Q7" s="6">
        <v>0</v>
      </c>
      <c r="R7" s="6">
        <v>9</v>
      </c>
      <c r="S7" s="6">
        <v>11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47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22">
        <v>883182</v>
      </c>
      <c r="I8" s="52">
        <v>8.2100000000000009</v>
      </c>
      <c r="J8" s="22">
        <v>20130613</v>
      </c>
      <c r="K8" s="6">
        <v>13</v>
      </c>
      <c r="L8" s="6">
        <f t="shared" si="0"/>
        <v>8</v>
      </c>
      <c r="M8" s="22">
        <f t="shared" si="1"/>
        <v>2</v>
      </c>
      <c r="N8" s="49">
        <v>10716007</v>
      </c>
      <c r="O8" s="49">
        <v>0.16800000000000001</v>
      </c>
      <c r="P8" s="6">
        <v>0</v>
      </c>
      <c r="Q8" s="6">
        <v>0</v>
      </c>
      <c r="R8" s="6">
        <v>11</v>
      </c>
      <c r="S8" s="6">
        <v>12</v>
      </c>
      <c r="T8" s="6">
        <v>850</v>
      </c>
      <c r="U8" s="6" t="s">
        <v>182</v>
      </c>
      <c r="V8" s="6" t="s">
        <v>263</v>
      </c>
      <c r="W8" s="18" t="s">
        <v>264</v>
      </c>
      <c r="X8" s="22" t="s">
        <v>209</v>
      </c>
      <c r="Y8" s="22">
        <v>22</v>
      </c>
      <c r="Z8" s="22">
        <v>20130619</v>
      </c>
      <c r="AA8" s="6">
        <v>19</v>
      </c>
      <c r="AB8" s="6"/>
      <c r="AC8" s="6">
        <f t="shared" si="2"/>
        <v>14</v>
      </c>
      <c r="AD8" s="22" t="s">
        <v>214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47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888525</v>
      </c>
      <c r="I9" s="51">
        <v>9.94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9</v>
      </c>
      <c r="S9" s="6">
        <v>11</v>
      </c>
      <c r="T9" s="6">
        <v>850</v>
      </c>
      <c r="U9" s="6" t="s">
        <v>193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20130622</v>
      </c>
      <c r="AA9" s="6">
        <v>22</v>
      </c>
      <c r="AB9" s="6"/>
      <c r="AC9" s="6">
        <f t="shared" si="2"/>
        <v>17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47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6">
        <v>889742</v>
      </c>
      <c r="I10" s="51">
        <v>177.62</v>
      </c>
      <c r="J10" s="6">
        <v>20130613</v>
      </c>
      <c r="K10" s="6">
        <v>13</v>
      </c>
      <c r="L10" s="6">
        <f t="shared" si="0"/>
        <v>8</v>
      </c>
      <c r="M10" s="6">
        <f t="shared" si="1"/>
        <v>2</v>
      </c>
      <c r="N10" s="49">
        <v>40513294</v>
      </c>
      <c r="O10" s="49">
        <v>0.27500000000000002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218</v>
      </c>
      <c r="V10" s="6" t="s">
        <v>183</v>
      </c>
      <c r="W10" s="18" t="s">
        <v>184</v>
      </c>
      <c r="X10" s="6" t="s">
        <v>185</v>
      </c>
      <c r="Y10" s="6">
        <v>6</v>
      </c>
      <c r="Z10" s="6">
        <v>20130702</v>
      </c>
      <c r="AA10" s="6">
        <v>2</v>
      </c>
      <c r="AB10" s="6">
        <f>25+AA10</f>
        <v>27</v>
      </c>
      <c r="AC10" s="6">
        <f>IF(AB10&gt;K10,AB10,K10)</f>
        <v>27</v>
      </c>
      <c r="AD10" s="6" t="s">
        <v>186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47</v>
      </c>
      <c r="AL10" s="6">
        <v>1</v>
      </c>
      <c r="AM10" s="6">
        <v>1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883181</v>
      </c>
      <c r="I11" s="52">
        <v>14.76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49">
        <v>30513496</v>
      </c>
      <c r="O11" s="49">
        <v>1.22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182</v>
      </c>
      <c r="V11" s="6" t="s">
        <v>263</v>
      </c>
      <c r="W11" s="18" t="s">
        <v>264</v>
      </c>
      <c r="X11" s="22" t="s">
        <v>209</v>
      </c>
      <c r="Y11" s="22">
        <v>22</v>
      </c>
      <c r="Z11" s="22">
        <v>20130619</v>
      </c>
      <c r="AA11" s="6">
        <v>19</v>
      </c>
      <c r="AB11" s="6"/>
      <c r="AC11" s="6">
        <f>IF(K11&lt;AA11,AA11-5,K11)</f>
        <v>14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47</v>
      </c>
      <c r="AL11" s="6">
        <v>1</v>
      </c>
      <c r="AM11" s="6">
        <v>1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888526</v>
      </c>
      <c r="I12" s="5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49">
        <v>30615702</v>
      </c>
      <c r="O12" s="49">
        <v>1.37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47</v>
      </c>
      <c r="AL12" s="6">
        <v>1</v>
      </c>
      <c r="AM12" s="6">
        <v>1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22">
        <v>888527</v>
      </c>
      <c r="I13" s="52">
        <v>4.8600000000000003</v>
      </c>
      <c r="J13" s="22">
        <v>20130613</v>
      </c>
      <c r="K13" s="6">
        <v>13</v>
      </c>
      <c r="L13" s="6">
        <f t="shared" si="0"/>
        <v>8</v>
      </c>
      <c r="M13" s="22">
        <f t="shared" si="1"/>
        <v>2</v>
      </c>
      <c r="N13" s="49">
        <v>30513496</v>
      </c>
      <c r="O13" s="49">
        <v>1.22</v>
      </c>
      <c r="P13" s="6">
        <v>0</v>
      </c>
      <c r="Q13" s="6">
        <v>0</v>
      </c>
      <c r="R13" s="6">
        <v>11</v>
      </c>
      <c r="S13" s="6">
        <v>12</v>
      </c>
      <c r="T13" s="6">
        <v>850</v>
      </c>
      <c r="U13" s="6" t="s">
        <v>193</v>
      </c>
      <c r="V13" s="6" t="s">
        <v>248</v>
      </c>
      <c r="W13" s="18" t="s">
        <v>249</v>
      </c>
      <c r="X13" s="22" t="s">
        <v>208</v>
      </c>
      <c r="Y13" s="22">
        <v>16</v>
      </c>
      <c r="Z13" s="22">
        <v>20130622</v>
      </c>
      <c r="AA13" s="6">
        <v>22</v>
      </c>
      <c r="AB13" s="6"/>
      <c r="AC13" s="6">
        <f>IF(K13&lt;AA13,AA13-5,K13)</f>
        <v>17</v>
      </c>
      <c r="AD13" s="22" t="s">
        <v>214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887419</v>
      </c>
      <c r="I14" s="51">
        <v>40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49">
        <v>30609865</v>
      </c>
      <c r="O14" s="49">
        <v>1.45</v>
      </c>
      <c r="P14" s="6">
        <v>0</v>
      </c>
      <c r="Q14" s="6">
        <v>0</v>
      </c>
      <c r="R14" s="6">
        <v>9</v>
      </c>
      <c r="S14" s="6">
        <v>11</v>
      </c>
      <c r="T14" s="6">
        <v>850</v>
      </c>
      <c r="U14" s="6" t="s">
        <v>193</v>
      </c>
      <c r="V14" s="6" t="s">
        <v>183</v>
      </c>
      <c r="W14" s="18" t="s">
        <v>184</v>
      </c>
      <c r="X14" s="6" t="s">
        <v>185</v>
      </c>
      <c r="Y14" s="6">
        <v>6</v>
      </c>
      <c r="Z14" s="6">
        <v>20130619</v>
      </c>
      <c r="AA14" s="6">
        <v>19</v>
      </c>
      <c r="AB14" s="6"/>
      <c r="AC14" s="6">
        <f>IF(K14&lt;AA14,AA14-5,K14)</f>
        <v>14</v>
      </c>
      <c r="AD14" s="6" t="s">
        <v>186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18</v>
      </c>
      <c r="AL14" s="6">
        <v>1</v>
      </c>
      <c r="AM14" s="6">
        <v>3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6">
        <v>890952</v>
      </c>
      <c r="I15" s="51">
        <v>15.29</v>
      </c>
      <c r="J15" s="6">
        <v>20130614</v>
      </c>
      <c r="K15" s="6">
        <v>14</v>
      </c>
      <c r="L15" s="6">
        <f t="shared" si="0"/>
        <v>9</v>
      </c>
      <c r="M15" s="6">
        <f t="shared" si="1"/>
        <v>3</v>
      </c>
      <c r="N15" s="49">
        <v>10716007</v>
      </c>
      <c r="O15" s="49">
        <v>0.16800000000000001</v>
      </c>
      <c r="P15" s="6">
        <v>0</v>
      </c>
      <c r="Q15" s="6">
        <v>0</v>
      </c>
      <c r="R15" s="6">
        <v>11</v>
      </c>
      <c r="S15" s="6">
        <v>12</v>
      </c>
      <c r="T15" s="6">
        <v>850</v>
      </c>
      <c r="U15" s="6" t="s">
        <v>182</v>
      </c>
      <c r="V15" s="6" t="s">
        <v>188</v>
      </c>
      <c r="W15" s="18" t="s">
        <v>189</v>
      </c>
      <c r="X15" s="6"/>
      <c r="Y15" s="6" t="s">
        <v>199</v>
      </c>
      <c r="Z15" s="7">
        <v>20130518</v>
      </c>
      <c r="AA15" s="7">
        <v>18</v>
      </c>
      <c r="AB15" s="7"/>
      <c r="AC15" s="7">
        <f>L15+5</f>
        <v>14</v>
      </c>
      <c r="AD15" s="6" t="s">
        <v>194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18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51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22">
        <v>30609630</v>
      </c>
      <c r="O16" s="22">
        <v>0.19700000000000001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47</v>
      </c>
      <c r="AL16" s="6">
        <v>1</v>
      </c>
      <c r="AM16" s="6">
        <v>1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11</v>
      </c>
      <c r="AH121" s="4">
        <f t="shared" ref="AH121:AH135" si="14">IF((R2=9)*AND(S2=11),12,S2)</f>
        <v>12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8.5</v>
      </c>
      <c r="AH122" s="4">
        <f t="shared" si="14"/>
        <v>12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11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11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8.5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6</v>
      </c>
      <c r="AG127" s="4">
        <f t="shared" si="13"/>
        <v>11</v>
      </c>
      <c r="AH127" s="4">
        <f t="shared" si="14"/>
        <v>12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06</v>
      </c>
      <c r="AF128" s="4">
        <f t="shared" si="12"/>
        <v>9</v>
      </c>
      <c r="AG128" s="4">
        <f t="shared" si="13"/>
        <v>8.5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07</v>
      </c>
      <c r="AF129" s="4">
        <f t="shared" si="12"/>
        <v>19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6</v>
      </c>
      <c r="AG130" s="4">
        <f t="shared" si="13"/>
        <v>8.5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9</v>
      </c>
      <c r="AG132" s="4">
        <f t="shared" si="13"/>
        <v>11</v>
      </c>
      <c r="AH132" s="4">
        <f t="shared" si="14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06</v>
      </c>
      <c r="AF133" s="4">
        <f t="shared" si="12"/>
        <v>5</v>
      </c>
      <c r="AG133" s="4">
        <f t="shared" si="13"/>
        <v>8.5</v>
      </c>
      <c r="AH133" s="4">
        <f t="shared" si="14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05</v>
      </c>
      <c r="AF134" s="4">
        <f t="shared" si="12"/>
        <v>5</v>
      </c>
      <c r="AG134" s="4">
        <f t="shared" si="13"/>
        <v>11</v>
      </c>
      <c r="AH134" s="4">
        <f t="shared" si="14"/>
        <v>12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autoFilter ref="N2:N16" xr:uid="{AC5F0EBA-72FE-4DB7-991A-FF4AE3B5870F}"/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66F-CDDC-4FC1-8E19-ADD409AE523F}">
  <dimension ref="A1:X16"/>
  <sheetViews>
    <sheetView workbookViewId="0">
      <selection activeCell="H2" sqref="H2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8</v>
      </c>
      <c r="B2" s="6">
        <v>888525</v>
      </c>
      <c r="C2" s="6">
        <v>9.94</v>
      </c>
      <c r="D2" s="6">
        <v>20130613</v>
      </c>
      <c r="E2" s="6">
        <v>13</v>
      </c>
      <c r="F2" s="6">
        <f t="shared" ref="F2:F16" si="0">E2-5</f>
        <v>8</v>
      </c>
      <c r="G2" s="6" t="e">
        <f>COUNTIF(#REF!,#REF!)</f>
        <v>#REF!</v>
      </c>
      <c r="H2" s="6">
        <v>13</v>
      </c>
      <c r="I2" s="6">
        <v>0</v>
      </c>
      <c r="J2" s="6">
        <v>0</v>
      </c>
      <c r="K2" s="6">
        <v>0</v>
      </c>
      <c r="L2" s="6">
        <v>9</v>
      </c>
      <c r="M2" s="6">
        <v>11</v>
      </c>
      <c r="N2" s="6">
        <v>850</v>
      </c>
      <c r="O2" s="6" t="s">
        <v>193</v>
      </c>
      <c r="P2" s="6" t="s">
        <v>183</v>
      </c>
      <c r="Q2" s="18" t="s">
        <v>184</v>
      </c>
      <c r="R2" s="6" t="s">
        <v>185</v>
      </c>
      <c r="S2" s="6">
        <v>6</v>
      </c>
      <c r="T2" s="6">
        <v>20130622</v>
      </c>
      <c r="U2" s="6">
        <v>22</v>
      </c>
      <c r="V2" s="6"/>
      <c r="W2" s="6">
        <f>IF(E2&lt;U2,U2-5,E2)</f>
        <v>17</v>
      </c>
      <c r="X2" s="6" t="s">
        <v>186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>COUNTIF(#REF!,#REF!)</f>
        <v>#REF!</v>
      </c>
      <c r="H3" s="50">
        <v>50607423</v>
      </c>
      <c r="I3" s="50">
        <v>0.14330000000000001</v>
      </c>
      <c r="J3" s="6">
        <v>0</v>
      </c>
      <c r="K3" s="6">
        <v>0</v>
      </c>
      <c r="L3" s="6">
        <v>9</v>
      </c>
      <c r="M3" s="6">
        <v>11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>IF(E3&lt;U3,U3-5,E3)</f>
        <v>17</v>
      </c>
      <c r="X3" s="22" t="s">
        <v>214</v>
      </c>
    </row>
    <row r="4" spans="1:24" x14ac:dyDescent="0.35">
      <c r="A4" s="6">
        <v>1</v>
      </c>
      <c r="B4" s="22">
        <v>888684</v>
      </c>
      <c r="C4" s="22">
        <v>4.91</v>
      </c>
      <c r="D4" s="22">
        <v>20130612</v>
      </c>
      <c r="E4" s="6">
        <v>12</v>
      </c>
      <c r="F4" s="6">
        <f t="shared" si="0"/>
        <v>7</v>
      </c>
      <c r="G4" s="22" t="e">
        <f>COUNTIF(#REF!,#REF!)</f>
        <v>#REF!</v>
      </c>
      <c r="H4" s="49">
        <v>10716007</v>
      </c>
      <c r="I4" s="49">
        <v>0.16800000000000001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193</v>
      </c>
      <c r="P4" s="6" t="s">
        <v>248</v>
      </c>
      <c r="Q4" s="18" t="s">
        <v>249</v>
      </c>
      <c r="R4" s="22" t="s">
        <v>208</v>
      </c>
      <c r="S4" s="22">
        <v>16</v>
      </c>
      <c r="T4" s="22">
        <v>20130603</v>
      </c>
      <c r="U4" s="6">
        <v>3</v>
      </c>
      <c r="V4" s="6"/>
      <c r="W4" s="6">
        <f>IF(E4&lt;U4,U4-5,E4)</f>
        <v>12</v>
      </c>
      <c r="X4" s="22" t="s">
        <v>214</v>
      </c>
    </row>
    <row r="5" spans="1:24" x14ac:dyDescent="0.35">
      <c r="A5" s="6">
        <v>7</v>
      </c>
      <c r="B5" s="22">
        <v>883182</v>
      </c>
      <c r="C5" s="22">
        <v>8.2100000000000009</v>
      </c>
      <c r="D5" s="22">
        <v>20130613</v>
      </c>
      <c r="E5" s="6">
        <v>13</v>
      </c>
      <c r="F5" s="6">
        <f t="shared" si="0"/>
        <v>8</v>
      </c>
      <c r="G5" s="22" t="e">
        <f>COUNTIF(#REF!,#REF!)</f>
        <v>#REF!</v>
      </c>
      <c r="H5" s="49">
        <v>10716007</v>
      </c>
      <c r="I5" s="49">
        <v>0.16800000000000001</v>
      </c>
      <c r="J5" s="6">
        <v>0</v>
      </c>
      <c r="K5" s="6">
        <v>0</v>
      </c>
      <c r="L5" s="6">
        <v>11</v>
      </c>
      <c r="M5" s="6">
        <v>12</v>
      </c>
      <c r="N5" s="6">
        <v>850</v>
      </c>
      <c r="O5" s="6" t="s">
        <v>182</v>
      </c>
      <c r="P5" s="6" t="s">
        <v>263</v>
      </c>
      <c r="Q5" s="18" t="s">
        <v>264</v>
      </c>
      <c r="R5" s="22" t="s">
        <v>209</v>
      </c>
      <c r="S5" s="22">
        <v>22</v>
      </c>
      <c r="T5" s="22">
        <v>20130619</v>
      </c>
      <c r="U5" s="6">
        <v>19</v>
      </c>
      <c r="V5" s="6"/>
      <c r="W5" s="6">
        <f>IF(E5&lt;U5,U5-5,E5)</f>
        <v>14</v>
      </c>
      <c r="X5" s="22" t="s">
        <v>214</v>
      </c>
    </row>
    <row r="6" spans="1:24" x14ac:dyDescent="0.35">
      <c r="A6" s="6">
        <v>14</v>
      </c>
      <c r="B6" s="6">
        <v>890952</v>
      </c>
      <c r="C6" s="6">
        <v>15.29</v>
      </c>
      <c r="D6" s="6">
        <v>20130614</v>
      </c>
      <c r="E6" s="6">
        <v>14</v>
      </c>
      <c r="F6" s="6">
        <f t="shared" si="0"/>
        <v>9</v>
      </c>
      <c r="G6" s="6" t="e">
        <f>COUNTIF(#REF!,#REF!)</f>
        <v>#REF!</v>
      </c>
      <c r="H6" s="49">
        <v>10716007</v>
      </c>
      <c r="I6" s="49">
        <v>0.16800000000000001</v>
      </c>
      <c r="J6" s="6">
        <v>0</v>
      </c>
      <c r="K6" s="6">
        <v>0</v>
      </c>
      <c r="L6" s="6">
        <v>11</v>
      </c>
      <c r="M6" s="6">
        <v>12</v>
      </c>
      <c r="N6" s="6">
        <v>850</v>
      </c>
      <c r="O6" s="6" t="s">
        <v>182</v>
      </c>
      <c r="P6" s="6" t="s">
        <v>188</v>
      </c>
      <c r="Q6" s="18" t="s">
        <v>189</v>
      </c>
      <c r="R6" s="6"/>
      <c r="S6" s="6" t="s">
        <v>199</v>
      </c>
      <c r="T6" s="7">
        <v>20130518</v>
      </c>
      <c r="U6" s="7">
        <v>18</v>
      </c>
      <c r="V6" s="7"/>
      <c r="W6" s="7">
        <f>F6+5</f>
        <v>14</v>
      </c>
      <c r="X6" s="6" t="s">
        <v>194</v>
      </c>
    </row>
    <row r="7" spans="1:24" x14ac:dyDescent="0.35">
      <c r="A7" s="6">
        <v>15</v>
      </c>
      <c r="B7" s="6">
        <v>890950</v>
      </c>
      <c r="C7" s="6">
        <v>10.3</v>
      </c>
      <c r="D7" s="6">
        <v>20130614</v>
      </c>
      <c r="E7" s="6">
        <v>14</v>
      </c>
      <c r="F7" s="6">
        <f t="shared" si="0"/>
        <v>9</v>
      </c>
      <c r="G7" s="6" t="e">
        <f>COUNTIF(#REF!,#REF!)</f>
        <v>#REF!</v>
      </c>
      <c r="H7" s="22">
        <v>30609630</v>
      </c>
      <c r="I7" s="22">
        <v>0.19700000000000001</v>
      </c>
      <c r="J7" s="6">
        <v>0</v>
      </c>
      <c r="K7" s="6">
        <v>0</v>
      </c>
      <c r="L7" s="6">
        <v>9</v>
      </c>
      <c r="M7" s="6">
        <v>11</v>
      </c>
      <c r="N7" s="6">
        <v>850</v>
      </c>
      <c r="O7" s="6" t="s">
        <v>182</v>
      </c>
      <c r="P7" s="6" t="s">
        <v>270</v>
      </c>
      <c r="Q7" s="18" t="s">
        <v>271</v>
      </c>
      <c r="R7" s="6" t="s">
        <v>222</v>
      </c>
      <c r="S7" s="6">
        <v>20</v>
      </c>
      <c r="T7" s="7">
        <v>20130518</v>
      </c>
      <c r="U7" s="7">
        <v>18</v>
      </c>
      <c r="V7" s="7"/>
      <c r="W7" s="7">
        <f>F7+5</f>
        <v>14</v>
      </c>
      <c r="X7" s="6" t="s">
        <v>186</v>
      </c>
    </row>
    <row r="8" spans="1:24" x14ac:dyDescent="0.35">
      <c r="A8" s="6">
        <v>9</v>
      </c>
      <c r="B8" s="6">
        <v>889742</v>
      </c>
      <c r="C8" s="6">
        <v>177.62</v>
      </c>
      <c r="D8" s="6">
        <v>20130613</v>
      </c>
      <c r="E8" s="6">
        <v>13</v>
      </c>
      <c r="F8" s="6">
        <f t="shared" si="0"/>
        <v>8</v>
      </c>
      <c r="G8" s="6" t="e">
        <f>COUNTIF(#REF!,#REF!)</f>
        <v>#REF!</v>
      </c>
      <c r="H8" s="49">
        <v>40513294</v>
      </c>
      <c r="I8" s="49">
        <v>0.27500000000000002</v>
      </c>
      <c r="J8" s="6">
        <v>0</v>
      </c>
      <c r="K8" s="6">
        <v>0</v>
      </c>
      <c r="L8" s="6">
        <v>9</v>
      </c>
      <c r="M8" s="6">
        <v>11</v>
      </c>
      <c r="N8" s="6">
        <v>850</v>
      </c>
      <c r="O8" s="6" t="s">
        <v>218</v>
      </c>
      <c r="P8" s="6" t="s">
        <v>183</v>
      </c>
      <c r="Q8" s="18" t="s">
        <v>184</v>
      </c>
      <c r="R8" s="6" t="s">
        <v>185</v>
      </c>
      <c r="S8" s="6">
        <v>6</v>
      </c>
      <c r="T8" s="6">
        <v>20130702</v>
      </c>
      <c r="U8" s="6">
        <v>2</v>
      </c>
      <c r="V8" s="6">
        <f>25+U8</f>
        <v>27</v>
      </c>
      <c r="W8" s="6">
        <f>IF(V8&gt;E8,V8,E8)</f>
        <v>27</v>
      </c>
      <c r="X8" s="6" t="s">
        <v>186</v>
      </c>
    </row>
    <row r="9" spans="1:24" x14ac:dyDescent="0.35">
      <c r="A9" s="6">
        <v>3</v>
      </c>
      <c r="B9" s="22">
        <v>891033</v>
      </c>
      <c r="C9" s="22">
        <v>6.57</v>
      </c>
      <c r="D9" s="22">
        <v>20130612</v>
      </c>
      <c r="E9" s="6">
        <v>12</v>
      </c>
      <c r="F9" s="6">
        <f t="shared" si="0"/>
        <v>7</v>
      </c>
      <c r="G9" s="22" t="e">
        <f>COUNTIF(#REF!,#REF!)</f>
        <v>#REF!</v>
      </c>
      <c r="H9" s="22">
        <v>50612562</v>
      </c>
      <c r="I9" s="22">
        <v>0.48830000000000001</v>
      </c>
      <c r="J9" s="6">
        <v>0</v>
      </c>
      <c r="K9" s="6">
        <v>0</v>
      </c>
      <c r="L9" s="6">
        <v>11</v>
      </c>
      <c r="M9" s="6">
        <v>12</v>
      </c>
      <c r="N9" s="6">
        <v>850</v>
      </c>
      <c r="O9" s="6" t="s">
        <v>218</v>
      </c>
      <c r="P9" s="6" t="s">
        <v>253</v>
      </c>
      <c r="Q9" s="18" t="s">
        <v>254</v>
      </c>
      <c r="R9" s="22" t="s">
        <v>198</v>
      </c>
      <c r="S9" s="22">
        <v>18</v>
      </c>
      <c r="T9" s="22">
        <v>20130614</v>
      </c>
      <c r="U9" s="6">
        <v>14</v>
      </c>
      <c r="V9" s="6"/>
      <c r="W9" s="6">
        <f t="shared" ref="W9:W16" si="1">IF(E9&lt;U9,U9-5,E9)</f>
        <v>9</v>
      </c>
      <c r="X9" s="22" t="s">
        <v>214</v>
      </c>
    </row>
    <row r="10" spans="1:24" x14ac:dyDescent="0.35">
      <c r="A10" s="6">
        <v>5</v>
      </c>
      <c r="B10" s="22">
        <v>891032</v>
      </c>
      <c r="C10" s="22">
        <v>13.38</v>
      </c>
      <c r="D10" s="22">
        <v>20130612</v>
      </c>
      <c r="E10" s="6">
        <v>12</v>
      </c>
      <c r="F10" s="6">
        <f t="shared" si="0"/>
        <v>7</v>
      </c>
      <c r="G10" s="22" t="e">
        <f>COUNTIF(#REF!,#REF!)</f>
        <v>#REF!</v>
      </c>
      <c r="H10" s="22">
        <v>50612562</v>
      </c>
      <c r="I10" s="22">
        <v>0.48830000000000001</v>
      </c>
      <c r="J10" s="6">
        <v>0</v>
      </c>
      <c r="K10" s="6">
        <v>0</v>
      </c>
      <c r="L10" s="6">
        <v>11</v>
      </c>
      <c r="M10" s="6">
        <v>12</v>
      </c>
      <c r="N10" s="6">
        <v>850</v>
      </c>
      <c r="O10" s="6" t="s">
        <v>200</v>
      </c>
      <c r="P10" s="6" t="s">
        <v>253</v>
      </c>
      <c r="Q10" s="18" t="s">
        <v>254</v>
      </c>
      <c r="R10" s="22" t="s">
        <v>198</v>
      </c>
      <c r="S10" s="22">
        <v>18</v>
      </c>
      <c r="T10" s="22">
        <v>20130614</v>
      </c>
      <c r="U10" s="6">
        <v>14</v>
      </c>
      <c r="V10" s="6"/>
      <c r="W10" s="6">
        <f t="shared" si="1"/>
        <v>9</v>
      </c>
      <c r="X10" s="22" t="s">
        <v>214</v>
      </c>
    </row>
    <row r="11" spans="1:24" x14ac:dyDescent="0.35">
      <c r="A11" s="6">
        <v>6</v>
      </c>
      <c r="B11" s="6">
        <v>888686</v>
      </c>
      <c r="C11" s="51">
        <v>7.5</v>
      </c>
      <c r="D11" s="6">
        <v>20130613</v>
      </c>
      <c r="E11" s="6">
        <v>13</v>
      </c>
      <c r="F11" s="6">
        <f t="shared" si="0"/>
        <v>8</v>
      </c>
      <c r="G11" s="6" t="e">
        <f>COUNTIF(#REF!,#REF!)</f>
        <v>#REF!</v>
      </c>
      <c r="H11" s="49">
        <v>50604700</v>
      </c>
      <c r="I11" s="49">
        <v>0.96499999999999997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193</v>
      </c>
      <c r="P11" s="6" t="s">
        <v>183</v>
      </c>
      <c r="Q11" s="18" t="s">
        <v>184</v>
      </c>
      <c r="R11" s="6" t="s">
        <v>185</v>
      </c>
      <c r="S11" s="6">
        <v>6</v>
      </c>
      <c r="T11" s="6">
        <v>20130622</v>
      </c>
      <c r="U11" s="6">
        <v>22</v>
      </c>
      <c r="V11" s="6"/>
      <c r="W11" s="6">
        <f t="shared" si="1"/>
        <v>17</v>
      </c>
      <c r="X11" s="6" t="s">
        <v>186</v>
      </c>
    </row>
    <row r="12" spans="1:24" x14ac:dyDescent="0.35">
      <c r="A12" s="6">
        <v>4</v>
      </c>
      <c r="B12" s="22">
        <v>891035</v>
      </c>
      <c r="C12" s="22">
        <v>6.7</v>
      </c>
      <c r="D12" s="22">
        <v>20130612</v>
      </c>
      <c r="E12" s="6">
        <v>12</v>
      </c>
      <c r="F12" s="6">
        <f t="shared" si="0"/>
        <v>7</v>
      </c>
      <c r="G12" s="22" t="e">
        <f>COUNTIF(#REF!,#REF!)</f>
        <v>#REF!</v>
      </c>
      <c r="H12" s="49">
        <v>30513496</v>
      </c>
      <c r="I12" s="49">
        <v>1.22</v>
      </c>
      <c r="J12" s="6">
        <v>0</v>
      </c>
      <c r="K12" s="6">
        <v>0</v>
      </c>
      <c r="L12" s="6">
        <v>11</v>
      </c>
      <c r="M12" s="6">
        <v>12</v>
      </c>
      <c r="N12" s="6">
        <v>850</v>
      </c>
      <c r="O12" s="6" t="s">
        <v>182</v>
      </c>
      <c r="P12" s="6" t="s">
        <v>253</v>
      </c>
      <c r="Q12" s="18" t="s">
        <v>254</v>
      </c>
      <c r="R12" s="22" t="s">
        <v>198</v>
      </c>
      <c r="S12" s="22">
        <v>18</v>
      </c>
      <c r="T12" s="22">
        <v>20130614</v>
      </c>
      <c r="U12" s="6">
        <v>14</v>
      </c>
      <c r="V12" s="6"/>
      <c r="W12" s="6">
        <f t="shared" si="1"/>
        <v>9</v>
      </c>
      <c r="X12" s="22" t="s">
        <v>214</v>
      </c>
    </row>
    <row r="13" spans="1:24" x14ac:dyDescent="0.35">
      <c r="A13" s="6">
        <v>10</v>
      </c>
      <c r="B13" s="22">
        <v>883181</v>
      </c>
      <c r="C13" s="22">
        <v>14.76</v>
      </c>
      <c r="D13" s="22">
        <v>20130613</v>
      </c>
      <c r="E13" s="6">
        <v>13</v>
      </c>
      <c r="F13" s="6">
        <f t="shared" si="0"/>
        <v>8</v>
      </c>
      <c r="G13" s="22" t="e">
        <f>COUNTIF(#REF!,#REF!)</f>
        <v>#REF!</v>
      </c>
      <c r="H13" s="49">
        <v>30513496</v>
      </c>
      <c r="I13" s="49">
        <v>1.22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182</v>
      </c>
      <c r="P13" s="6" t="s">
        <v>263</v>
      </c>
      <c r="Q13" s="18" t="s">
        <v>264</v>
      </c>
      <c r="R13" s="22" t="s">
        <v>209</v>
      </c>
      <c r="S13" s="22">
        <v>22</v>
      </c>
      <c r="T13" s="22">
        <v>20130619</v>
      </c>
      <c r="U13" s="6">
        <v>19</v>
      </c>
      <c r="V13" s="6"/>
      <c r="W13" s="6">
        <f t="shared" si="1"/>
        <v>14</v>
      </c>
      <c r="X13" s="22" t="s">
        <v>214</v>
      </c>
    </row>
    <row r="14" spans="1:24" x14ac:dyDescent="0.35">
      <c r="A14" s="6">
        <v>12</v>
      </c>
      <c r="B14" s="22">
        <v>888527</v>
      </c>
      <c r="C14" s="22">
        <v>4.8600000000000003</v>
      </c>
      <c r="D14" s="22">
        <v>20130613</v>
      </c>
      <c r="E14" s="6">
        <v>13</v>
      </c>
      <c r="F14" s="6">
        <f t="shared" si="0"/>
        <v>8</v>
      </c>
      <c r="G14" s="22" t="e">
        <f>COUNTIF(#REF!,#REF!)</f>
        <v>#REF!</v>
      </c>
      <c r="H14" s="49">
        <v>30513496</v>
      </c>
      <c r="I14" s="49">
        <v>1.22</v>
      </c>
      <c r="J14" s="6">
        <v>0</v>
      </c>
      <c r="K14" s="6">
        <v>0</v>
      </c>
      <c r="L14" s="6">
        <v>11</v>
      </c>
      <c r="M14" s="6">
        <v>12</v>
      </c>
      <c r="N14" s="6">
        <v>850</v>
      </c>
      <c r="O14" s="6" t="s">
        <v>193</v>
      </c>
      <c r="P14" s="6" t="s">
        <v>248</v>
      </c>
      <c r="Q14" s="18" t="s">
        <v>249</v>
      </c>
      <c r="R14" s="22" t="s">
        <v>208</v>
      </c>
      <c r="S14" s="22">
        <v>16</v>
      </c>
      <c r="T14" s="22">
        <v>20130622</v>
      </c>
      <c r="U14" s="6">
        <v>22</v>
      </c>
      <c r="V14" s="6"/>
      <c r="W14" s="6">
        <f t="shared" si="1"/>
        <v>17</v>
      </c>
      <c r="X14" s="22" t="s">
        <v>214</v>
      </c>
    </row>
    <row r="15" spans="1:24" x14ac:dyDescent="0.35">
      <c r="A15" s="6">
        <v>11</v>
      </c>
      <c r="B15" s="22">
        <v>888526</v>
      </c>
      <c r="C15" s="22">
        <v>4.8600000000000003</v>
      </c>
      <c r="D15" s="22">
        <v>20130613</v>
      </c>
      <c r="E15" s="6">
        <v>13</v>
      </c>
      <c r="F15" s="6">
        <f t="shared" si="0"/>
        <v>8</v>
      </c>
      <c r="G15" s="22" t="e">
        <f>COUNTIF(#REF!,#REF!)</f>
        <v>#REF!</v>
      </c>
      <c r="H15" s="49">
        <v>30615702</v>
      </c>
      <c r="I15" s="49">
        <v>1.37</v>
      </c>
      <c r="J15" s="6">
        <v>0</v>
      </c>
      <c r="K15" s="6">
        <v>0</v>
      </c>
      <c r="L15" s="6">
        <v>9</v>
      </c>
      <c r="M15" s="6">
        <v>11</v>
      </c>
      <c r="N15" s="6">
        <v>850</v>
      </c>
      <c r="O15" s="6" t="s">
        <v>193</v>
      </c>
      <c r="P15" s="6" t="s">
        <v>248</v>
      </c>
      <c r="Q15" s="18" t="s">
        <v>249</v>
      </c>
      <c r="R15" s="22" t="s">
        <v>208</v>
      </c>
      <c r="S15" s="22">
        <v>16</v>
      </c>
      <c r="T15" s="22">
        <v>20130622</v>
      </c>
      <c r="U15" s="6">
        <v>22</v>
      </c>
      <c r="V15" s="6"/>
      <c r="W15" s="6">
        <f t="shared" si="1"/>
        <v>17</v>
      </c>
      <c r="X15" s="22" t="s">
        <v>214</v>
      </c>
    </row>
    <row r="16" spans="1:24" x14ac:dyDescent="0.35">
      <c r="A16" s="6">
        <v>13</v>
      </c>
      <c r="B16" s="6">
        <v>887419</v>
      </c>
      <c r="C16" s="6">
        <v>40</v>
      </c>
      <c r="D16" s="6">
        <v>20130614</v>
      </c>
      <c r="E16" s="6">
        <v>14</v>
      </c>
      <c r="F16" s="6">
        <f t="shared" si="0"/>
        <v>9</v>
      </c>
      <c r="G16" s="6" t="e">
        <f>COUNTIF(#REF!,#REF!)</f>
        <v>#REF!</v>
      </c>
      <c r="H16" s="49">
        <v>30609865</v>
      </c>
      <c r="I16" s="49">
        <v>1.45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193</v>
      </c>
      <c r="P16" s="6" t="s">
        <v>183</v>
      </c>
      <c r="Q16" s="18" t="s">
        <v>184</v>
      </c>
      <c r="R16" s="6" t="s">
        <v>185</v>
      </c>
      <c r="S16" s="6">
        <v>6</v>
      </c>
      <c r="T16" s="6">
        <v>20130619</v>
      </c>
      <c r="U16" s="6">
        <v>19</v>
      </c>
      <c r="V16" s="6"/>
      <c r="W16" s="6">
        <f t="shared" si="1"/>
        <v>14</v>
      </c>
      <c r="X16" s="6" t="s">
        <v>186</v>
      </c>
    </row>
  </sheetData>
  <sortState xmlns:xlrd2="http://schemas.microsoft.com/office/spreadsheetml/2017/richdata2" ref="A2:X16">
    <sortCondition ref="I2:I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tabSelected="1" workbookViewId="0">
      <selection activeCell="C7" sqref="C7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B7" sqref="B7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53" t="s">
        <v>438</v>
      </c>
      <c r="H1" s="53"/>
      <c r="I1" s="53"/>
      <c r="J1" s="53"/>
      <c r="K1" s="53"/>
      <c r="L1" s="53"/>
      <c r="M1" s="53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53" t="s">
        <v>439</v>
      </c>
      <c r="H6" s="53"/>
      <c r="I6" s="53"/>
      <c r="J6" s="53"/>
      <c r="K6" s="53"/>
      <c r="L6" s="53"/>
      <c r="M6" s="53"/>
    </row>
    <row r="7" spans="1:13" x14ac:dyDescent="0.35">
      <c r="A7" s="43" t="s">
        <v>453</v>
      </c>
      <c r="B7" s="46">
        <v>7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53" t="s">
        <v>440</v>
      </c>
      <c r="H10" s="53"/>
      <c r="I10" s="53"/>
      <c r="J10" s="53"/>
      <c r="K10" s="53"/>
      <c r="L10" s="53"/>
      <c r="M10" s="53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Is_Emirleri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2021-06-30T21:09:09Z</dcterms:modified>
</cp:coreProperties>
</file>