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C2797835-3C42-4DD1-A911-68F1642DF545}" xr6:coauthVersionLast="47" xr6:coauthVersionMax="47" xr10:uidLastSave="{00000000-0000-0000-0000-000000000000}"/>
  <bookViews>
    <workbookView xWindow="5930" yWindow="1870" windowWidth="14400" windowHeight="7810" firstSheet="2" activeTab="5" xr2:uid="{E85A9C74-CE6C-46D4-A56F-4AF562E91609}"/>
  </bookViews>
  <sheets>
    <sheet name="Kazanlar_sets" sheetId="2" r:id="rId1"/>
    <sheet name="Kazan_seviyeinfo" sheetId="3" r:id="rId2"/>
    <sheet name="IsEmirleri" sheetId="4" r:id="rId3"/>
    <sheet name="Is_Emirleri" sheetId="8" r:id="rId4"/>
    <sheet name="Notlar" sheetId="5" r:id="rId5"/>
    <sheet name="kazansonuclar" sheetId="6" r:id="rId6"/>
    <sheet name="Sonuc" sheetId="7" r:id="rId7"/>
  </sheets>
  <externalReferences>
    <externalReference r:id="rId8"/>
    <externalReference r:id="rId9"/>
  </externalReferences>
  <definedNames>
    <definedName name="_xlnm._FilterDatabase" localSheetId="2" hidden="1">IsEmirleri!$N$2:$N$16</definedName>
    <definedName name="_xlnm._FilterDatabase" localSheetId="1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 localSheetId="6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 localSheetId="6">[2]Kazanlar_sets!$J$6:$J$39</definedName>
    <definedName name="seviyeler">Kazanlar_sets!$J$6:$J$39</definedName>
    <definedName name="termin">IsEmirleri!$L$2:$L$16</definedName>
    <definedName name="unassignedjob">Sonuc!$B$10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8" l="1"/>
  <c r="G16" i="8"/>
  <c r="F16" i="8"/>
  <c r="G15" i="8"/>
  <c r="F15" i="8"/>
  <c r="W15" i="8" s="1"/>
  <c r="W14" i="8"/>
  <c r="G14" i="8"/>
  <c r="F14" i="8"/>
  <c r="W13" i="8"/>
  <c r="G13" i="8"/>
  <c r="F13" i="8"/>
  <c r="W12" i="8"/>
  <c r="G12" i="8"/>
  <c r="F12" i="8"/>
  <c r="W11" i="8"/>
  <c r="G11" i="8"/>
  <c r="F11" i="8"/>
  <c r="W10" i="8"/>
  <c r="V10" i="8"/>
  <c r="G10" i="8"/>
  <c r="F10" i="8"/>
  <c r="W9" i="8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W4" i="8"/>
  <c r="G4" i="8"/>
  <c r="F4" i="8"/>
  <c r="W3" i="8"/>
  <c r="G3" i="8"/>
  <c r="F3" i="8"/>
  <c r="W2" i="8"/>
  <c r="G2" i="8"/>
  <c r="F2" i="8"/>
  <c r="Q258" i="4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5" i="4"/>
  <c r="L15" i="4"/>
  <c r="AC15" i="4" s="1"/>
  <c r="AH133" i="4"/>
  <c r="AG133" i="4"/>
  <c r="AE133" i="4"/>
  <c r="AC14" i="4"/>
  <c r="M14" i="4"/>
  <c r="L14" i="4"/>
  <c r="AH132" i="4"/>
  <c r="AG132" i="4"/>
  <c r="AE132" i="4"/>
  <c r="AC13" i="4"/>
  <c r="M13" i="4"/>
  <c r="L13" i="4"/>
  <c r="AH131" i="4"/>
  <c r="AG131" i="4"/>
  <c r="AE131" i="4"/>
  <c r="AC12" i="4"/>
  <c r="M12" i="4"/>
  <c r="L12" i="4"/>
  <c r="AH130" i="4"/>
  <c r="AG130" i="4"/>
  <c r="AE130" i="4"/>
  <c r="AC11" i="4"/>
  <c r="M11" i="4"/>
  <c r="L11" i="4"/>
  <c r="AH129" i="4"/>
  <c r="AG129" i="4"/>
  <c r="AE129" i="4"/>
  <c r="AC8" i="4"/>
  <c r="M8" i="4"/>
  <c r="L8" i="4"/>
  <c r="AH128" i="4"/>
  <c r="AG128" i="4"/>
  <c r="AE128" i="4"/>
  <c r="AB10" i="4"/>
  <c r="AC10" i="4" s="1"/>
  <c r="M10" i="4"/>
  <c r="L10" i="4"/>
  <c r="AH127" i="4"/>
  <c r="AG127" i="4"/>
  <c r="AE127" i="4"/>
  <c r="AC9" i="4"/>
  <c r="M9" i="4"/>
  <c r="L9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AH2" i="4"/>
  <c r="AG2" i="4"/>
  <c r="AF2" i="4"/>
  <c r="AE2" i="4"/>
  <c r="H87" i="3"/>
  <c r="H113" i="2"/>
  <c r="J4" i="2"/>
  <c r="AF129" i="4" l="1"/>
  <c r="AF130" i="4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<sst xmlns="http://schemas.openxmlformats.org/spreadsheetml/2006/main" count="1684" uniqueCount="465">
  <si>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</si>
  <si>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</si>
  <si>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</si>
  <si>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</si>
  <si>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</si>
  <si>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</si>
  <si>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</si>
  <si>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</si>
  <si>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</si>
  <si>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</si>
  <si>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</si>
  <si>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</si>
  <si>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</si>
  <si>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</si>
  <si>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</si>
  <si>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</si>
  <si>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</si>
  <si>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</si>
  <si>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</si>
  <si>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</si>
  <si>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</si>
  <si>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</si>
  <si>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</si>
  <si>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</si>
  <si>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</si>
  <si>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</si>
  <si>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</si>
  <si>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</si>
  <si>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</si>
  <si>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</si>
  <si>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</si>
  <si>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</si>
  <si>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</si>
  <si>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</si>
  <si>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</si>
  <si>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</si>
  <si>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</si>
  <si>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</si>
  <si>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</si>
  <si>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</si>
  <si>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</si>
  <si>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</si>
  <si>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</si>
  <si>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</si>
  <si>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</si>
  <si>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</si>
  <si>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</si>
  <si>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</si>
  <si>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</si>
  <si>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</si>
  <si>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</si>
  <si>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</si>
  <si>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</si>
  <si>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</si>
  <si>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</si>
  <si>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</si>
  <si>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</si>
  <si>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</si>
  <si>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</si>
  <si>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</si>
  <si>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</si>
  <si>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</si>
  <si>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</si>
  <si>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</si>
  <si>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</si>
  <si>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</si>
  <si>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</si>
  <si>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</si>
  <si>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</si>
  <si>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</si>
  <si>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</si>
  <si>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</si>
  <si>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</si>
  <si>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</si>
  <si>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</si>
  <si>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</si>
  <si>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</si>
  <si>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</si>
  <si>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</si>
  <si>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</si>
  <si>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</si>
  <si>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</si>
  <si>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</si>
  <si>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</si>
  <si>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</si>
  <si>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</si>
  <si>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</si>
  <si>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</si>
  <si>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</si>
  <si>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</si>
  <si>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</si>
  <si>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</si>
  <si>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</si>
  <si>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</si>
  <si>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</si>
  <si>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</si>
  <si>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</si>
  <si>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</si>
  <si>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</si>
  <si>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</si>
  <si>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</si>
  <si>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</si>
  <si>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</si>
  <si>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</si>
  <si>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</si>
  <si>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</si>
  <si>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</si>
  <si>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</si>
  <si>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</si>
  <si>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</si>
  <si>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</si>
  <si>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</si>
  <si>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</si>
  <si>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</si>
  <si>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</si>
  <si>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</si>
  <si>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</si>
  <si>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</si>
  <si>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</si>
  <si>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</si>
  <si>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</si>
  <si>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</si>
  <si>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</si>
  <si>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</si>
  <si>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</si>
  <si>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</si>
  <si>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</si>
  <si>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</si>
  <si>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</si>
  <si>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</si>
  <si>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</si>
  <si>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</si>
  <si>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</si>
  <si>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</si>
  <si>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</si>
  <si>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</si>
  <si>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</si>
  <si>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</si>
  <si>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</si>
  <si>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</si>
  <si>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</si>
  <si>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</si>
  <si>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</si>
  <si>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</si>
  <si>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</si>
  <si>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</si>
  <si>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</si>
  <si>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</si>
  <si>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</si>
  <si>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</si>
  <si>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</si>
  <si>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</si>
  <si>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</si>
  <si>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</si>
  <si>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</si>
  <si>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</si>
  <si>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</si>
  <si>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</si>
  <si>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</si>
  <si>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</si>
  <si>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</si>
  <si>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</si>
  <si>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</si>
  <si>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</si>
  <si>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</si>
  <si>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</si>
  <si>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</si>
  <si>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</si>
  <si>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</si>
  <si>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</si>
  <si>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</si>
  <si>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</si>
  <si>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</si>
  <si>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</si>
  <si>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</si>
  <si>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</si>
  <si>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</si>
  <si>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</si>
  <si>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</si>
  <si>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</si>
  <si>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</si>
  <si>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</si>
  <si>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</si>
  <si>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</si>
  <si>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</si>
  <si>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</si>
  <si>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</si>
  <si>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</si>
  <si>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</si>
  <si>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</si>
  <si>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</si>
  <si>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</si>
  <si>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</si>
  <si>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</si>
  <si>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</si>
  <si>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</si>
  <si>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</si>
  <si>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</si>
  <si>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</si>
  <si>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</si>
  <si>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</si>
  <si>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</si>
  <si>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</si>
  <si>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</si>
  <si>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</si>
  <si>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</si>
  <si>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</si>
  <si>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</si>
  <si>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</si>
  <si>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</si>
  <si>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</si>
  <si>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</si>
  <si>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</si>
  <si>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</si>
  <si>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</si>
  <si>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</si>
  <si>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</si>
  <si>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</si>
  <si>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</si>
  <si>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</si>
  <si>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</si>
  <si>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</si>
  <si>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</si>
  <si>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</si>
  <si>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</si>
  <si>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</si>
  <si>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</si>
  <si>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</si>
  <si>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</si>
  <si>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</si>
  <si>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</si>
  <si>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</si>
  <si>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</si>
  <si>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</si>
  <si>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</si>
  <si>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</si>
  <si>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</si>
  <si>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</si>
  <si>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</si>
  <si>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</si>
  <si>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</si>
  <si>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</si>
  <si>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</si>
  <si>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</si>
  <si>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</si>
  <si>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</si>
  <si>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</si>
  <si>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</si>
  <si>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</si>
  <si>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</si>
  <si>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</si>
  <si>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</si>
  <si>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</si>
  <si>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</si>
  <si>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</si>
  <si>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</si>
  <si>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</si>
  <si>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</si>
  <si>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</si>
  <si>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</si>
  <si>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</si>
  <si>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</si>
  <si>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</si>
  <si>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</si>
  <si>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</si>
  <si>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</si>
  <si>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</si>
  <si>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</si>
  <si>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</si>
  <si>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</si>
  <si>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</si>
  <si>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</si>
  <si>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</si>
  <si>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</si>
  <si>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</si>
  <si>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</si>
  <si>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</si>
  <si>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</si>
  <si>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</si>
  <si>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</si>
  <si>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</si>
  <si>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</si>
  <si>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</si>
  <si>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</si>
  <si>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</si>
  <si>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</si>
  <si>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</si>
  <si>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</si>
  <si>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</si>
  <si>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</si>
  <si>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</si>
  <si>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</si>
  <si>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</si>
  <si>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</si>
  <si>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</si>
  <si>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</si>
  <si>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</si>
  <si>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</si>
  <si>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</si>
  <si>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</si>
  <si>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</si>
  <si>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</si>
  <si>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</si>
  <si>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</si>
  <si>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</si>
  <si>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</si>
  <si>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</si>
  <si>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</si>
  <si>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</si>
  <si>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</si>
  <si>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</si>
  <si>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</si>
  <si>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</si>
  <si>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</si>
  <si>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</si>
  <si>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</si>
  <si>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</si>
  <si>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</si>
  <si>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</si>
  <si>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</si>
  <si>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</si>
  <si>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</si>
  <si>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</si>
  <si>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</si>
  <si>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</si>
  <si>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</si>
  <si>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</si>
  <si>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</si>
  <si>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</si>
  <si>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</si>
  <si>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</si>
  <si>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</si>
  <si>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</si>
  <si>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</si>
  <si>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</si>
  <si>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</si>
  <si>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</si>
  <si>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</si>
  <si>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</si>
  <si>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</si>
  <si>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</si>
  <si>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</si>
  <si>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</si>
  <si>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</si>
  <si>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</si>
  <si>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</si>
  <si>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</si>
  <si>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</si>
  <si>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</si>
  <si>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</si>
  <si>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</si>
  <si>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</si>
  <si>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</si>
  <si>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</si>
  <si>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</si>
  <si>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</si>
  <si>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</si>
  <si>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</si>
  <si>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</si>
  <si>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</si>
  <si>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</si>
  <si>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</si>
  <si>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</si>
  <si>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</si>
  <si>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</si>
  <si>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</si>
  <si>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</si>
  <si>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</si>
  <si>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</si>
  <si>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</si>
  <si>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</si>
  <si>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</si>
  <si>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</si>
  <si>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</si>
  <si>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</si>
  <si>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</si>
  <si>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</si>
  <si>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</si>
  <si>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</si>
  <si>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</si>
  <si>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</si>
  <si>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</si>
  <si>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</si>
  <si>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</si>
  <si>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</si>
  <si>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</si>
  <si>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</si>
  <si>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</si>
  <si>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</si>
  <si>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</si>
  <si>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</si>
  <si>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</si>
  <si>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</si>
  <si>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</si>
  <si>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</si>
  <si>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</si>
  <si>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</si>
  <si>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</si>
  <si>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</si>
  <si>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</si>
  <si>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</si>
  <si>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</si>
  <si>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</si>
  <si>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</si>
  <si>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</si>
  <si>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</si>
  <si>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</si>
  <si>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</si>
  <si>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</si>
  <si>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</si>
  <si>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</si>
  <si>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</si>
  <si>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</si>
  <si>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</si>
  <si>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</si>
  <si>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</si>
  <si>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</si>
  <si>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</si>
  <si>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</si>
  <si>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</si>
  <si>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</si>
  <si>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</si>
  <si>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</si>
  <si>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</si>
  <si>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</si>
  <si>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</si>
  <si>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</si>
  <si>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</si>
  <si>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</si>
  <si>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</si>
  <si>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</si>
  <si>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</si>
  <si>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</si>
  <si>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</si>
  <si>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</si>
  <si>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</si>
  <si>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</si>
  <si>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</si>
  <si>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</si>
  <si>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</si>
  <si>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</si>
  <si>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</si>
  <si>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</si>
  <si>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</si>
  <si>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</si>
  <si>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</si>
  <si>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</si>
  <si>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</si>
  <si>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</si>
  <si>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</si>
  <si>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18,19,23,24</t>
  </si>
  <si>
    <t>9-11</t>
  </si>
  <si>
    <t>17,20,21,22</t>
  </si>
  <si>
    <t>1,2,6,13,15</t>
  </si>
  <si>
    <t>8,9,10,12,16,27</t>
  </si>
  <si>
    <t>3,4,5,7,11,14,25,26</t>
  </si>
  <si>
    <t>28,30,32</t>
  </si>
  <si>
    <t>34,35,36,37,38,39</t>
  </si>
  <si>
    <t>31, 40</t>
  </si>
  <si>
    <t>Obj Function</t>
  </si>
  <si>
    <t># of constraints</t>
  </si>
  <si>
    <t># of Decision variables</t>
  </si>
  <si>
    <t># of Binary variables</t>
  </si>
  <si>
    <t># of Integer variables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</si>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</sst>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3" xfId="0" applyFont="1" applyBorder="1"/>
    <xf numFmtId="0" fontId="5" fillId="0" borderId="3" xfId="0" applyFont="1" applyBorder="1"/>
    <xf numFmtId="0" fontId="6" fillId="3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/>
    <xf numFmtId="2" fontId="6" fillId="3" borderId="3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nce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Emirleri"/>
      <sheetName val="Is_Emirleri"/>
      <sheetName val="Kazanlar_sets"/>
      <sheetName val="Kazan_seviyeinfo"/>
      <sheetName val="Notlar"/>
      <sheetName val="kazansonuclar"/>
      <sheetName val="Sonuç"/>
    </sheetNames>
    <sheetDataSet>
      <sheetData sheetId="0"/>
      <sheetData sheetId="1"/>
      <sheetData sheetId="2">
        <row r="6">
          <cell r="J6">
            <v>3</v>
          </cell>
        </row>
        <row r="7">
          <cell r="J7">
            <v>3</v>
          </cell>
        </row>
        <row r="8">
          <cell r="J8">
            <v>4</v>
          </cell>
        </row>
        <row r="9">
          <cell r="J9">
            <v>3</v>
          </cell>
        </row>
        <row r="10">
          <cell r="J10">
            <v>3</v>
          </cell>
        </row>
        <row r="11">
          <cell r="J11">
            <v>3</v>
          </cell>
        </row>
        <row r="12">
          <cell r="J12">
            <v>4</v>
          </cell>
        </row>
        <row r="13">
          <cell r="J13">
            <v>3</v>
          </cell>
        </row>
        <row r="14">
          <cell r="J14">
            <v>3</v>
          </cell>
        </row>
        <row r="15">
          <cell r="J15">
            <v>2</v>
          </cell>
        </row>
        <row r="16">
          <cell r="J16">
            <v>3</v>
          </cell>
        </row>
        <row r="17">
          <cell r="J17">
            <v>4</v>
          </cell>
        </row>
        <row r="18">
          <cell r="J18">
            <v>4</v>
          </cell>
        </row>
        <row r="19">
          <cell r="J19">
            <v>4</v>
          </cell>
        </row>
        <row r="20">
          <cell r="J20">
            <v>4</v>
          </cell>
        </row>
        <row r="21">
          <cell r="J21">
            <v>4</v>
          </cell>
        </row>
        <row r="22">
          <cell r="J22">
            <v>4</v>
          </cell>
        </row>
        <row r="23">
          <cell r="J23">
            <v>4</v>
          </cell>
        </row>
        <row r="24">
          <cell r="J24">
            <v>2</v>
          </cell>
        </row>
        <row r="25">
          <cell r="J25">
            <v>2</v>
          </cell>
        </row>
        <row r="26">
          <cell r="J26">
            <v>2</v>
          </cell>
        </row>
        <row r="27">
          <cell r="J27">
            <v>2</v>
          </cell>
        </row>
        <row r="28">
          <cell r="J28">
            <v>2</v>
          </cell>
        </row>
        <row r="29">
          <cell r="J29">
            <v>4</v>
          </cell>
        </row>
        <row r="30">
          <cell r="J30">
            <v>4</v>
          </cell>
        </row>
        <row r="31">
          <cell r="J31">
            <v>4</v>
          </cell>
        </row>
        <row r="32">
          <cell r="J32">
            <v>2</v>
          </cell>
        </row>
        <row r="33">
          <cell r="J33">
            <v>1</v>
          </cell>
        </row>
        <row r="34">
          <cell r="J34">
            <v>1</v>
          </cell>
        </row>
        <row r="35">
          <cell r="J35">
            <v>3</v>
          </cell>
        </row>
        <row r="36">
          <cell r="J36">
            <v>3</v>
          </cell>
        </row>
        <row r="37">
          <cell r="J37">
            <v>3</v>
          </cell>
        </row>
        <row r="38">
          <cell r="J38">
            <v>3</v>
          </cell>
        </row>
        <row r="39">
          <cell r="J39">
            <v>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67" activePane="bottomLeft" state="frozen"/>
      <selection activeCell="A3" sqref="A3"/>
      <selection pane="bottomLeft" activeCell="K71" sqref="K71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G1" sqref="G1:AD16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42">
        <v>10716007</v>
      </c>
      <c r="O2" s="42">
        <v>0.16800000000000001</v>
      </c>
      <c r="P2" s="6">
        <v>0</v>
      </c>
      <c r="Q2" s="6">
        <v>0</v>
      </c>
      <c r="R2" s="6">
        <v>11</v>
      </c>
      <c r="S2" s="6">
        <v>12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9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47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43">
        <v>50607423</v>
      </c>
      <c r="O3" s="43">
        <v>0.14330000000000001</v>
      </c>
      <c r="P3" s="6">
        <v>0</v>
      </c>
      <c r="Q3" s="6">
        <v>0</v>
      </c>
      <c r="R3" s="6">
        <v>9</v>
      </c>
      <c r="S3" s="6">
        <v>11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22">
        <v>50612562</v>
      </c>
      <c r="O4" s="22">
        <v>0.48830000000000001</v>
      </c>
      <c r="P4" s="6">
        <v>0</v>
      </c>
      <c r="Q4" s="6">
        <v>0</v>
      </c>
      <c r="R4" s="6">
        <v>11</v>
      </c>
      <c r="S4" s="6">
        <v>12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47</v>
      </c>
      <c r="AL4" s="6">
        <v>1</v>
      </c>
      <c r="AM4" s="6">
        <v>1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42">
        <v>30513496</v>
      </c>
      <c r="O5" s="42">
        <v>1.22</v>
      </c>
      <c r="P5" s="6">
        <v>0</v>
      </c>
      <c r="Q5" s="6">
        <v>0</v>
      </c>
      <c r="R5" s="6">
        <v>15</v>
      </c>
      <c r="S5" s="6">
        <v>16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47</v>
      </c>
      <c r="AL5" s="6">
        <v>1</v>
      </c>
      <c r="AM5" s="6">
        <v>1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22">
        <v>50612562</v>
      </c>
      <c r="O6" s="22">
        <v>0.48830000000000001</v>
      </c>
      <c r="P6" s="6">
        <v>0</v>
      </c>
      <c r="Q6" s="6">
        <v>0</v>
      </c>
      <c r="R6" s="6">
        <v>11</v>
      </c>
      <c r="S6" s="6">
        <v>12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47</v>
      </c>
      <c r="AL6" s="6">
        <v>1</v>
      </c>
      <c r="AM6" s="6">
        <v>1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7.3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42">
        <v>50604700</v>
      </c>
      <c r="O7" s="42">
        <v>0.96499999999999997</v>
      </c>
      <c r="P7" s="6">
        <v>0</v>
      </c>
      <c r="Q7" s="6">
        <v>0</v>
      </c>
      <c r="R7" s="6">
        <v>9</v>
      </c>
      <c r="S7" s="6">
        <v>11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47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22">
        <v>883182</v>
      </c>
      <c r="I8" s="22">
        <v>8.2100000000000009</v>
      </c>
      <c r="J8" s="22">
        <v>20130613</v>
      </c>
      <c r="K8" s="6">
        <v>13</v>
      </c>
      <c r="L8" s="6">
        <f t="shared" si="0"/>
        <v>8</v>
      </c>
      <c r="M8" s="22">
        <f t="shared" si="1"/>
        <v>2</v>
      </c>
      <c r="N8" s="42">
        <v>10716007</v>
      </c>
      <c r="O8" s="42">
        <v>0.16800000000000001</v>
      </c>
      <c r="P8" s="6">
        <v>0</v>
      </c>
      <c r="Q8" s="6">
        <v>0</v>
      </c>
      <c r="R8" s="6">
        <v>11</v>
      </c>
      <c r="S8" s="6">
        <v>12</v>
      </c>
      <c r="T8" s="6">
        <v>850</v>
      </c>
      <c r="U8" s="6" t="s">
        <v>182</v>
      </c>
      <c r="V8" s="6" t="s">
        <v>263</v>
      </c>
      <c r="W8" s="18" t="s">
        <v>264</v>
      </c>
      <c r="X8" s="22" t="s">
        <v>209</v>
      </c>
      <c r="Y8" s="22">
        <v>22</v>
      </c>
      <c r="Z8" s="22">
        <v>20130619</v>
      </c>
      <c r="AA8" s="6">
        <v>19</v>
      </c>
      <c r="AB8" s="6"/>
      <c r="AC8" s="6">
        <f t="shared" si="2"/>
        <v>14</v>
      </c>
      <c r="AD8" s="22" t="s">
        <v>214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47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888525</v>
      </c>
      <c r="I9" s="6">
        <v>9.94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6">
        <v>13</v>
      </c>
      <c r="O9" s="6">
        <v>0</v>
      </c>
      <c r="P9" s="6">
        <v>0</v>
      </c>
      <c r="Q9" s="6">
        <v>0</v>
      </c>
      <c r="R9" s="6">
        <v>9</v>
      </c>
      <c r="S9" s="6">
        <v>11</v>
      </c>
      <c r="T9" s="6">
        <v>850</v>
      </c>
      <c r="U9" s="6" t="s">
        <v>193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20130622</v>
      </c>
      <c r="AA9" s="6">
        <v>22</v>
      </c>
      <c r="AB9" s="6"/>
      <c r="AC9" s="6">
        <f t="shared" si="2"/>
        <v>17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47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6">
        <v>889742</v>
      </c>
      <c r="I10" s="6">
        <v>177.62</v>
      </c>
      <c r="J10" s="6">
        <v>20130613</v>
      </c>
      <c r="K10" s="6">
        <v>13</v>
      </c>
      <c r="L10" s="6">
        <f t="shared" si="0"/>
        <v>8</v>
      </c>
      <c r="M10" s="6">
        <f t="shared" si="1"/>
        <v>2</v>
      </c>
      <c r="N10" s="42">
        <v>40513294</v>
      </c>
      <c r="O10" s="42">
        <v>0.27500000000000002</v>
      </c>
      <c r="P10" s="6">
        <v>0</v>
      </c>
      <c r="Q10" s="6">
        <v>0</v>
      </c>
      <c r="R10" s="6">
        <v>15</v>
      </c>
      <c r="S10" s="6">
        <v>16</v>
      </c>
      <c r="T10" s="6">
        <v>850</v>
      </c>
      <c r="U10" s="6" t="s">
        <v>218</v>
      </c>
      <c r="V10" s="6" t="s">
        <v>183</v>
      </c>
      <c r="W10" s="18" t="s">
        <v>184</v>
      </c>
      <c r="X10" s="6" t="s">
        <v>185</v>
      </c>
      <c r="Y10" s="6">
        <v>6</v>
      </c>
      <c r="Z10" s="6">
        <v>20130702</v>
      </c>
      <c r="AA10" s="6">
        <v>2</v>
      </c>
      <c r="AB10" s="6">
        <f>25+AA10</f>
        <v>27</v>
      </c>
      <c r="AC10" s="6">
        <f>IF(AB10&gt;K10,AB10,K10)</f>
        <v>27</v>
      </c>
      <c r="AD10" s="6" t="s">
        <v>186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47</v>
      </c>
      <c r="AL10" s="6">
        <v>1</v>
      </c>
      <c r="AM10" s="6">
        <v>1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883181</v>
      </c>
      <c r="I11" s="22">
        <v>14.76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42">
        <v>30513496</v>
      </c>
      <c r="O11" s="42">
        <v>1.22</v>
      </c>
      <c r="P11" s="6">
        <v>0</v>
      </c>
      <c r="Q11" s="6">
        <v>0</v>
      </c>
      <c r="R11" s="6">
        <v>15</v>
      </c>
      <c r="S11" s="6">
        <v>16</v>
      </c>
      <c r="T11" s="6">
        <v>850</v>
      </c>
      <c r="U11" s="6" t="s">
        <v>182</v>
      </c>
      <c r="V11" s="6" t="s">
        <v>263</v>
      </c>
      <c r="W11" s="18" t="s">
        <v>264</v>
      </c>
      <c r="X11" s="22" t="s">
        <v>209</v>
      </c>
      <c r="Y11" s="22">
        <v>22</v>
      </c>
      <c r="Z11" s="22">
        <v>20130619</v>
      </c>
      <c r="AA11" s="6">
        <v>19</v>
      </c>
      <c r="AB11" s="6"/>
      <c r="AC11" s="6">
        <f>IF(K11&lt;AA11,AA11-5,K11)</f>
        <v>14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47</v>
      </c>
      <c r="AL11" s="6">
        <v>1</v>
      </c>
      <c r="AM11" s="6">
        <v>1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888526</v>
      </c>
      <c r="I12" s="2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42">
        <v>30615702</v>
      </c>
      <c r="O12" s="42">
        <v>1.37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22">
        <v>888527</v>
      </c>
      <c r="I13" s="22">
        <v>4.8600000000000003</v>
      </c>
      <c r="J13" s="22">
        <v>20130613</v>
      </c>
      <c r="K13" s="6">
        <v>13</v>
      </c>
      <c r="L13" s="6">
        <f t="shared" si="0"/>
        <v>8</v>
      </c>
      <c r="M13" s="22">
        <f t="shared" si="1"/>
        <v>2</v>
      </c>
      <c r="N13" s="42">
        <v>30609865</v>
      </c>
      <c r="O13" s="42">
        <v>1.45</v>
      </c>
      <c r="P13" s="6">
        <v>0</v>
      </c>
      <c r="Q13" s="6">
        <v>0</v>
      </c>
      <c r="R13" s="6">
        <v>15</v>
      </c>
      <c r="S13" s="6">
        <v>16</v>
      </c>
      <c r="T13" s="6">
        <v>850</v>
      </c>
      <c r="U13" s="6" t="s">
        <v>193</v>
      </c>
      <c r="V13" s="6" t="s">
        <v>248</v>
      </c>
      <c r="W13" s="18" t="s">
        <v>249</v>
      </c>
      <c r="X13" s="22" t="s">
        <v>208</v>
      </c>
      <c r="Y13" s="22">
        <v>16</v>
      </c>
      <c r="Z13" s="22">
        <v>20130622</v>
      </c>
      <c r="AA13" s="6">
        <v>22</v>
      </c>
      <c r="AB13" s="6"/>
      <c r="AC13" s="6">
        <f>IF(K13&lt;AA13,AA13-5,K13)</f>
        <v>17</v>
      </c>
      <c r="AD13" s="22" t="s">
        <v>214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47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887419</v>
      </c>
      <c r="I14" s="6">
        <v>40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42">
        <v>30609865</v>
      </c>
      <c r="O14" s="42">
        <v>1.45</v>
      </c>
      <c r="P14" s="6">
        <v>0</v>
      </c>
      <c r="Q14" s="6">
        <v>0</v>
      </c>
      <c r="R14" s="6">
        <v>15</v>
      </c>
      <c r="S14" s="6">
        <v>16</v>
      </c>
      <c r="T14" s="6">
        <v>850</v>
      </c>
      <c r="U14" s="6" t="s">
        <v>193</v>
      </c>
      <c r="V14" s="6" t="s">
        <v>183</v>
      </c>
      <c r="W14" s="18" t="s">
        <v>184</v>
      </c>
      <c r="X14" s="6" t="s">
        <v>185</v>
      </c>
      <c r="Y14" s="6">
        <v>6</v>
      </c>
      <c r="Z14" s="6">
        <v>20130619</v>
      </c>
      <c r="AA14" s="6">
        <v>19</v>
      </c>
      <c r="AB14" s="6"/>
      <c r="AC14" s="6">
        <f>IF(K14&lt;AA14,AA14-5,K14)</f>
        <v>14</v>
      </c>
      <c r="AD14" s="6" t="s">
        <v>186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47</v>
      </c>
      <c r="AL14" s="6">
        <v>1</v>
      </c>
      <c r="AM14" s="6">
        <v>1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6">
        <v>890952</v>
      </c>
      <c r="I15" s="6">
        <v>15.29</v>
      </c>
      <c r="J15" s="6">
        <v>20130614</v>
      </c>
      <c r="K15" s="6">
        <v>14</v>
      </c>
      <c r="L15" s="6">
        <f t="shared" si="0"/>
        <v>9</v>
      </c>
      <c r="M15" s="6">
        <f t="shared" si="1"/>
        <v>3</v>
      </c>
      <c r="N15" s="42">
        <v>50604700</v>
      </c>
      <c r="O15" s="42">
        <v>0.96499999999999997</v>
      </c>
      <c r="P15" s="6">
        <v>0</v>
      </c>
      <c r="Q15" s="6">
        <v>0</v>
      </c>
      <c r="R15" s="6">
        <v>9</v>
      </c>
      <c r="S15" s="6">
        <v>11</v>
      </c>
      <c r="T15" s="6">
        <v>850</v>
      </c>
      <c r="U15" s="6" t="s">
        <v>182</v>
      </c>
      <c r="V15" s="6" t="s">
        <v>188</v>
      </c>
      <c r="W15" s="18" t="s">
        <v>189</v>
      </c>
      <c r="X15" s="6"/>
      <c r="Y15" s="6" t="s">
        <v>199</v>
      </c>
      <c r="Z15" s="7">
        <v>20130518</v>
      </c>
      <c r="AA15" s="7">
        <v>18</v>
      </c>
      <c r="AB15" s="7"/>
      <c r="AC15" s="7">
        <f>L15+5</f>
        <v>14</v>
      </c>
      <c r="AD15" s="6" t="s">
        <v>194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47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47</v>
      </c>
      <c r="AL16" s="6">
        <v>1</v>
      </c>
      <c r="AM16" s="6">
        <v>1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11</v>
      </c>
      <c r="AH121" s="4">
        <f t="shared" ref="AH121:AH135" si="14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8.5</v>
      </c>
      <c r="AH122" s="4">
        <f t="shared" si="14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11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15</v>
      </c>
      <c r="AH124" s="4">
        <f t="shared" si="14"/>
        <v>16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11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8.5</v>
      </c>
      <c r="AH126" s="4">
        <f t="shared" si="14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6</v>
      </c>
      <c r="AG127" s="4">
        <f t="shared" si="13"/>
        <v>11</v>
      </c>
      <c r="AH127" s="4">
        <f t="shared" si="14"/>
        <v>12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06</v>
      </c>
      <c r="AF128" s="4">
        <f t="shared" si="12"/>
        <v>9</v>
      </c>
      <c r="AG128" s="4">
        <f t="shared" si="13"/>
        <v>8.5</v>
      </c>
      <c r="AH128" s="4">
        <f t="shared" si="14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07</v>
      </c>
      <c r="AF129" s="4">
        <f t="shared" si="12"/>
        <v>19</v>
      </c>
      <c r="AG129" s="4">
        <f t="shared" si="13"/>
        <v>15</v>
      </c>
      <c r="AH129" s="4">
        <f t="shared" si="14"/>
        <v>16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6</v>
      </c>
      <c r="AG130" s="4">
        <f t="shared" si="13"/>
        <v>15</v>
      </c>
      <c r="AH130" s="4">
        <f t="shared" si="14"/>
        <v>16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8.5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9</v>
      </c>
      <c r="AG132" s="4">
        <f t="shared" si="13"/>
        <v>15</v>
      </c>
      <c r="AH132" s="4">
        <f t="shared" si="14"/>
        <v>16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06</v>
      </c>
      <c r="AF133" s="4">
        <f t="shared" si="12"/>
        <v>5</v>
      </c>
      <c r="AG133" s="4">
        <f t="shared" si="13"/>
        <v>15</v>
      </c>
      <c r="AH133" s="4">
        <f t="shared" si="14"/>
        <v>16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05</v>
      </c>
      <c r="AF134" s="4">
        <f t="shared" si="12"/>
        <v>5</v>
      </c>
      <c r="AG134" s="4">
        <f t="shared" si="13"/>
        <v>8.5</v>
      </c>
      <c r="AH134" s="4">
        <f t="shared" si="14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8.5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autoFilter ref="N2:N16" xr:uid="{AC5F0EBA-72FE-4DB7-991A-FF4AE3B5870F}"/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C089-5F2C-4B48-BA07-5ED02F67925F}">
  <dimension ref="A1:X16"/>
  <sheetViews>
    <sheetView workbookViewId="0">
      <selection activeCell="I6" sqref="I6"/>
    </sheetView>
  </sheetViews>
  <sheetFormatPr defaultRowHeight="14.5" x14ac:dyDescent="0.35"/>
  <sheetData>
    <row r="1" spans="1:24" ht="38.5" x14ac:dyDescent="0.35">
      <c r="A1" s="15"/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 t="shared" ref="F2:F16" si="0">E2-5</f>
        <v>7</v>
      </c>
      <c r="G2" s="22" t="e">
        <f>COUNTIF(#REF!,#REF!)</f>
        <v>#REF!</v>
      </c>
      <c r="H2" s="42">
        <v>10716007</v>
      </c>
      <c r="I2" s="42">
        <v>0.16800000000000001</v>
      </c>
      <c r="J2" s="6">
        <v>0</v>
      </c>
      <c r="K2" s="6">
        <v>0</v>
      </c>
      <c r="L2" s="6">
        <v>11</v>
      </c>
      <c r="M2" s="6">
        <v>12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 t="shared" ref="W2:W9" si="1"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>COUNTIF(#REF!,#REF!)</f>
        <v>#REF!</v>
      </c>
      <c r="H3" s="43">
        <v>50607423</v>
      </c>
      <c r="I3" s="43">
        <v>0.14330000000000001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 t="shared" si="1"/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 t="shared" si="0"/>
        <v>7</v>
      </c>
      <c r="G4" s="22" t="e">
        <f>COUNTIF(#REF!,#REF!)</f>
        <v>#REF!</v>
      </c>
      <c r="H4" s="22">
        <v>50612562</v>
      </c>
      <c r="I4" s="22">
        <v>0.48830000000000001</v>
      </c>
      <c r="J4" s="6">
        <v>0</v>
      </c>
      <c r="K4" s="6">
        <v>0</v>
      </c>
      <c r="L4" s="6">
        <v>11</v>
      </c>
      <c r="M4" s="6">
        <v>12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 t="shared" si="1"/>
        <v>9</v>
      </c>
      <c r="X4" s="22" t="s">
        <v>214</v>
      </c>
    </row>
    <row r="5" spans="1:24" x14ac:dyDescent="0.35">
      <c r="A5" s="6"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 t="shared" si="0"/>
        <v>7</v>
      </c>
      <c r="G5" s="22" t="e">
        <f>COUNTIF(#REF!,#REF!)</f>
        <v>#REF!</v>
      </c>
      <c r="H5" s="42">
        <v>30513496</v>
      </c>
      <c r="I5" s="42">
        <v>1.22</v>
      </c>
      <c r="J5" s="6">
        <v>0</v>
      </c>
      <c r="K5" s="6">
        <v>0</v>
      </c>
      <c r="L5" s="6">
        <v>15</v>
      </c>
      <c r="M5" s="6">
        <v>16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 t="shared" si="1"/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 t="shared" si="0"/>
        <v>7</v>
      </c>
      <c r="G6" s="22" t="e">
        <f>COUNTIF(#REF!,#REF!)</f>
        <v>#REF!</v>
      </c>
      <c r="H6" s="22">
        <v>50612562</v>
      </c>
      <c r="I6" s="22">
        <v>0.48830000000000001</v>
      </c>
      <c r="J6" s="6">
        <v>0</v>
      </c>
      <c r="K6" s="6">
        <v>0</v>
      </c>
      <c r="L6" s="6">
        <v>11</v>
      </c>
      <c r="M6" s="6">
        <v>12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 t="shared" si="1"/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7.3</v>
      </c>
      <c r="D7" s="6">
        <v>20130613</v>
      </c>
      <c r="E7" s="6">
        <v>13</v>
      </c>
      <c r="F7" s="6">
        <f t="shared" si="0"/>
        <v>8</v>
      </c>
      <c r="G7" s="6" t="e">
        <f>COUNTIF(#REF!,#REF!)</f>
        <v>#REF!</v>
      </c>
      <c r="H7" s="42">
        <v>50604700</v>
      </c>
      <c r="I7" s="42">
        <v>0.96499999999999997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 t="shared" si="1"/>
        <v>17</v>
      </c>
      <c r="X7" s="6" t="s">
        <v>186</v>
      </c>
    </row>
    <row r="8" spans="1:24" x14ac:dyDescent="0.35">
      <c r="A8" s="6">
        <v>7</v>
      </c>
      <c r="B8" s="22">
        <v>883182</v>
      </c>
      <c r="C8" s="22">
        <v>8.2100000000000009</v>
      </c>
      <c r="D8" s="22">
        <v>20130613</v>
      </c>
      <c r="E8" s="6">
        <v>13</v>
      </c>
      <c r="F8" s="6">
        <f t="shared" si="0"/>
        <v>8</v>
      </c>
      <c r="G8" s="22" t="e">
        <f>COUNTIF(#REF!,#REF!)</f>
        <v>#REF!</v>
      </c>
      <c r="H8" s="42">
        <v>10716007</v>
      </c>
      <c r="I8" s="42">
        <v>0.16800000000000001</v>
      </c>
      <c r="J8" s="6">
        <v>0</v>
      </c>
      <c r="K8" s="6">
        <v>0</v>
      </c>
      <c r="L8" s="6">
        <v>11</v>
      </c>
      <c r="M8" s="6">
        <v>12</v>
      </c>
      <c r="N8" s="6">
        <v>850</v>
      </c>
      <c r="O8" s="6" t="s">
        <v>182</v>
      </c>
      <c r="P8" s="6" t="s">
        <v>263</v>
      </c>
      <c r="Q8" s="18" t="s">
        <v>264</v>
      </c>
      <c r="R8" s="22" t="s">
        <v>209</v>
      </c>
      <c r="S8" s="22">
        <v>22</v>
      </c>
      <c r="T8" s="22">
        <v>20130619</v>
      </c>
      <c r="U8" s="6">
        <v>19</v>
      </c>
      <c r="V8" s="6"/>
      <c r="W8" s="6">
        <f t="shared" si="1"/>
        <v>14</v>
      </c>
      <c r="X8" s="22" t="s">
        <v>214</v>
      </c>
    </row>
    <row r="9" spans="1:24" x14ac:dyDescent="0.35">
      <c r="A9" s="6">
        <v>8</v>
      </c>
      <c r="B9" s="6">
        <v>888525</v>
      </c>
      <c r="C9" s="6">
        <v>9.94</v>
      </c>
      <c r="D9" s="6">
        <v>20130613</v>
      </c>
      <c r="E9" s="6">
        <v>13</v>
      </c>
      <c r="F9" s="6">
        <f t="shared" si="0"/>
        <v>8</v>
      </c>
      <c r="G9" s="6" t="e">
        <f>COUNTIF(#REF!,#REF!)</f>
        <v>#REF!</v>
      </c>
      <c r="H9" s="6">
        <v>13</v>
      </c>
      <c r="I9" s="6">
        <v>0</v>
      </c>
      <c r="J9" s="6">
        <v>0</v>
      </c>
      <c r="K9" s="6">
        <v>0</v>
      </c>
      <c r="L9" s="6">
        <v>9</v>
      </c>
      <c r="M9" s="6">
        <v>11</v>
      </c>
      <c r="N9" s="6">
        <v>850</v>
      </c>
      <c r="O9" s="6" t="s">
        <v>193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20130622</v>
      </c>
      <c r="U9" s="6">
        <v>22</v>
      </c>
      <c r="V9" s="6"/>
      <c r="W9" s="6">
        <f t="shared" si="1"/>
        <v>17</v>
      </c>
      <c r="X9" s="6" t="s">
        <v>186</v>
      </c>
    </row>
    <row r="10" spans="1:24" x14ac:dyDescent="0.35">
      <c r="A10" s="6">
        <v>9</v>
      </c>
      <c r="B10" s="6">
        <v>889742</v>
      </c>
      <c r="C10" s="6">
        <v>177.62</v>
      </c>
      <c r="D10" s="6">
        <v>20130613</v>
      </c>
      <c r="E10" s="6">
        <v>13</v>
      </c>
      <c r="F10" s="6">
        <f t="shared" si="0"/>
        <v>8</v>
      </c>
      <c r="G10" s="6" t="e">
        <f>COUNTIF(#REF!,#REF!)</f>
        <v>#REF!</v>
      </c>
      <c r="H10" s="42">
        <v>40513294</v>
      </c>
      <c r="I10" s="42">
        <v>0.27500000000000002</v>
      </c>
      <c r="J10" s="6">
        <v>0</v>
      </c>
      <c r="K10" s="6">
        <v>0</v>
      </c>
      <c r="L10" s="6">
        <v>15</v>
      </c>
      <c r="M10" s="6">
        <v>16</v>
      </c>
      <c r="N10" s="6">
        <v>850</v>
      </c>
      <c r="O10" s="6" t="s">
        <v>218</v>
      </c>
      <c r="P10" s="6" t="s">
        <v>183</v>
      </c>
      <c r="Q10" s="18" t="s">
        <v>184</v>
      </c>
      <c r="R10" s="6" t="s">
        <v>185</v>
      </c>
      <c r="S10" s="6">
        <v>6</v>
      </c>
      <c r="T10" s="6">
        <v>20130702</v>
      </c>
      <c r="U10" s="6">
        <v>2</v>
      </c>
      <c r="V10" s="6">
        <f>25+U10</f>
        <v>27</v>
      </c>
      <c r="W10" s="6">
        <f>IF(V10&gt;E10,V10,E10)</f>
        <v>27</v>
      </c>
      <c r="X10" s="6" t="s">
        <v>186</v>
      </c>
    </row>
    <row r="11" spans="1:24" x14ac:dyDescent="0.35">
      <c r="A11" s="6">
        <v>10</v>
      </c>
      <c r="B11" s="22">
        <v>883181</v>
      </c>
      <c r="C11" s="22">
        <v>14.76</v>
      </c>
      <c r="D11" s="22">
        <v>20130613</v>
      </c>
      <c r="E11" s="6">
        <v>13</v>
      </c>
      <c r="F11" s="6">
        <f t="shared" si="0"/>
        <v>8</v>
      </c>
      <c r="G11" s="22" t="e">
        <f>COUNTIF(#REF!,#REF!)</f>
        <v>#REF!</v>
      </c>
      <c r="H11" s="42">
        <v>30513496</v>
      </c>
      <c r="I11" s="42">
        <v>1.22</v>
      </c>
      <c r="J11" s="6">
        <v>0</v>
      </c>
      <c r="K11" s="6">
        <v>0</v>
      </c>
      <c r="L11" s="6">
        <v>15</v>
      </c>
      <c r="M11" s="6">
        <v>16</v>
      </c>
      <c r="N11" s="6">
        <v>850</v>
      </c>
      <c r="O11" s="6" t="s">
        <v>182</v>
      </c>
      <c r="P11" s="6" t="s">
        <v>263</v>
      </c>
      <c r="Q11" s="18" t="s">
        <v>264</v>
      </c>
      <c r="R11" s="22" t="s">
        <v>209</v>
      </c>
      <c r="S11" s="22">
        <v>22</v>
      </c>
      <c r="T11" s="22">
        <v>20130619</v>
      </c>
      <c r="U11" s="6">
        <v>19</v>
      </c>
      <c r="V11" s="6"/>
      <c r="W11" s="6">
        <f>IF(E11&lt;U11,U11-5,E11)</f>
        <v>14</v>
      </c>
      <c r="X11" s="22" t="s">
        <v>214</v>
      </c>
    </row>
    <row r="12" spans="1:24" x14ac:dyDescent="0.35">
      <c r="A12" s="6">
        <v>11</v>
      </c>
      <c r="B12" s="22">
        <v>888526</v>
      </c>
      <c r="C12" s="22">
        <v>4.8600000000000003</v>
      </c>
      <c r="D12" s="22">
        <v>20130613</v>
      </c>
      <c r="E12" s="6">
        <v>13</v>
      </c>
      <c r="F12" s="6">
        <f t="shared" si="0"/>
        <v>8</v>
      </c>
      <c r="G12" s="22" t="e">
        <f>COUNTIF(#REF!,#REF!)</f>
        <v>#REF!</v>
      </c>
      <c r="H12" s="42">
        <v>30615702</v>
      </c>
      <c r="I12" s="42">
        <v>1.37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22">
        <v>888527</v>
      </c>
      <c r="C13" s="22">
        <v>4.8600000000000003</v>
      </c>
      <c r="D13" s="22">
        <v>20130613</v>
      </c>
      <c r="E13" s="6">
        <v>13</v>
      </c>
      <c r="F13" s="6">
        <f t="shared" si="0"/>
        <v>8</v>
      </c>
      <c r="G13" s="22" t="e">
        <f>COUNTIF(#REF!,#REF!)</f>
        <v>#REF!</v>
      </c>
      <c r="H13" s="42">
        <v>30609865</v>
      </c>
      <c r="I13" s="42">
        <v>1.45</v>
      </c>
      <c r="J13" s="6">
        <v>0</v>
      </c>
      <c r="K13" s="6">
        <v>0</v>
      </c>
      <c r="L13" s="6">
        <v>15</v>
      </c>
      <c r="M13" s="6">
        <v>16</v>
      </c>
      <c r="N13" s="6">
        <v>850</v>
      </c>
      <c r="O13" s="6" t="s">
        <v>193</v>
      </c>
      <c r="P13" s="6" t="s">
        <v>248</v>
      </c>
      <c r="Q13" s="18" t="s">
        <v>249</v>
      </c>
      <c r="R13" s="22" t="s">
        <v>208</v>
      </c>
      <c r="S13" s="22">
        <v>16</v>
      </c>
      <c r="T13" s="22">
        <v>20130622</v>
      </c>
      <c r="U13" s="6">
        <v>22</v>
      </c>
      <c r="V13" s="6"/>
      <c r="W13" s="6">
        <f>IF(E13&lt;U13,U13-5,E13)</f>
        <v>17</v>
      </c>
      <c r="X13" s="22" t="s">
        <v>214</v>
      </c>
    </row>
    <row r="14" spans="1:24" x14ac:dyDescent="0.35">
      <c r="A14" s="6">
        <v>13</v>
      </c>
      <c r="B14" s="6">
        <v>887419</v>
      </c>
      <c r="C14" s="6">
        <v>40</v>
      </c>
      <c r="D14" s="6">
        <v>20130614</v>
      </c>
      <c r="E14" s="6">
        <v>14</v>
      </c>
      <c r="F14" s="6">
        <f t="shared" si="0"/>
        <v>9</v>
      </c>
      <c r="G14" s="6" t="e">
        <f>COUNTIF(#REF!,#REF!)</f>
        <v>#REF!</v>
      </c>
      <c r="H14" s="42">
        <v>30609865</v>
      </c>
      <c r="I14" s="42">
        <v>1.45</v>
      </c>
      <c r="J14" s="6">
        <v>0</v>
      </c>
      <c r="K14" s="6">
        <v>0</v>
      </c>
      <c r="L14" s="6">
        <v>15</v>
      </c>
      <c r="M14" s="6">
        <v>16</v>
      </c>
      <c r="N14" s="6">
        <v>850</v>
      </c>
      <c r="O14" s="6" t="s">
        <v>193</v>
      </c>
      <c r="P14" s="6" t="s">
        <v>183</v>
      </c>
      <c r="Q14" s="18" t="s">
        <v>184</v>
      </c>
      <c r="R14" s="6" t="s">
        <v>185</v>
      </c>
      <c r="S14" s="6">
        <v>6</v>
      </c>
      <c r="T14" s="6">
        <v>20130619</v>
      </c>
      <c r="U14" s="6">
        <v>19</v>
      </c>
      <c r="V14" s="6"/>
      <c r="W14" s="6">
        <f>IF(E14&lt;U14,U14-5,E14)</f>
        <v>14</v>
      </c>
      <c r="X14" s="6" t="s">
        <v>186</v>
      </c>
    </row>
    <row r="15" spans="1:24" x14ac:dyDescent="0.35">
      <c r="A15" s="6">
        <v>14</v>
      </c>
      <c r="B15" s="6">
        <v>890952</v>
      </c>
      <c r="C15" s="6">
        <v>15.29</v>
      </c>
      <c r="D15" s="6">
        <v>20130614</v>
      </c>
      <c r="E15" s="6">
        <v>14</v>
      </c>
      <c r="F15" s="6">
        <f t="shared" si="0"/>
        <v>9</v>
      </c>
      <c r="G15" s="6" t="e">
        <f>COUNTIF(#REF!,#REF!)</f>
        <v>#REF!</v>
      </c>
      <c r="H15" s="42">
        <v>50604700</v>
      </c>
      <c r="I15" s="42">
        <v>0.96499999999999997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182</v>
      </c>
      <c r="P15" s="6" t="s">
        <v>188</v>
      </c>
      <c r="Q15" s="18" t="s">
        <v>189</v>
      </c>
      <c r="R15" s="6"/>
      <c r="S15" s="6" t="s">
        <v>199</v>
      </c>
      <c r="T15" s="7">
        <v>20130518</v>
      </c>
      <c r="U15" s="7">
        <v>18</v>
      </c>
      <c r="V15" s="7"/>
      <c r="W15" s="7">
        <f>F15+5</f>
        <v>14</v>
      </c>
      <c r="X15" s="6" t="s">
        <v>194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6" t="e">
        <f>COUNTIF(#REF!,#REF!)</f>
        <v>#REF!</v>
      </c>
      <c r="H16" s="22">
        <v>30609630</v>
      </c>
      <c r="I16" s="22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17" sqref="B17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tabSelected="1" workbookViewId="0">
      <selection activeCell="C5" sqref="C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00DC-8B29-4C0D-A691-DFFBEEF954C0}">
  <dimension ref="A1:M29"/>
  <sheetViews>
    <sheetView workbookViewId="0">
      <selection activeCell="B10" sqref="B10"/>
    </sheetView>
  </sheetViews>
  <sheetFormatPr defaultRowHeight="14" x14ac:dyDescent="0.3"/>
  <cols>
    <col min="1" max="1" width="8.7265625" style="44"/>
    <col min="2" max="2" width="15.1796875" style="44" bestFit="1" customWidth="1"/>
    <col min="3" max="3" width="16.08984375" style="46" bestFit="1" customWidth="1"/>
    <col min="4" max="4" width="10.08984375" style="46" bestFit="1" customWidth="1"/>
    <col min="5" max="5" width="8.7265625" style="46"/>
    <col min="6" max="6" width="3.6328125" style="44" bestFit="1" customWidth="1"/>
    <col min="7" max="7" width="8.7265625" style="44"/>
    <col min="8" max="8" width="6.81640625" style="44" bestFit="1" customWidth="1"/>
    <col min="9" max="9" width="9" style="44" bestFit="1" customWidth="1"/>
    <col min="10" max="10" width="8.26953125" style="44" bestFit="1" customWidth="1"/>
    <col min="11" max="11" width="6.6328125" style="44" bestFit="1" customWidth="1"/>
    <col min="12" max="12" width="8.7265625" style="44"/>
    <col min="13" max="16384" width="8.7265625" style="46"/>
  </cols>
  <sheetData>
    <row r="1" spans="1:13" x14ac:dyDescent="0.3">
      <c r="B1" s="45" t="s">
        <v>438</v>
      </c>
      <c r="C1" s="45" t="s">
        <v>439</v>
      </c>
      <c r="D1" s="45" t="s">
        <v>440</v>
      </c>
      <c r="G1" s="50" t="s">
        <v>438</v>
      </c>
      <c r="H1" s="50"/>
      <c r="I1" s="50"/>
      <c r="J1" s="50"/>
      <c r="K1" s="50"/>
      <c r="L1" s="50"/>
      <c r="M1" s="50"/>
    </row>
    <row r="2" spans="1:13" x14ac:dyDescent="0.3">
      <c r="A2" s="45" t="s">
        <v>441</v>
      </c>
      <c r="B2" s="45" t="s">
        <v>442</v>
      </c>
      <c r="C2" s="45" t="s">
        <v>442</v>
      </c>
      <c r="D2" s="45" t="s">
        <v>442</v>
      </c>
      <c r="F2" s="45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">
      <c r="A3" s="45">
        <v>6</v>
      </c>
      <c r="B3" s="45" t="s">
        <v>450</v>
      </c>
      <c r="C3" s="45"/>
      <c r="D3" s="45"/>
      <c r="F3" s="45">
        <v>6</v>
      </c>
      <c r="G3" s="45">
        <v>680</v>
      </c>
      <c r="H3" s="47">
        <v>63.05</v>
      </c>
      <c r="I3" s="45">
        <v>75</v>
      </c>
      <c r="J3" s="48" t="s">
        <v>451</v>
      </c>
      <c r="K3" s="45">
        <v>1</v>
      </c>
      <c r="L3" s="45">
        <v>0</v>
      </c>
      <c r="M3" s="45">
        <v>1</v>
      </c>
    </row>
    <row r="4" spans="1:13" x14ac:dyDescent="0.3">
      <c r="A4" s="45">
        <v>22</v>
      </c>
      <c r="B4" s="45" t="s">
        <v>452</v>
      </c>
      <c r="C4" s="45" t="s">
        <v>453</v>
      </c>
      <c r="D4" s="45">
        <v>33</v>
      </c>
      <c r="F4" s="45">
        <v>22</v>
      </c>
      <c r="G4" s="45">
        <v>2100</v>
      </c>
      <c r="H4" s="47">
        <v>192.86</v>
      </c>
      <c r="I4" s="45">
        <v>227</v>
      </c>
      <c r="J4" s="48" t="s">
        <v>451</v>
      </c>
      <c r="K4" s="45">
        <v>1</v>
      </c>
      <c r="L4" s="45">
        <v>0</v>
      </c>
      <c r="M4" s="45">
        <v>2</v>
      </c>
    </row>
    <row r="5" spans="1:13" x14ac:dyDescent="0.3">
      <c r="A5" s="45">
        <v>23</v>
      </c>
      <c r="B5" s="45" t="s">
        <v>454</v>
      </c>
      <c r="C5" s="45" t="s">
        <v>455</v>
      </c>
      <c r="D5" s="45" t="s">
        <v>456</v>
      </c>
      <c r="F5" s="45">
        <v>23</v>
      </c>
      <c r="G5" s="45">
        <v>2100</v>
      </c>
      <c r="H5" s="47">
        <v>194.21</v>
      </c>
      <c r="I5" s="45">
        <v>229</v>
      </c>
      <c r="J5" s="48" t="s">
        <v>451</v>
      </c>
      <c r="K5" s="45">
        <v>13</v>
      </c>
      <c r="L5" s="45">
        <v>1</v>
      </c>
      <c r="M5" s="45">
        <v>2</v>
      </c>
    </row>
    <row r="6" spans="1:13" x14ac:dyDescent="0.3">
      <c r="A6" s="45">
        <v>24</v>
      </c>
      <c r="B6" s="45" t="s">
        <v>457</v>
      </c>
      <c r="C6" s="45">
        <v>29</v>
      </c>
      <c r="D6" s="45" t="s">
        <v>458</v>
      </c>
      <c r="F6" s="45">
        <v>24</v>
      </c>
      <c r="G6" s="45">
        <v>4200</v>
      </c>
      <c r="H6" s="47">
        <v>398.02</v>
      </c>
      <c r="I6" s="45">
        <v>469</v>
      </c>
      <c r="J6" s="48" t="s">
        <v>451</v>
      </c>
      <c r="K6" s="45">
        <v>3</v>
      </c>
      <c r="L6" s="45">
        <v>3</v>
      </c>
      <c r="M6" s="45">
        <v>3</v>
      </c>
    </row>
    <row r="7" spans="1:13" x14ac:dyDescent="0.3">
      <c r="C7" s="44"/>
      <c r="D7" s="44"/>
      <c r="G7" s="51" t="s">
        <v>439</v>
      </c>
      <c r="H7" s="52"/>
      <c r="I7" s="52"/>
      <c r="J7" s="52"/>
      <c r="K7" s="52"/>
      <c r="L7" s="52"/>
      <c r="M7" s="53"/>
    </row>
    <row r="8" spans="1:13" x14ac:dyDescent="0.3">
      <c r="C8" s="44"/>
      <c r="D8" s="44"/>
      <c r="F8" s="45" t="s">
        <v>441</v>
      </c>
      <c r="G8" s="45" t="s">
        <v>443</v>
      </c>
      <c r="H8" s="45" t="s">
        <v>444</v>
      </c>
      <c r="I8" s="45" t="s">
        <v>445</v>
      </c>
      <c r="J8" s="45" t="s">
        <v>446</v>
      </c>
      <c r="K8" s="45" t="s">
        <v>447</v>
      </c>
      <c r="L8" s="45" t="s">
        <v>448</v>
      </c>
      <c r="M8" s="45" t="s">
        <v>449</v>
      </c>
    </row>
    <row r="9" spans="1:13" x14ac:dyDescent="0.3">
      <c r="C9" s="44"/>
      <c r="D9" s="44"/>
      <c r="F9" s="45">
        <v>22</v>
      </c>
      <c r="G9" s="45">
        <v>2100</v>
      </c>
      <c r="H9" s="47">
        <v>191.17</v>
      </c>
      <c r="I9" s="45">
        <v>225</v>
      </c>
      <c r="J9" s="48" t="s">
        <v>451</v>
      </c>
      <c r="K9" s="45">
        <v>13</v>
      </c>
      <c r="L9" s="45">
        <v>1</v>
      </c>
      <c r="M9" s="45">
        <v>2</v>
      </c>
    </row>
    <row r="10" spans="1:13" x14ac:dyDescent="0.3">
      <c r="A10" s="45" t="s">
        <v>459</v>
      </c>
      <c r="B10" s="45">
        <v>11</v>
      </c>
      <c r="C10" s="44"/>
      <c r="D10" s="44"/>
      <c r="F10" s="45">
        <v>23</v>
      </c>
      <c r="G10" s="45">
        <v>1600</v>
      </c>
      <c r="H10" s="47">
        <v>145.49</v>
      </c>
      <c r="I10" s="45">
        <v>172</v>
      </c>
      <c r="J10" s="48" t="s">
        <v>451</v>
      </c>
      <c r="K10" s="45">
        <v>13</v>
      </c>
      <c r="L10" s="45">
        <v>1</v>
      </c>
      <c r="M10" s="45">
        <v>1</v>
      </c>
    </row>
    <row r="11" spans="1:13" x14ac:dyDescent="0.3">
      <c r="A11" s="45" t="s">
        <v>460</v>
      </c>
      <c r="B11" s="45"/>
      <c r="C11" s="44"/>
      <c r="D11" s="44"/>
      <c r="F11" s="45">
        <v>24</v>
      </c>
      <c r="G11" s="45">
        <v>4200</v>
      </c>
      <c r="H11" s="47">
        <v>412.61</v>
      </c>
      <c r="I11" s="45">
        <v>486</v>
      </c>
      <c r="J11" s="48" t="s">
        <v>451</v>
      </c>
      <c r="K11" s="45">
        <v>3</v>
      </c>
      <c r="L11" s="45">
        <v>3</v>
      </c>
      <c r="M11" s="45">
        <v>3</v>
      </c>
    </row>
    <row r="12" spans="1:13" x14ac:dyDescent="0.3">
      <c r="A12" s="45" t="s">
        <v>461</v>
      </c>
      <c r="B12" s="45"/>
      <c r="G12" s="51" t="s">
        <v>440</v>
      </c>
      <c r="H12" s="52"/>
      <c r="I12" s="52"/>
      <c r="J12" s="52"/>
      <c r="K12" s="52"/>
      <c r="L12" s="52"/>
      <c r="M12" s="53"/>
    </row>
    <row r="13" spans="1:13" x14ac:dyDescent="0.3">
      <c r="A13" s="45" t="s">
        <v>462</v>
      </c>
      <c r="B13" s="45"/>
      <c r="F13" s="45" t="s">
        <v>441</v>
      </c>
      <c r="G13" s="45" t="s">
        <v>443</v>
      </c>
      <c r="H13" s="45" t="s">
        <v>444</v>
      </c>
      <c r="I13" s="45" t="s">
        <v>445</v>
      </c>
      <c r="J13" s="45" t="s">
        <v>446</v>
      </c>
      <c r="K13" s="45" t="s">
        <v>447</v>
      </c>
      <c r="L13" s="45" t="s">
        <v>448</v>
      </c>
      <c r="M13" s="45" t="s">
        <v>449</v>
      </c>
    </row>
    <row r="14" spans="1:13" x14ac:dyDescent="0.3">
      <c r="A14" s="45" t="s">
        <v>463</v>
      </c>
      <c r="B14" s="45"/>
      <c r="F14" s="45">
        <v>22</v>
      </c>
      <c r="G14" s="45">
        <v>2100</v>
      </c>
      <c r="H14" s="47">
        <v>221.39</v>
      </c>
      <c r="I14" s="45">
        <v>261</v>
      </c>
      <c r="J14" s="48" t="s">
        <v>451</v>
      </c>
      <c r="K14" s="45">
        <v>3</v>
      </c>
      <c r="L14" s="45">
        <v>3</v>
      </c>
      <c r="M14" s="45">
        <v>2</v>
      </c>
    </row>
    <row r="15" spans="1:13" x14ac:dyDescent="0.3">
      <c r="A15" s="45" t="s">
        <v>464</v>
      </c>
      <c r="B15" s="45"/>
      <c r="F15" s="45">
        <v>23</v>
      </c>
      <c r="G15" s="45">
        <v>1600</v>
      </c>
      <c r="H15" s="45">
        <v>145.76</v>
      </c>
      <c r="I15" s="45">
        <v>172</v>
      </c>
      <c r="J15" s="48" t="s">
        <v>451</v>
      </c>
      <c r="K15" s="45">
        <v>3</v>
      </c>
      <c r="L15" s="45">
        <v>3</v>
      </c>
      <c r="M15" s="45">
        <v>1</v>
      </c>
    </row>
    <row r="16" spans="1:13" x14ac:dyDescent="0.3">
      <c r="F16" s="45">
        <v>24</v>
      </c>
      <c r="G16" s="45">
        <v>4200</v>
      </c>
      <c r="H16" s="45">
        <v>386.85</v>
      </c>
      <c r="I16" s="45">
        <v>456</v>
      </c>
      <c r="J16" s="48" t="s">
        <v>451</v>
      </c>
      <c r="K16" s="45">
        <v>3</v>
      </c>
      <c r="L16" s="45">
        <v>3</v>
      </c>
      <c r="M16" s="45">
        <v>3</v>
      </c>
    </row>
    <row r="20" spans="1:13" x14ac:dyDescent="0.3">
      <c r="A20" s="46"/>
      <c r="B20" s="46"/>
    </row>
    <row r="21" spans="1:13" x14ac:dyDescent="0.3">
      <c r="A21" s="46"/>
      <c r="B21" s="46"/>
      <c r="J21" s="49"/>
      <c r="M21" s="44"/>
    </row>
    <row r="22" spans="1:13" x14ac:dyDescent="0.3">
      <c r="A22" s="46"/>
      <c r="B22" s="46"/>
    </row>
    <row r="23" spans="1:13" x14ac:dyDescent="0.3">
      <c r="A23" s="46"/>
      <c r="B23" s="46"/>
    </row>
    <row r="24" spans="1:13" x14ac:dyDescent="0.3">
      <c r="A24" s="46"/>
      <c r="B24" s="46"/>
    </row>
    <row r="25" spans="1:13" x14ac:dyDescent="0.3">
      <c r="A25" s="46"/>
      <c r="B25" s="46"/>
    </row>
    <row r="26" spans="1:13" x14ac:dyDescent="0.3">
      <c r="A26" s="46"/>
      <c r="B26" s="46"/>
    </row>
    <row r="27" spans="1:13" x14ac:dyDescent="0.3">
      <c r="A27" s="46"/>
      <c r="B27" s="46"/>
    </row>
    <row r="28" spans="1:13" x14ac:dyDescent="0.3">
      <c r="A28" s="46"/>
      <c r="B28" s="46"/>
    </row>
    <row r="29" spans="1:13" x14ac:dyDescent="0.3">
      <c r="A29" s="46"/>
      <c r="B29" s="46"/>
    </row>
  </sheetData>
  <mergeCells count="3">
    <mergeCell ref="G1:M1"/>
    <mergeCell ref="G7:M7"/>
    <mergeCell ref="G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Is_Emirleri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2021-06-30T21:09:45Z</dcterms:modified>
</cp:coreProperties>
</file>