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CurrentCourses\2024 Fall\NTUT_DS_F24\Grades\EECS\"/>
    </mc:Choice>
  </mc:AlternateContent>
  <xr:revisionPtr revIDLastSave="0" documentId="13_ncr:1_{64177BC2-9F35-46CC-91A3-B4BFE155073B}" xr6:coauthVersionLast="47" xr6:coauthVersionMax="47" xr10:uidLastSave="{00000000-0000-0000-0000-000000000000}"/>
  <bookViews>
    <workbookView xWindow="3998" yWindow="3922" windowWidth="15120" windowHeight="11880" activeTab="1" xr2:uid="{00000000-000D-0000-FFFF-FFFF00000000}"/>
  </bookViews>
  <sheets>
    <sheet name="CourseStudent 電資二" sheetId="1" r:id="rId1"/>
    <sheet name="Overall" sheetId="3" r:id="rId2"/>
    <sheet name="Mid" sheetId="2" r:id="rId3"/>
    <sheet name="F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3" l="1"/>
  <c r="L54" i="3"/>
  <c r="L52" i="3"/>
  <c r="L46" i="3"/>
  <c r="L47" i="3"/>
  <c r="L48" i="3"/>
  <c r="L49" i="3"/>
  <c r="L50" i="3"/>
  <c r="L45" i="3"/>
  <c r="L41" i="3"/>
  <c r="L42" i="3"/>
  <c r="L43" i="3"/>
  <c r="L40" i="3"/>
  <c r="L36" i="3"/>
  <c r="L37" i="3"/>
  <c r="L38" i="3"/>
  <c r="L35" i="3"/>
  <c r="L33" i="3"/>
  <c r="L44" i="3"/>
  <c r="L39" i="3"/>
  <c r="L34" i="3"/>
  <c r="L32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13" i="3"/>
  <c r="L7" i="3"/>
  <c r="L8" i="3"/>
  <c r="L3" i="3"/>
  <c r="L4" i="3"/>
  <c r="L5" i="3"/>
  <c r="L6" i="3"/>
  <c r="A38" i="3" l="1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2" i="3"/>
  <c r="L2" i="3"/>
  <c r="F9" i="3"/>
  <c r="G9" i="3"/>
  <c r="H9" i="3"/>
  <c r="H59" i="3" s="1"/>
  <c r="F10" i="3"/>
  <c r="F55" i="3" s="1"/>
  <c r="G10" i="3"/>
  <c r="G55" i="3" s="1"/>
  <c r="H10" i="3"/>
  <c r="H55" i="3" s="1"/>
  <c r="F11" i="3"/>
  <c r="G11" i="3"/>
  <c r="H11" i="3"/>
  <c r="F12" i="3"/>
  <c r="F56" i="3" s="1"/>
  <c r="G12" i="3"/>
  <c r="G56" i="3" s="1"/>
  <c r="H12" i="3"/>
  <c r="H56" i="3" s="1"/>
  <c r="E10" i="3"/>
  <c r="E11" i="3"/>
  <c r="E12" i="3"/>
  <c r="E9" i="3"/>
  <c r="J2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N69" i="4"/>
  <c r="N68" i="4"/>
  <c r="N67" i="4"/>
  <c r="N66" i="4"/>
  <c r="N65" i="4"/>
  <c r="N64" i="4"/>
  <c r="N63" i="4"/>
  <c r="N62" i="4"/>
  <c r="N61" i="4"/>
  <c r="N60" i="4"/>
  <c r="N70" i="4" s="1"/>
  <c r="N59" i="4"/>
  <c r="N58" i="4"/>
  <c r="N57" i="4"/>
  <c r="N56" i="4"/>
  <c r="N55" i="4"/>
  <c r="N3" i="4"/>
  <c r="J3" i="3" s="1"/>
  <c r="N4" i="4"/>
  <c r="J4" i="3" s="1"/>
  <c r="N5" i="4"/>
  <c r="J5" i="3" s="1"/>
  <c r="N6" i="4"/>
  <c r="J6" i="3" s="1"/>
  <c r="N7" i="4"/>
  <c r="N8" i="4"/>
  <c r="J8" i="3" s="1"/>
  <c r="N9" i="4"/>
  <c r="N10" i="4"/>
  <c r="N11" i="4"/>
  <c r="N12" i="4"/>
  <c r="N13" i="4"/>
  <c r="J13" i="3" s="1"/>
  <c r="N14" i="4"/>
  <c r="J14" i="3" s="1"/>
  <c r="N15" i="4"/>
  <c r="J15" i="3" s="1"/>
  <c r="N16" i="4"/>
  <c r="J16" i="3" s="1"/>
  <c r="N17" i="4"/>
  <c r="J17" i="3" s="1"/>
  <c r="N18" i="4"/>
  <c r="J18" i="3" s="1"/>
  <c r="N19" i="4"/>
  <c r="J19" i="3" s="1"/>
  <c r="N20" i="4"/>
  <c r="J20" i="3" s="1"/>
  <c r="N21" i="4"/>
  <c r="J21" i="3" s="1"/>
  <c r="N22" i="4"/>
  <c r="J22" i="3" s="1"/>
  <c r="N23" i="4"/>
  <c r="J23" i="3" s="1"/>
  <c r="N24" i="4"/>
  <c r="J24" i="3" s="1"/>
  <c r="N25" i="4"/>
  <c r="J25" i="3" s="1"/>
  <c r="N26" i="4"/>
  <c r="J26" i="3" s="1"/>
  <c r="N27" i="4"/>
  <c r="J27" i="3" s="1"/>
  <c r="N28" i="4"/>
  <c r="J28" i="3" s="1"/>
  <c r="N29" i="4"/>
  <c r="J29" i="3" s="1"/>
  <c r="N30" i="4"/>
  <c r="J30" i="3" s="1"/>
  <c r="N31" i="4"/>
  <c r="N32" i="4"/>
  <c r="J32" i="3" s="1"/>
  <c r="N33" i="4"/>
  <c r="J33" i="3" s="1"/>
  <c r="N34" i="4"/>
  <c r="J34" i="3" s="1"/>
  <c r="N35" i="4"/>
  <c r="J35" i="3" s="1"/>
  <c r="N36" i="4"/>
  <c r="J36" i="3" s="1"/>
  <c r="N37" i="4"/>
  <c r="J37" i="3" s="1"/>
  <c r="N38" i="4"/>
  <c r="J38" i="3" s="1"/>
  <c r="N39" i="4"/>
  <c r="N40" i="4"/>
  <c r="J40" i="3" s="1"/>
  <c r="N41" i="4"/>
  <c r="J41" i="3" s="1"/>
  <c r="N42" i="4"/>
  <c r="J42" i="3" s="1"/>
  <c r="N43" i="4"/>
  <c r="J43" i="3" s="1"/>
  <c r="N44" i="4"/>
  <c r="J44" i="3" s="1"/>
  <c r="N45" i="4"/>
  <c r="J45" i="3" s="1"/>
  <c r="N46" i="4"/>
  <c r="J46" i="3" s="1"/>
  <c r="N47" i="4"/>
  <c r="J47" i="3" s="1"/>
  <c r="N48" i="4"/>
  <c r="J48" i="3" s="1"/>
  <c r="N49" i="4"/>
  <c r="J49" i="3" s="1"/>
  <c r="N50" i="4"/>
  <c r="J50" i="3" s="1"/>
  <c r="N51" i="4"/>
  <c r="N52" i="4"/>
  <c r="J52" i="3" s="1"/>
  <c r="N53" i="4"/>
  <c r="J53" i="3" s="1"/>
  <c r="N54" i="4"/>
  <c r="J54" i="3" s="1"/>
  <c r="N2" i="4"/>
  <c r="E55" i="3"/>
  <c r="E56" i="3"/>
  <c r="E57" i="3"/>
  <c r="F57" i="3"/>
  <c r="G57" i="3"/>
  <c r="H57" i="3"/>
  <c r="E58" i="3"/>
  <c r="F58" i="3"/>
  <c r="G58" i="3"/>
  <c r="H58" i="3"/>
  <c r="E59" i="3"/>
  <c r="F59" i="3"/>
  <c r="G59" i="3"/>
  <c r="E60" i="3"/>
  <c r="E61" i="3"/>
  <c r="E62" i="3"/>
  <c r="F62" i="3"/>
  <c r="G62" i="3"/>
  <c r="H62" i="3"/>
  <c r="E63" i="3"/>
  <c r="F63" i="3"/>
  <c r="G63" i="3"/>
  <c r="H63" i="3"/>
  <c r="E64" i="3"/>
  <c r="F64" i="3"/>
  <c r="G64" i="3"/>
  <c r="E65" i="3"/>
  <c r="E66" i="3"/>
  <c r="E67" i="3"/>
  <c r="F67" i="3"/>
  <c r="G67" i="3"/>
  <c r="H67" i="3"/>
  <c r="E68" i="3"/>
  <c r="F68" i="3"/>
  <c r="G68" i="3"/>
  <c r="H68" i="3"/>
  <c r="E69" i="3"/>
  <c r="F69" i="3"/>
  <c r="G69" i="3"/>
  <c r="I4" i="3"/>
  <c r="I25" i="3"/>
  <c r="I2" i="3"/>
  <c r="I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L67" i="3" l="1"/>
  <c r="L60" i="3"/>
  <c r="L57" i="3"/>
  <c r="L63" i="3"/>
  <c r="L66" i="3"/>
  <c r="L69" i="3"/>
  <c r="L55" i="3"/>
  <c r="L56" i="3"/>
  <c r="L58" i="3"/>
  <c r="L59" i="3"/>
  <c r="L61" i="3"/>
  <c r="L62" i="3"/>
  <c r="L64" i="3"/>
  <c r="L65" i="3"/>
  <c r="L68" i="3"/>
  <c r="H66" i="3"/>
  <c r="H61" i="3"/>
  <c r="G66" i="3"/>
  <c r="G61" i="3"/>
  <c r="F66" i="3"/>
  <c r="F61" i="3"/>
  <c r="H65" i="3"/>
  <c r="H60" i="3"/>
  <c r="G65" i="3"/>
  <c r="G60" i="3"/>
  <c r="F65" i="3"/>
  <c r="F60" i="3"/>
  <c r="F70" i="3" s="1"/>
  <c r="H69" i="3"/>
  <c r="H64" i="3"/>
  <c r="J70" i="3"/>
  <c r="E70" i="3"/>
  <c r="I69" i="3"/>
  <c r="I55" i="3"/>
  <c r="I57" i="3"/>
  <c r="I60" i="3"/>
  <c r="I63" i="3"/>
  <c r="I67" i="3"/>
  <c r="I58" i="3"/>
  <c r="I61" i="3"/>
  <c r="I64" i="3"/>
  <c r="I68" i="3"/>
  <c r="I56" i="3"/>
  <c r="I59" i="3"/>
  <c r="I62" i="3"/>
  <c r="I65" i="3"/>
  <c r="I66" i="3"/>
  <c r="L70" i="3" l="1"/>
  <c r="H70" i="3"/>
  <c r="G70" i="3"/>
  <c r="I70" i="3"/>
  <c r="M4" i="2" l="1"/>
  <c r="M5" i="2"/>
  <c r="M6" i="2"/>
  <c r="M7" i="2"/>
  <c r="M8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3" i="2"/>
  <c r="M2" i="2"/>
  <c r="M68" i="2" l="1"/>
  <c r="M66" i="2"/>
  <c r="M65" i="2"/>
  <c r="M64" i="2"/>
  <c r="M63" i="2"/>
  <c r="M62" i="2"/>
  <c r="M61" i="2"/>
  <c r="M60" i="2"/>
  <c r="M59" i="2"/>
  <c r="M57" i="2"/>
  <c r="M55" i="2"/>
  <c r="M69" i="2"/>
  <c r="M58" i="2"/>
  <c r="M56" i="2"/>
  <c r="M67" i="2"/>
  <c r="M70" i="2" l="1"/>
</calcChain>
</file>

<file path=xl/sharedStrings.xml><?xml version="1.0" encoding="utf-8"?>
<sst xmlns="http://schemas.openxmlformats.org/spreadsheetml/2006/main" count="633" uniqueCount="171">
  <si>
    <t>授課教師</t>
  </si>
  <si>
    <t>劉傳銘(11107)</t>
  </si>
  <si>
    <t>科目名稱</t>
  </si>
  <si>
    <t>334747 資料結構</t>
  </si>
  <si>
    <t>學分時數</t>
  </si>
  <si>
    <t>3.0 學分　　3 小時</t>
  </si>
  <si>
    <t>授課班級</t>
  </si>
  <si>
    <t>電資二</t>
  </si>
  <si>
    <t>下載時間</t>
  </si>
  <si>
    <t>113年11月06日 20:54:41</t>
  </si>
  <si>
    <t>選課名單：</t>
  </si>
  <si>
    <t>序號</t>
  </si>
  <si>
    <t>班級</t>
  </si>
  <si>
    <t>學號</t>
  </si>
  <si>
    <t>姓名</t>
  </si>
  <si>
    <t>英文姓名</t>
  </si>
  <si>
    <t>選課狀況</t>
  </si>
  <si>
    <t>在學狀況</t>
  </si>
  <si>
    <t>電資外生四</t>
  </si>
  <si>
    <t>陳印喜</t>
  </si>
  <si>
    <t>ARIYA ATTHANGIKA MAGGA</t>
  </si>
  <si>
    <t>經管四</t>
  </si>
  <si>
    <t>林苡嘉</t>
  </si>
  <si>
    <t>LIN, YI-CHIA</t>
  </si>
  <si>
    <t>互動四</t>
  </si>
  <si>
    <t>110AC1008</t>
  </si>
  <si>
    <t>蘇子貴</t>
  </si>
  <si>
    <t>SU,TZU-KUEI</t>
  </si>
  <si>
    <t>110AC1029</t>
  </si>
  <si>
    <t>俞卉嬨</t>
  </si>
  <si>
    <t>Yu Hui Ci</t>
  </si>
  <si>
    <t>工管三乙</t>
  </si>
  <si>
    <t>宋曜輝</t>
  </si>
  <si>
    <t>SONG,YAO-HUI</t>
  </si>
  <si>
    <t>資工三</t>
  </si>
  <si>
    <t>陳偉瑜</t>
  </si>
  <si>
    <t>CHEN, WEI-YU</t>
  </si>
  <si>
    <t>電資三</t>
  </si>
  <si>
    <t>陳嘉祥</t>
  </si>
  <si>
    <t>CHEN,JIA-XIANG</t>
  </si>
  <si>
    <t>電機碩二</t>
  </si>
  <si>
    <t>杜冠霆</t>
  </si>
  <si>
    <t>DU,GUAN-TING</t>
  </si>
  <si>
    <t>撤選</t>
  </si>
  <si>
    <t>劉家均</t>
  </si>
  <si>
    <t>LIU, JHIA-JHIN</t>
  </si>
  <si>
    <t>王證執</t>
  </si>
  <si>
    <t>WANG,JHENG-JHIH</t>
  </si>
  <si>
    <t>蘇傳淵</t>
  </si>
  <si>
    <t>SU,CHUAN-YUAN</t>
  </si>
  <si>
    <t>分子二</t>
  </si>
  <si>
    <t>趙文祥</t>
  </si>
  <si>
    <t>Chao Wen-Hsiang</t>
  </si>
  <si>
    <t>劉妍君</t>
  </si>
  <si>
    <t>LIU,YEN-CHUN</t>
  </si>
  <si>
    <t>辛政隆</t>
  </si>
  <si>
    <t>HSIN, CHENG-LUNG</t>
  </si>
  <si>
    <t>吳振宇</t>
  </si>
  <si>
    <t>WU,ZHEN-YU</t>
  </si>
  <si>
    <t>楊博翔</t>
  </si>
  <si>
    <t>YANG, BO-XIANG</t>
  </si>
  <si>
    <t>陳品任</t>
  </si>
  <si>
    <t>CHEN,PIN-REN</t>
  </si>
  <si>
    <t>許景喬</t>
  </si>
  <si>
    <t>HSU, CHING-CHIAO</t>
  </si>
  <si>
    <t>林哲丞</t>
  </si>
  <si>
    <t>LIN, ZHE-CHENG</t>
  </si>
  <si>
    <t>周佩樺</t>
  </si>
  <si>
    <t>CHOU, PEI-HUA</t>
  </si>
  <si>
    <t>王承惠</t>
  </si>
  <si>
    <t>WANG, CHENH-HUI</t>
  </si>
  <si>
    <t>陳仕龍</t>
  </si>
  <si>
    <t>CHAN, SHIH-LONG</t>
  </si>
  <si>
    <t>陳翊揚</t>
  </si>
  <si>
    <t>CHEN, YI-YANG</t>
  </si>
  <si>
    <t>許佳雯</t>
  </si>
  <si>
    <t>XU,JIA-WEn</t>
  </si>
  <si>
    <t>鄭伊辰</t>
  </si>
  <si>
    <t>CHENG, YI-CHEN</t>
  </si>
  <si>
    <t>蔡宗祐</t>
  </si>
  <si>
    <t>Tsai, Tzung-You</t>
  </si>
  <si>
    <t>陳昱霖</t>
  </si>
  <si>
    <t>CHEN, YU-LIN</t>
  </si>
  <si>
    <t>華承浩</t>
  </si>
  <si>
    <t>HUA,CHEN-HAO</t>
  </si>
  <si>
    <t>何昕哲</t>
  </si>
  <si>
    <t>HO,HSIN-CHE</t>
  </si>
  <si>
    <t>黃霈予</t>
  </si>
  <si>
    <t>HUANG,PEI-YU</t>
  </si>
  <si>
    <t>葉又仁</t>
  </si>
  <si>
    <t>YEH,YOU-JEN</t>
  </si>
  <si>
    <t>王柏翔</t>
  </si>
  <si>
    <t>WANG, BO-SIANG</t>
  </si>
  <si>
    <t>戴志軒</t>
  </si>
  <si>
    <t>TAI,CHIH-HSUAN</t>
  </si>
  <si>
    <t>張哲瑋</t>
  </si>
  <si>
    <t>CHANG-ZHE-WEI</t>
  </si>
  <si>
    <t>李彥翰</t>
  </si>
  <si>
    <t>Li,Yen-Han</t>
  </si>
  <si>
    <t>杜詠霖</t>
  </si>
  <si>
    <t>DU,YONG-LIN</t>
  </si>
  <si>
    <t>洪采妍</t>
  </si>
  <si>
    <t>Hung, Tsai-Yan</t>
  </si>
  <si>
    <t>曾怡瑄</t>
  </si>
  <si>
    <t>TSENG,YI-HSUAN</t>
  </si>
  <si>
    <t>黃少甫</t>
  </si>
  <si>
    <t>HUANG,SHAO-FU</t>
  </si>
  <si>
    <t>李宥昕</t>
  </si>
  <si>
    <t>Li Yu-Shin</t>
  </si>
  <si>
    <t>葉宣均</t>
  </si>
  <si>
    <t>YEH, HSUAN-CHUN</t>
  </si>
  <si>
    <t>胡曜麟</t>
  </si>
  <si>
    <t>HU,YAO-LIN</t>
  </si>
  <si>
    <t>校際選課</t>
  </si>
  <si>
    <t>張瑋純</t>
  </si>
  <si>
    <t>交換學生</t>
  </si>
  <si>
    <t>Margault MG</t>
  </si>
  <si>
    <t>B. Palignac</t>
  </si>
  <si>
    <t>Hsin-Yi Chen</t>
  </si>
  <si>
    <t>Hara Otoha</t>
  </si>
  <si>
    <t>Petr Sejvl</t>
  </si>
  <si>
    <t>職隨班附讀</t>
  </si>
  <si>
    <t>林宜賢</t>
  </si>
  <si>
    <t>YI-HSIEN LIN</t>
  </si>
  <si>
    <t>黃若瑄</t>
  </si>
  <si>
    <t>JO-HSUAN HUANG</t>
  </si>
  <si>
    <t>吳依穎</t>
  </si>
  <si>
    <t>YI-YING WU</t>
  </si>
  <si>
    <t>魏竹君</t>
  </si>
  <si>
    <t>CHU-CHUN WEI</t>
  </si>
  <si>
    <t>生化碩一</t>
  </si>
  <si>
    <t>謝哲瑞</t>
  </si>
  <si>
    <t>XIE, ZHE-RUI</t>
  </si>
  <si>
    <t>p1</t>
  </si>
  <si>
    <t>p2</t>
  </si>
  <si>
    <t>p3</t>
  </si>
  <si>
    <t>p4</t>
  </si>
  <si>
    <t>p5</t>
  </si>
  <si>
    <t>p6</t>
  </si>
  <si>
    <t>p7</t>
  </si>
  <si>
    <t>p8</t>
  </si>
  <si>
    <t>Mid</t>
  </si>
  <si>
    <t>average</t>
  </si>
  <si>
    <t>max</t>
  </si>
  <si>
    <t>min</t>
  </si>
  <si>
    <t>med</t>
  </si>
  <si>
    <t>std</t>
  </si>
  <si>
    <t>90-100</t>
  </si>
  <si>
    <t>80-89</t>
  </si>
  <si>
    <t>70-79</t>
  </si>
  <si>
    <t>60-69</t>
  </si>
  <si>
    <t>50-59</t>
  </si>
  <si>
    <t>40-49</t>
  </si>
  <si>
    <t>30-39</t>
  </si>
  <si>
    <t>20-29</t>
  </si>
  <si>
    <t>10-19</t>
  </si>
  <si>
    <t>0-9</t>
  </si>
  <si>
    <t>total</t>
  </si>
  <si>
    <t>x</t>
  </si>
  <si>
    <t>H1</t>
    <phoneticPr fontId="19" type="noConversion"/>
  </si>
  <si>
    <t>H2</t>
    <phoneticPr fontId="19" type="noConversion"/>
  </si>
  <si>
    <t>H3</t>
    <phoneticPr fontId="19" type="noConversion"/>
  </si>
  <si>
    <t>H4</t>
    <phoneticPr fontId="19" type="noConversion"/>
  </si>
  <si>
    <t>Mid</t>
    <phoneticPr fontId="19" type="noConversion"/>
  </si>
  <si>
    <t>Fin</t>
    <phoneticPr fontId="19" type="noConversion"/>
  </si>
  <si>
    <t>CPE</t>
    <phoneticPr fontId="19" type="noConversion"/>
  </si>
  <si>
    <t>Sem</t>
    <phoneticPr fontId="19" type="noConversion"/>
  </si>
  <si>
    <t>Fin</t>
    <phoneticPr fontId="23" type="noConversion"/>
  </si>
  <si>
    <t>p9</t>
    <phoneticPr fontId="23" type="noConversion"/>
  </si>
  <si>
    <t>戴志軒</t>
    <phoneticPr fontId="23" type="noConversion"/>
  </si>
  <si>
    <t>x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</si>
</sst>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176" fontId="20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14" xfId="0" applyFont="1" applyBorder="1"/>
    <xf numFmtId="0" fontId="21" fillId="0" borderId="14" xfId="0" applyFont="1" applyBorder="1" applyAlignment="1">
      <alignment horizontal="right" wrapText="1"/>
    </xf>
    <xf numFmtId="0" fontId="21" fillId="0" borderId="14" xfId="0" applyFont="1" applyFill="1" applyBorder="1" applyAlignment="1">
      <alignment horizontal="right" wrapText="1"/>
    </xf>
    <xf numFmtId="0" fontId="21" fillId="0" borderId="14" xfId="0" applyFont="1" applyBorder="1" applyAlignment="1">
      <alignment horizontal="center" vertical="center" wrapText="1"/>
    </xf>
    <xf numFmtId="1" fontId="21" fillId="0" borderId="14" xfId="0" applyNumberFormat="1" applyFont="1" applyBorder="1" applyAlignment="1">
      <alignment vertical="center"/>
    </xf>
    <xf numFmtId="0" fontId="21" fillId="0" borderId="14" xfId="0" applyFont="1" applyBorder="1" applyAlignment="1">
      <alignment horizontal="center"/>
    </xf>
    <xf numFmtId="0" fontId="21" fillId="0" borderId="14" xfId="0" applyFont="1" applyBorder="1" applyAlignment="1">
      <alignment vertical="center"/>
    </xf>
    <xf numFmtId="49" fontId="21" fillId="0" borderId="14" xfId="0" applyNumberFormat="1" applyFont="1" applyBorder="1" applyAlignment="1">
      <alignment horizontal="center"/>
    </xf>
    <xf numFmtId="178" fontId="21" fillId="0" borderId="14" xfId="0" applyNumberFormat="1" applyFont="1" applyBorder="1" applyAlignment="1">
      <alignment horizontal="center"/>
    </xf>
    <xf numFmtId="0" fontId="0" fillId="0" borderId="0" xfId="0"/>
    <xf numFmtId="0" fontId="21" fillId="33" borderId="14" xfId="0" applyFont="1" applyFill="1" applyBorder="1"/>
    <xf numFmtId="0" fontId="21" fillId="33" borderId="14" xfId="0" applyFont="1" applyFill="1" applyBorder="1" applyAlignment="1">
      <alignment horizontal="right" wrapText="1"/>
    </xf>
    <xf numFmtId="0" fontId="21" fillId="0" borderId="14" xfId="0" applyFont="1" applyFill="1" applyBorder="1"/>
    <xf numFmtId="0" fontId="21" fillId="0" borderId="14" xfId="0" applyFont="1" applyFill="1" applyBorder="1" applyAlignment="1">
      <alignment horizontal="right"/>
    </xf>
    <xf numFmtId="0" fontId="0" fillId="0" borderId="14" xfId="0" applyBorder="1"/>
    <xf numFmtId="0" fontId="21" fillId="34" borderId="14" xfId="0" applyFont="1" applyFill="1" applyBorder="1" applyAlignment="1">
      <alignment horizontal="right" wrapText="1"/>
    </xf>
    <xf numFmtId="0" fontId="21" fillId="0" borderId="0" xfId="0" applyFont="1" applyBorder="1"/>
    <xf numFmtId="0" fontId="22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vertical="center"/>
    </xf>
    <xf numFmtId="0" fontId="21" fillId="0" borderId="14" xfId="0" applyFont="1" applyFill="1" applyBorder="1" applyAlignment="1">
      <alignment horizontal="center" vertical="center" wrapText="1"/>
    </xf>
    <xf numFmtId="1" fontId="21" fillId="0" borderId="14" xfId="0" applyNumberFormat="1" applyFont="1" applyFill="1" applyBorder="1" applyAlignment="1">
      <alignment vertical="center"/>
    </xf>
    <xf numFmtId="0" fontId="21" fillId="0" borderId="14" xfId="0" applyFont="1" applyFill="1" applyBorder="1" applyAlignment="1">
      <alignment horizontal="center"/>
    </xf>
    <xf numFmtId="49" fontId="21" fillId="0" borderId="14" xfId="0" applyNumberFormat="1" applyFont="1" applyFill="1" applyBorder="1" applyAlignment="1">
      <alignment horizontal="center"/>
    </xf>
    <xf numFmtId="178" fontId="21" fillId="0" borderId="14" xfId="0" applyNumberFormat="1" applyFont="1" applyFill="1" applyBorder="1" applyAlignment="1">
      <alignment horizontal="center"/>
    </xf>
    <xf numFmtId="0" fontId="21" fillId="35" borderId="14" xfId="0" applyFont="1" applyFill="1" applyBorder="1" applyAlignment="1">
      <alignment horizontal="right" wrapText="1"/>
    </xf>
    <xf numFmtId="0" fontId="21" fillId="37" borderId="14" xfId="0" applyFont="1" applyFill="1" applyBorder="1" applyAlignment="1">
      <alignment horizontal="right" wrapText="1"/>
    </xf>
    <xf numFmtId="176" fontId="21" fillId="0" borderId="14" xfId="0" applyNumberFormat="1" applyFont="1" applyFill="1" applyBorder="1"/>
    <xf numFmtId="176" fontId="21" fillId="35" borderId="14" xfId="0" applyNumberFormat="1" applyFont="1" applyFill="1" applyBorder="1"/>
    <xf numFmtId="176" fontId="21" fillId="37" borderId="14" xfId="0" applyNumberFormat="1" applyFont="1" applyFill="1" applyBorder="1"/>
    <xf numFmtId="176" fontId="21" fillId="36" borderId="14" xfId="0" applyNumberFormat="1" applyFont="1" applyFill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Midterm 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E0-488E-8E1A-E1D14EFA9076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E0-488E-8E1A-E1D14EFA9076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E0-488E-8E1A-E1D14EFA9076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E0-488E-8E1A-E1D14EFA9076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E0-488E-8E1A-E1D14EFA9076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5E0-488E-8E1A-E1D14EFA9076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5E0-488E-8E1A-E1D14EFA9076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5E0-488E-8E1A-E1D14EFA9076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5E0-488E-8E1A-E1D14EFA9076}"/>
              </c:ext>
            </c:extLst>
          </c:dPt>
          <c:dPt>
            <c:idx val="9"/>
            <c:invertIfNegative val="1"/>
            <c:bubble3D val="0"/>
            <c:spPr>
              <a:solidFill>
                <a:schemeClr val="accent4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5E0-488E-8E1A-E1D14EFA90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Mid!$D$60:$D$69</c:f>
              <c:strCache>
                <c:ptCount val="10"/>
                <c:pt idx="0">
                  <c:v>90-100</c:v>
                </c:pt>
                <c:pt idx="1">
                  <c:v>80-89</c:v>
                </c:pt>
                <c:pt idx="2">
                  <c:v>70-79</c:v>
                </c:pt>
                <c:pt idx="3">
                  <c:v>60-69</c:v>
                </c:pt>
                <c:pt idx="4">
                  <c:v>50-59</c:v>
                </c:pt>
                <c:pt idx="5">
                  <c:v>40-49</c:v>
                </c:pt>
                <c:pt idx="6">
                  <c:v>30-39</c:v>
                </c:pt>
                <c:pt idx="7">
                  <c:v>20-29</c:v>
                </c:pt>
                <c:pt idx="8">
                  <c:v>10-19</c:v>
                </c:pt>
                <c:pt idx="9">
                  <c:v>0-9</c:v>
                </c:pt>
              </c:strCache>
            </c:strRef>
          </c:cat>
          <c:val>
            <c:numRef>
              <c:f>Mid!$M$60:$M$69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6</c:v>
                </c:pt>
                <c:pt idx="4">
                  <c:v>16</c:v>
                </c:pt>
                <c:pt idx="5">
                  <c:v>9</c:v>
                </c:pt>
                <c:pt idx="6">
                  <c:v>3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5E0-488E-8E1A-E1D14EFA9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23515087"/>
        <c:axId val="384559691"/>
      </c:barChart>
      <c:catAx>
        <c:axId val="22351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559691"/>
        <c:crosses val="autoZero"/>
        <c:auto val="1"/>
        <c:lblAlgn val="ctr"/>
        <c:lblOffset val="100"/>
        <c:noMultiLvlLbl val="1"/>
      </c:catAx>
      <c:valAx>
        <c:axId val="3845596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351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52</xdr:row>
      <xdr:rowOff>0</xdr:rowOff>
    </xdr:from>
    <xdr:ext cx="4983480" cy="32994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F7FAD-E09F-4060-8A2C-69FC7BC5B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showGridLines="0" topLeftCell="A34" workbookViewId="0">
      <selection activeCell="A10" sqref="A10:D62"/>
    </sheetView>
  </sheetViews>
  <sheetFormatPr defaultRowHeight="16.149999999999999" x14ac:dyDescent="0.45"/>
  <cols>
    <col min="1" max="1" width="4.265625" bestFit="1" customWidth="1"/>
    <col min="2" max="2" width="9.3984375" bestFit="1" customWidth="1"/>
    <col min="3" max="3" width="9.1328125" bestFit="1" customWidth="1"/>
    <col min="4" max="4" width="10.265625" bestFit="1" customWidth="1"/>
    <col min="5" max="5" width="20.86328125" bestFit="1" customWidth="1"/>
    <col min="6" max="7" width="7.73046875" bestFit="1" customWidth="1"/>
  </cols>
  <sheetData>
    <row r="1" spans="1:7" x14ac:dyDescent="0.45">
      <c r="A1" s="37" t="s">
        <v>0</v>
      </c>
      <c r="B1" s="38"/>
      <c r="C1" s="39" t="s">
        <v>1</v>
      </c>
      <c r="D1" s="40"/>
      <c r="E1" s="40"/>
      <c r="F1" s="41"/>
    </row>
    <row r="2" spans="1:7" x14ac:dyDescent="0.45">
      <c r="A2" s="37" t="s">
        <v>2</v>
      </c>
      <c r="B2" s="38"/>
      <c r="C2" s="39" t="s">
        <v>3</v>
      </c>
      <c r="D2" s="40"/>
      <c r="E2" s="40"/>
      <c r="F2" s="41"/>
    </row>
    <row r="3" spans="1:7" x14ac:dyDescent="0.45">
      <c r="A3" s="37" t="s">
        <v>4</v>
      </c>
      <c r="B3" s="38"/>
      <c r="C3" s="39" t="s">
        <v>5</v>
      </c>
      <c r="D3" s="40"/>
      <c r="E3" s="40"/>
      <c r="F3" s="41"/>
    </row>
    <row r="4" spans="1:7" x14ac:dyDescent="0.45">
      <c r="A4" s="37" t="s">
        <v>6</v>
      </c>
      <c r="B4" s="38"/>
      <c r="C4" s="39" t="s">
        <v>7</v>
      </c>
      <c r="D4" s="40"/>
      <c r="E4" s="40"/>
      <c r="F4" s="41"/>
    </row>
    <row r="5" spans="1:7" x14ac:dyDescent="0.45">
      <c r="A5" s="37" t="s">
        <v>8</v>
      </c>
      <c r="B5" s="38"/>
      <c r="C5" s="39" t="s">
        <v>9</v>
      </c>
      <c r="D5" s="40"/>
      <c r="E5" s="40"/>
      <c r="F5" s="41"/>
    </row>
    <row r="6" spans="1:7" x14ac:dyDescent="0.45">
      <c r="A6" s="1"/>
    </row>
    <row r="7" spans="1:7" x14ac:dyDescent="0.45">
      <c r="A7" s="42" t="s">
        <v>10</v>
      </c>
      <c r="B7" s="43"/>
      <c r="C7" s="43"/>
      <c r="D7" s="43"/>
      <c r="E7" s="43"/>
      <c r="F7" s="43"/>
      <c r="G7" s="43"/>
    </row>
    <row r="8" spans="1:7" x14ac:dyDescent="0.45">
      <c r="A8" s="1"/>
    </row>
    <row r="9" spans="1:7" ht="27.75" x14ac:dyDescent="0.4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8.15" x14ac:dyDescent="0.45">
      <c r="A10" s="3">
        <v>1</v>
      </c>
      <c r="B10" s="3" t="s">
        <v>18</v>
      </c>
      <c r="C10" s="3">
        <v>109990025</v>
      </c>
      <c r="D10" s="3" t="s">
        <v>19</v>
      </c>
      <c r="E10" s="3" t="s">
        <v>20</v>
      </c>
      <c r="F10" s="4"/>
      <c r="G10" s="3"/>
    </row>
    <row r="11" spans="1:7" x14ac:dyDescent="0.45">
      <c r="A11" s="3">
        <v>2</v>
      </c>
      <c r="B11" s="3" t="s">
        <v>21</v>
      </c>
      <c r="C11" s="3">
        <v>110570044</v>
      </c>
      <c r="D11" s="3" t="s">
        <v>22</v>
      </c>
      <c r="E11" s="3" t="s">
        <v>23</v>
      </c>
      <c r="F11" s="4"/>
      <c r="G11" s="3"/>
    </row>
    <row r="12" spans="1:7" x14ac:dyDescent="0.45">
      <c r="A12" s="3">
        <v>3</v>
      </c>
      <c r="B12" s="3" t="s">
        <v>24</v>
      </c>
      <c r="C12" s="3" t="s">
        <v>25</v>
      </c>
      <c r="D12" s="3" t="s">
        <v>26</v>
      </c>
      <c r="E12" s="3" t="s">
        <v>27</v>
      </c>
      <c r="F12" s="4"/>
      <c r="G12" s="3"/>
    </row>
    <row r="13" spans="1:7" x14ac:dyDescent="0.45">
      <c r="A13" s="3">
        <v>4</v>
      </c>
      <c r="B13" s="3" t="s">
        <v>24</v>
      </c>
      <c r="C13" s="3" t="s">
        <v>28</v>
      </c>
      <c r="D13" s="3" t="s">
        <v>29</v>
      </c>
      <c r="E13" s="3" t="s">
        <v>30</v>
      </c>
      <c r="F13" s="4"/>
      <c r="G13" s="3"/>
    </row>
    <row r="14" spans="1:7" x14ac:dyDescent="0.45">
      <c r="A14" s="3">
        <v>5</v>
      </c>
      <c r="B14" s="3" t="s">
        <v>31</v>
      </c>
      <c r="C14" s="3">
        <v>111370232</v>
      </c>
      <c r="D14" s="3" t="s">
        <v>32</v>
      </c>
      <c r="E14" s="3" t="s">
        <v>33</v>
      </c>
      <c r="F14" s="4"/>
      <c r="G14" s="3"/>
    </row>
    <row r="15" spans="1:7" x14ac:dyDescent="0.45">
      <c r="A15" s="3">
        <v>6</v>
      </c>
      <c r="B15" s="3" t="s">
        <v>34</v>
      </c>
      <c r="C15" s="3">
        <v>111590020</v>
      </c>
      <c r="D15" s="3" t="s">
        <v>35</v>
      </c>
      <c r="E15" s="3" t="s">
        <v>36</v>
      </c>
      <c r="F15" s="4"/>
      <c r="G15" s="3"/>
    </row>
    <row r="16" spans="1:7" x14ac:dyDescent="0.45">
      <c r="A16" s="3">
        <v>7</v>
      </c>
      <c r="B16" s="3" t="s">
        <v>37</v>
      </c>
      <c r="C16" s="3">
        <v>111820017</v>
      </c>
      <c r="D16" s="3" t="s">
        <v>38</v>
      </c>
      <c r="E16" s="3" t="s">
        <v>39</v>
      </c>
      <c r="F16" s="4"/>
      <c r="G16" s="3"/>
    </row>
    <row r="17" spans="1:7" x14ac:dyDescent="0.45">
      <c r="A17" s="3">
        <v>8</v>
      </c>
      <c r="B17" s="3" t="s">
        <v>40</v>
      </c>
      <c r="C17" s="3">
        <v>112318100</v>
      </c>
      <c r="D17" s="3" t="s">
        <v>41</v>
      </c>
      <c r="E17" s="3" t="s">
        <v>42</v>
      </c>
      <c r="F17" s="4" t="s">
        <v>43</v>
      </c>
      <c r="G17" s="3"/>
    </row>
    <row r="18" spans="1:7" x14ac:dyDescent="0.45">
      <c r="A18" s="3">
        <v>9</v>
      </c>
      <c r="B18" s="3" t="s">
        <v>40</v>
      </c>
      <c r="C18" s="3">
        <v>112318103</v>
      </c>
      <c r="D18" s="3" t="s">
        <v>44</v>
      </c>
      <c r="E18" s="3" t="s">
        <v>45</v>
      </c>
      <c r="F18" s="4" t="s">
        <v>43</v>
      </c>
      <c r="G18" s="3"/>
    </row>
    <row r="19" spans="1:7" x14ac:dyDescent="0.45">
      <c r="A19" s="3">
        <v>10</v>
      </c>
      <c r="B19" s="3" t="s">
        <v>40</v>
      </c>
      <c r="C19" s="3">
        <v>112318158</v>
      </c>
      <c r="D19" s="3" t="s">
        <v>46</v>
      </c>
      <c r="E19" s="3" t="s">
        <v>47</v>
      </c>
      <c r="F19" s="4" t="s">
        <v>43</v>
      </c>
      <c r="G19" s="3"/>
    </row>
    <row r="20" spans="1:7" x14ac:dyDescent="0.45">
      <c r="A20" s="3">
        <v>11</v>
      </c>
      <c r="B20" s="3" t="s">
        <v>40</v>
      </c>
      <c r="C20" s="3">
        <v>112318170</v>
      </c>
      <c r="D20" s="3" t="s">
        <v>48</v>
      </c>
      <c r="E20" s="3" t="s">
        <v>49</v>
      </c>
      <c r="F20" s="4" t="s">
        <v>43</v>
      </c>
      <c r="G20" s="3"/>
    </row>
    <row r="21" spans="1:7" x14ac:dyDescent="0.45">
      <c r="A21" s="3">
        <v>12</v>
      </c>
      <c r="B21" s="3" t="s">
        <v>50</v>
      </c>
      <c r="C21" s="3">
        <v>112350024</v>
      </c>
      <c r="D21" s="3" t="s">
        <v>51</v>
      </c>
      <c r="E21" s="3" t="s">
        <v>52</v>
      </c>
      <c r="F21" s="4"/>
      <c r="G21" s="3"/>
    </row>
    <row r="22" spans="1:7" x14ac:dyDescent="0.45">
      <c r="A22" s="3">
        <v>13</v>
      </c>
      <c r="B22" s="3" t="s">
        <v>7</v>
      </c>
      <c r="C22" s="3">
        <v>112820002</v>
      </c>
      <c r="D22" s="3" t="s">
        <v>53</v>
      </c>
      <c r="E22" s="3" t="s">
        <v>54</v>
      </c>
      <c r="F22" s="4"/>
      <c r="G22" s="3"/>
    </row>
    <row r="23" spans="1:7" x14ac:dyDescent="0.45">
      <c r="A23" s="3">
        <v>14</v>
      </c>
      <c r="B23" s="3" t="s">
        <v>7</v>
      </c>
      <c r="C23" s="3">
        <v>112820003</v>
      </c>
      <c r="D23" s="3" t="s">
        <v>55</v>
      </c>
      <c r="E23" s="3" t="s">
        <v>56</v>
      </c>
      <c r="F23" s="4"/>
      <c r="G23" s="3"/>
    </row>
    <row r="24" spans="1:7" x14ac:dyDescent="0.45">
      <c r="A24" s="3">
        <v>15</v>
      </c>
      <c r="B24" s="3" t="s">
        <v>7</v>
      </c>
      <c r="C24" s="3">
        <v>112820008</v>
      </c>
      <c r="D24" s="3" t="s">
        <v>57</v>
      </c>
      <c r="E24" s="3" t="s">
        <v>58</v>
      </c>
      <c r="F24" s="4"/>
      <c r="G24" s="3"/>
    </row>
    <row r="25" spans="1:7" x14ac:dyDescent="0.45">
      <c r="A25" s="3">
        <v>16</v>
      </c>
      <c r="B25" s="3" t="s">
        <v>7</v>
      </c>
      <c r="C25" s="3">
        <v>112820009</v>
      </c>
      <c r="D25" s="3" t="s">
        <v>59</v>
      </c>
      <c r="E25" s="3" t="s">
        <v>60</v>
      </c>
      <c r="F25" s="4"/>
      <c r="G25" s="3"/>
    </row>
    <row r="26" spans="1:7" x14ac:dyDescent="0.45">
      <c r="A26" s="3">
        <v>17</v>
      </c>
      <c r="B26" s="3" t="s">
        <v>7</v>
      </c>
      <c r="C26" s="3">
        <v>112820012</v>
      </c>
      <c r="D26" s="3" t="s">
        <v>61</v>
      </c>
      <c r="E26" s="3" t="s">
        <v>62</v>
      </c>
      <c r="F26" s="4"/>
      <c r="G26" s="3"/>
    </row>
    <row r="27" spans="1:7" x14ac:dyDescent="0.45">
      <c r="A27" s="3">
        <v>18</v>
      </c>
      <c r="B27" s="3" t="s">
        <v>7</v>
      </c>
      <c r="C27" s="3">
        <v>112820018</v>
      </c>
      <c r="D27" s="3" t="s">
        <v>63</v>
      </c>
      <c r="E27" s="3" t="s">
        <v>64</v>
      </c>
      <c r="F27" s="4"/>
      <c r="G27" s="3"/>
    </row>
    <row r="28" spans="1:7" x14ac:dyDescent="0.45">
      <c r="A28" s="3">
        <v>19</v>
      </c>
      <c r="B28" s="3" t="s">
        <v>7</v>
      </c>
      <c r="C28" s="3">
        <v>112820019</v>
      </c>
      <c r="D28" s="3" t="s">
        <v>65</v>
      </c>
      <c r="E28" s="3" t="s">
        <v>66</v>
      </c>
      <c r="F28" s="4"/>
      <c r="G28" s="3"/>
    </row>
    <row r="29" spans="1:7" x14ac:dyDescent="0.45">
      <c r="A29" s="3">
        <v>20</v>
      </c>
      <c r="B29" s="3" t="s">
        <v>7</v>
      </c>
      <c r="C29" s="3">
        <v>112820022</v>
      </c>
      <c r="D29" s="3" t="s">
        <v>67</v>
      </c>
      <c r="E29" s="3" t="s">
        <v>68</v>
      </c>
      <c r="F29" s="4"/>
      <c r="G29" s="3"/>
    </row>
    <row r="30" spans="1:7" x14ac:dyDescent="0.45">
      <c r="A30" s="3">
        <v>21</v>
      </c>
      <c r="B30" s="3" t="s">
        <v>7</v>
      </c>
      <c r="C30" s="3">
        <v>112820023</v>
      </c>
      <c r="D30" s="3" t="s">
        <v>69</v>
      </c>
      <c r="E30" s="3" t="s">
        <v>70</v>
      </c>
      <c r="F30" s="4"/>
      <c r="G30" s="3"/>
    </row>
    <row r="31" spans="1:7" x14ac:dyDescent="0.45">
      <c r="A31" s="3">
        <v>22</v>
      </c>
      <c r="B31" s="3" t="s">
        <v>7</v>
      </c>
      <c r="C31" s="3">
        <v>112820024</v>
      </c>
      <c r="D31" s="3" t="s">
        <v>71</v>
      </c>
      <c r="E31" s="3" t="s">
        <v>72</v>
      </c>
      <c r="F31" s="4"/>
      <c r="G31" s="3"/>
    </row>
    <row r="32" spans="1:7" x14ac:dyDescent="0.45">
      <c r="A32" s="3">
        <v>23</v>
      </c>
      <c r="B32" s="3" t="s">
        <v>7</v>
      </c>
      <c r="C32" s="3">
        <v>112820025</v>
      </c>
      <c r="D32" s="3" t="s">
        <v>73</v>
      </c>
      <c r="E32" s="3" t="s">
        <v>74</v>
      </c>
      <c r="F32" s="4"/>
      <c r="G32" s="3"/>
    </row>
    <row r="33" spans="1:7" x14ac:dyDescent="0.45">
      <c r="A33" s="3">
        <v>24</v>
      </c>
      <c r="B33" s="3" t="s">
        <v>7</v>
      </c>
      <c r="C33" s="3">
        <v>112820026</v>
      </c>
      <c r="D33" s="3" t="s">
        <v>75</v>
      </c>
      <c r="E33" s="3" t="s">
        <v>76</v>
      </c>
      <c r="F33" s="4"/>
      <c r="G33" s="3"/>
    </row>
    <row r="34" spans="1:7" x14ac:dyDescent="0.45">
      <c r="A34" s="3">
        <v>25</v>
      </c>
      <c r="B34" s="3" t="s">
        <v>7</v>
      </c>
      <c r="C34" s="3">
        <v>112820028</v>
      </c>
      <c r="D34" s="3" t="s">
        <v>77</v>
      </c>
      <c r="E34" s="3" t="s">
        <v>78</v>
      </c>
      <c r="F34" s="4"/>
      <c r="G34" s="3"/>
    </row>
    <row r="35" spans="1:7" x14ac:dyDescent="0.45">
      <c r="A35" s="3">
        <v>26</v>
      </c>
      <c r="B35" s="3" t="s">
        <v>7</v>
      </c>
      <c r="C35" s="3">
        <v>112820029</v>
      </c>
      <c r="D35" s="3" t="s">
        <v>79</v>
      </c>
      <c r="E35" s="3" t="s">
        <v>80</v>
      </c>
      <c r="F35" s="4"/>
      <c r="G35" s="3"/>
    </row>
    <row r="36" spans="1:7" x14ac:dyDescent="0.45">
      <c r="A36" s="3">
        <v>27</v>
      </c>
      <c r="B36" s="3" t="s">
        <v>7</v>
      </c>
      <c r="C36" s="3">
        <v>112820030</v>
      </c>
      <c r="D36" s="3" t="s">
        <v>81</v>
      </c>
      <c r="E36" s="3" t="s">
        <v>82</v>
      </c>
      <c r="F36" s="4"/>
      <c r="G36" s="3"/>
    </row>
    <row r="37" spans="1:7" x14ac:dyDescent="0.45">
      <c r="A37" s="3">
        <v>28</v>
      </c>
      <c r="B37" s="3" t="s">
        <v>7</v>
      </c>
      <c r="C37" s="3">
        <v>112820031</v>
      </c>
      <c r="D37" s="3" t="s">
        <v>83</v>
      </c>
      <c r="E37" s="3" t="s">
        <v>84</v>
      </c>
      <c r="F37" s="4"/>
      <c r="G37" s="3"/>
    </row>
    <row r="38" spans="1:7" x14ac:dyDescent="0.45">
      <c r="A38" s="3">
        <v>29</v>
      </c>
      <c r="B38" s="3" t="s">
        <v>7</v>
      </c>
      <c r="C38" s="3">
        <v>112820032</v>
      </c>
      <c r="D38" s="3" t="s">
        <v>85</v>
      </c>
      <c r="E38" s="3" t="s">
        <v>86</v>
      </c>
      <c r="F38" s="4"/>
      <c r="G38" s="3"/>
    </row>
    <row r="39" spans="1:7" x14ac:dyDescent="0.45">
      <c r="A39" s="3">
        <v>30</v>
      </c>
      <c r="B39" s="3" t="s">
        <v>7</v>
      </c>
      <c r="C39" s="3">
        <v>112820035</v>
      </c>
      <c r="D39" s="3" t="s">
        <v>87</v>
      </c>
      <c r="E39" s="3" t="s">
        <v>88</v>
      </c>
      <c r="F39" s="4"/>
      <c r="G39" s="3"/>
    </row>
    <row r="40" spans="1:7" x14ac:dyDescent="0.45">
      <c r="A40" s="3">
        <v>31</v>
      </c>
      <c r="B40" s="3" t="s">
        <v>7</v>
      </c>
      <c r="C40" s="3">
        <v>112820037</v>
      </c>
      <c r="D40" s="3" t="s">
        <v>89</v>
      </c>
      <c r="E40" s="3" t="s">
        <v>90</v>
      </c>
      <c r="F40" s="4"/>
      <c r="G40" s="3"/>
    </row>
    <row r="41" spans="1:7" x14ac:dyDescent="0.45">
      <c r="A41" s="3">
        <v>32</v>
      </c>
      <c r="B41" s="3" t="s">
        <v>7</v>
      </c>
      <c r="C41" s="3">
        <v>112820038</v>
      </c>
      <c r="D41" s="3" t="s">
        <v>91</v>
      </c>
      <c r="E41" s="3" t="s">
        <v>92</v>
      </c>
      <c r="F41" s="4"/>
      <c r="G41" s="3"/>
    </row>
    <row r="42" spans="1:7" x14ac:dyDescent="0.45">
      <c r="A42" s="3">
        <v>33</v>
      </c>
      <c r="B42" s="3" t="s">
        <v>7</v>
      </c>
      <c r="C42" s="3">
        <v>112820039</v>
      </c>
      <c r="D42" s="3" t="s">
        <v>93</v>
      </c>
      <c r="E42" s="3" t="s">
        <v>94</v>
      </c>
      <c r="F42" s="4"/>
      <c r="G42" s="3"/>
    </row>
    <row r="43" spans="1:7" x14ac:dyDescent="0.45">
      <c r="A43" s="3">
        <v>34</v>
      </c>
      <c r="B43" s="3" t="s">
        <v>7</v>
      </c>
      <c r="C43" s="3">
        <v>112820040</v>
      </c>
      <c r="D43" s="3" t="s">
        <v>95</v>
      </c>
      <c r="E43" s="3" t="s">
        <v>96</v>
      </c>
      <c r="F43" s="4"/>
      <c r="G43" s="3"/>
    </row>
    <row r="44" spans="1:7" x14ac:dyDescent="0.45">
      <c r="A44" s="3">
        <v>35</v>
      </c>
      <c r="B44" s="3" t="s">
        <v>7</v>
      </c>
      <c r="C44" s="3">
        <v>112820041</v>
      </c>
      <c r="D44" s="3" t="s">
        <v>97</v>
      </c>
      <c r="E44" s="3" t="s">
        <v>98</v>
      </c>
      <c r="F44" s="4"/>
      <c r="G44" s="3"/>
    </row>
    <row r="45" spans="1:7" x14ac:dyDescent="0.45">
      <c r="A45" s="3">
        <v>36</v>
      </c>
      <c r="B45" s="3" t="s">
        <v>7</v>
      </c>
      <c r="C45" s="3">
        <v>112820042</v>
      </c>
      <c r="D45" s="3" t="s">
        <v>99</v>
      </c>
      <c r="E45" s="3" t="s">
        <v>100</v>
      </c>
      <c r="F45" s="4"/>
      <c r="G45" s="3"/>
    </row>
    <row r="46" spans="1:7" x14ac:dyDescent="0.45">
      <c r="A46" s="3">
        <v>37</v>
      </c>
      <c r="B46" s="3" t="s">
        <v>7</v>
      </c>
      <c r="C46" s="3">
        <v>112820044</v>
      </c>
      <c r="D46" s="3" t="s">
        <v>101</v>
      </c>
      <c r="E46" s="3" t="s">
        <v>102</v>
      </c>
      <c r="F46" s="4"/>
      <c r="G46" s="3"/>
    </row>
    <row r="47" spans="1:7" x14ac:dyDescent="0.45">
      <c r="A47" s="3">
        <v>38</v>
      </c>
      <c r="B47" s="3" t="s">
        <v>7</v>
      </c>
      <c r="C47" s="3">
        <v>112820045</v>
      </c>
      <c r="D47" s="3" t="s">
        <v>103</v>
      </c>
      <c r="E47" s="3" t="s">
        <v>104</v>
      </c>
      <c r="F47" s="4"/>
      <c r="G47" s="3"/>
    </row>
    <row r="48" spans="1:7" x14ac:dyDescent="0.45">
      <c r="A48" s="3">
        <v>39</v>
      </c>
      <c r="B48" s="3" t="s">
        <v>7</v>
      </c>
      <c r="C48" s="3">
        <v>112820046</v>
      </c>
      <c r="D48" s="3" t="s">
        <v>105</v>
      </c>
      <c r="E48" s="3" t="s">
        <v>106</v>
      </c>
      <c r="F48" s="4"/>
      <c r="G48" s="3"/>
    </row>
    <row r="49" spans="1:7" x14ac:dyDescent="0.45">
      <c r="A49" s="3">
        <v>40</v>
      </c>
      <c r="B49" s="3" t="s">
        <v>7</v>
      </c>
      <c r="C49" s="3">
        <v>112820047</v>
      </c>
      <c r="D49" s="3" t="s">
        <v>107</v>
      </c>
      <c r="E49" s="3" t="s">
        <v>108</v>
      </c>
      <c r="F49" s="4"/>
      <c r="G49" s="3"/>
    </row>
    <row r="50" spans="1:7" x14ac:dyDescent="0.45">
      <c r="A50" s="3">
        <v>41</v>
      </c>
      <c r="B50" s="3" t="s">
        <v>7</v>
      </c>
      <c r="C50" s="3">
        <v>112820048</v>
      </c>
      <c r="D50" s="3" t="s">
        <v>109</v>
      </c>
      <c r="E50" s="3" t="s">
        <v>110</v>
      </c>
      <c r="F50" s="4"/>
      <c r="G50" s="3"/>
    </row>
    <row r="51" spans="1:7" x14ac:dyDescent="0.45">
      <c r="A51" s="3">
        <v>42</v>
      </c>
      <c r="B51" s="3" t="s">
        <v>7</v>
      </c>
      <c r="C51" s="3">
        <v>112820049</v>
      </c>
      <c r="D51" s="3" t="s">
        <v>111</v>
      </c>
      <c r="E51" s="3" t="s">
        <v>112</v>
      </c>
      <c r="F51" s="4"/>
      <c r="G51" s="3"/>
    </row>
    <row r="52" spans="1:7" x14ac:dyDescent="0.45">
      <c r="A52" s="3">
        <v>43</v>
      </c>
      <c r="B52" s="3" t="s">
        <v>113</v>
      </c>
      <c r="C52" s="3">
        <v>113002021</v>
      </c>
      <c r="D52" s="3" t="s">
        <v>114</v>
      </c>
      <c r="E52" s="3"/>
      <c r="F52" s="4"/>
      <c r="G52" s="3"/>
    </row>
    <row r="53" spans="1:7" x14ac:dyDescent="0.45">
      <c r="A53" s="3">
        <v>44</v>
      </c>
      <c r="B53" s="3" t="s">
        <v>115</v>
      </c>
      <c r="C53" s="3">
        <v>113012019</v>
      </c>
      <c r="D53" s="3" t="s">
        <v>116</v>
      </c>
      <c r="E53" s="3" t="s">
        <v>116</v>
      </c>
      <c r="F53" s="4"/>
      <c r="G53" s="3"/>
    </row>
    <row r="54" spans="1:7" x14ac:dyDescent="0.45">
      <c r="A54" s="3">
        <v>45</v>
      </c>
      <c r="B54" s="3" t="s">
        <v>115</v>
      </c>
      <c r="C54" s="3">
        <v>113012020</v>
      </c>
      <c r="D54" s="3" t="s">
        <v>117</v>
      </c>
      <c r="E54" s="3" t="s">
        <v>117</v>
      </c>
      <c r="F54" s="4"/>
      <c r="G54" s="3"/>
    </row>
    <row r="55" spans="1:7" x14ac:dyDescent="0.45">
      <c r="A55" s="3">
        <v>46</v>
      </c>
      <c r="B55" s="3" t="s">
        <v>115</v>
      </c>
      <c r="C55" s="3">
        <v>113012028</v>
      </c>
      <c r="D55" s="3" t="s">
        <v>118</v>
      </c>
      <c r="E55" s="3" t="s">
        <v>118</v>
      </c>
      <c r="F55" s="4"/>
      <c r="G55" s="3"/>
    </row>
    <row r="56" spans="1:7" x14ac:dyDescent="0.45">
      <c r="A56" s="3">
        <v>47</v>
      </c>
      <c r="B56" s="3" t="s">
        <v>115</v>
      </c>
      <c r="C56" s="3">
        <v>113012043</v>
      </c>
      <c r="D56" s="3" t="s">
        <v>119</v>
      </c>
      <c r="E56" s="3" t="s">
        <v>119</v>
      </c>
      <c r="F56" s="4"/>
      <c r="G56" s="3"/>
    </row>
    <row r="57" spans="1:7" x14ac:dyDescent="0.45">
      <c r="A57" s="3">
        <v>48</v>
      </c>
      <c r="B57" s="3" t="s">
        <v>115</v>
      </c>
      <c r="C57" s="3">
        <v>113015007</v>
      </c>
      <c r="D57" s="3" t="s">
        <v>120</v>
      </c>
      <c r="E57" s="3" t="s">
        <v>120</v>
      </c>
      <c r="F57" s="4"/>
      <c r="G57" s="3"/>
    </row>
    <row r="58" spans="1:7" ht="28.15" x14ac:dyDescent="0.45">
      <c r="A58" s="3">
        <v>49</v>
      </c>
      <c r="B58" s="3" t="s">
        <v>121</v>
      </c>
      <c r="C58" s="3">
        <v>113054313</v>
      </c>
      <c r="D58" s="3" t="s">
        <v>122</v>
      </c>
      <c r="E58" s="3" t="s">
        <v>123</v>
      </c>
      <c r="F58" s="4"/>
      <c r="G58" s="3"/>
    </row>
    <row r="59" spans="1:7" ht="28.15" x14ac:dyDescent="0.45">
      <c r="A59" s="3">
        <v>50</v>
      </c>
      <c r="B59" s="3" t="s">
        <v>121</v>
      </c>
      <c r="C59" s="3">
        <v>113054317</v>
      </c>
      <c r="D59" s="3" t="s">
        <v>124</v>
      </c>
      <c r="E59" s="3" t="s">
        <v>125</v>
      </c>
      <c r="F59" s="4"/>
      <c r="G59" s="3"/>
    </row>
    <row r="60" spans="1:7" ht="28.15" x14ac:dyDescent="0.45">
      <c r="A60" s="3">
        <v>51</v>
      </c>
      <c r="B60" s="3" t="s">
        <v>121</v>
      </c>
      <c r="C60" s="3">
        <v>113054320</v>
      </c>
      <c r="D60" s="3" t="s">
        <v>126</v>
      </c>
      <c r="E60" s="3" t="s">
        <v>127</v>
      </c>
      <c r="F60" s="4"/>
      <c r="G60" s="3"/>
    </row>
    <row r="61" spans="1:7" ht="28.15" x14ac:dyDescent="0.45">
      <c r="A61" s="3">
        <v>52</v>
      </c>
      <c r="B61" s="3" t="s">
        <v>121</v>
      </c>
      <c r="C61" s="3">
        <v>113054333</v>
      </c>
      <c r="D61" s="3" t="s">
        <v>128</v>
      </c>
      <c r="E61" s="3" t="s">
        <v>129</v>
      </c>
      <c r="F61" s="4"/>
      <c r="G61" s="3"/>
    </row>
    <row r="62" spans="1:7" x14ac:dyDescent="0.45">
      <c r="A62" s="3">
        <v>53</v>
      </c>
      <c r="B62" s="3" t="s">
        <v>130</v>
      </c>
      <c r="C62" s="3">
        <v>113688014</v>
      </c>
      <c r="D62" s="3" t="s">
        <v>131</v>
      </c>
      <c r="E62" s="3" t="s">
        <v>132</v>
      </c>
      <c r="F62" s="4"/>
      <c r="G62" s="3"/>
    </row>
  </sheetData>
  <mergeCells count="11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7:G7"/>
  </mergeCells>
  <phoneticPr fontId="2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9C29-6FF8-4530-AC70-2AB2CF8076ED}">
  <dimension ref="A1:L70"/>
  <sheetViews>
    <sheetView tabSelected="1" topLeftCell="A31" workbookViewId="0">
      <selection activeCell="K35" sqref="K35"/>
    </sheetView>
  </sheetViews>
  <sheetFormatPr defaultColWidth="8.73046875" defaultRowHeight="16.149999999999999" x14ac:dyDescent="0.45"/>
  <cols>
    <col min="1" max="1" width="17.46484375" style="16" customWidth="1"/>
    <col min="2" max="2" width="11.3984375" style="16" customWidth="1"/>
    <col min="3" max="3" width="14.265625" style="16" customWidth="1"/>
    <col min="4" max="4" width="17.265625" style="16" customWidth="1"/>
    <col min="5" max="5" width="6.33203125" style="16" bestFit="1" customWidth="1"/>
    <col min="6" max="8" width="5" style="16" bestFit="1" customWidth="1"/>
    <col min="9" max="9" width="5.796875" style="16" customWidth="1"/>
    <col min="10" max="10" width="3.9296875" style="16" bestFit="1" customWidth="1"/>
    <col min="11" max="11" width="5.6640625" style="16" customWidth="1"/>
    <col min="12" max="12" width="5.73046875" style="16" customWidth="1"/>
    <col min="13" max="16384" width="8.73046875" style="16"/>
  </cols>
  <sheetData>
    <row r="1" spans="1:12" x14ac:dyDescent="0.45">
      <c r="A1" s="24" t="s">
        <v>11</v>
      </c>
      <c r="B1" s="24" t="s">
        <v>12</v>
      </c>
      <c r="C1" s="24" t="s">
        <v>13</v>
      </c>
      <c r="D1" s="24" t="s">
        <v>14</v>
      </c>
      <c r="E1" s="24" t="s">
        <v>159</v>
      </c>
      <c r="F1" s="24" t="s">
        <v>160</v>
      </c>
      <c r="G1" s="24" t="s">
        <v>161</v>
      </c>
      <c r="H1" s="24" t="s">
        <v>162</v>
      </c>
      <c r="I1" s="24" t="s">
        <v>163</v>
      </c>
      <c r="J1" s="24" t="s">
        <v>164</v>
      </c>
      <c r="K1" s="24" t="s">
        <v>165</v>
      </c>
      <c r="L1" s="24" t="s">
        <v>166</v>
      </c>
    </row>
    <row r="2" spans="1:12" x14ac:dyDescent="0.45">
      <c r="A2" s="9" t="str">
        <f>_xlfn.CONCAT(C2,I2)</f>
        <v>10999002527</v>
      </c>
      <c r="B2" s="9" t="s">
        <v>18</v>
      </c>
      <c r="C2" s="9">
        <v>109990025</v>
      </c>
      <c r="D2" s="9" t="s">
        <v>19</v>
      </c>
      <c r="E2" s="19">
        <v>100</v>
      </c>
      <c r="F2" s="25">
        <v>45</v>
      </c>
      <c r="G2" s="25">
        <v>95</v>
      </c>
      <c r="H2" s="25">
        <v>85.5</v>
      </c>
      <c r="I2" s="9">
        <f>Mid!M2</f>
        <v>27</v>
      </c>
      <c r="J2" s="9">
        <f>Fin!N2</f>
        <v>23</v>
      </c>
      <c r="K2" s="9">
        <v>0</v>
      </c>
      <c r="L2" s="33">
        <f>AVERAGE(E2:H2)*0.4+SQRT(I2)*10*0.25+SQRT(J2)*10*0.35+K2</f>
        <v>62.325791388361097</v>
      </c>
    </row>
    <row r="3" spans="1:12" x14ac:dyDescent="0.45">
      <c r="A3" s="9" t="str">
        <f t="shared" ref="A3:A54" si="0">_xlfn.CONCAT(C3,I3)</f>
        <v>11057004441</v>
      </c>
      <c r="B3" s="9" t="s">
        <v>21</v>
      </c>
      <c r="C3" s="9">
        <v>110570044</v>
      </c>
      <c r="D3" s="9" t="s">
        <v>22</v>
      </c>
      <c r="E3" s="19">
        <v>100</v>
      </c>
      <c r="F3" s="25">
        <v>85.5</v>
      </c>
      <c r="G3" s="25">
        <v>82</v>
      </c>
      <c r="H3" s="25">
        <v>95</v>
      </c>
      <c r="I3" s="9">
        <f>Mid!M3</f>
        <v>41</v>
      </c>
      <c r="J3" s="9">
        <f>Fin!N3</f>
        <v>49</v>
      </c>
      <c r="K3" s="9">
        <v>0</v>
      </c>
      <c r="L3" s="33">
        <f t="shared" ref="L3:L8" si="1">AVERAGE(E3:H3)*0.4+SQRT(I3)*10*0.25+SQRT(J3)*10*0.35+K3</f>
        <v>76.757810593582121</v>
      </c>
    </row>
    <row r="4" spans="1:12" x14ac:dyDescent="0.45">
      <c r="A4" s="9" t="str">
        <f t="shared" si="0"/>
        <v>110AC100852</v>
      </c>
      <c r="B4" s="9" t="s">
        <v>24</v>
      </c>
      <c r="C4" s="9" t="s">
        <v>25</v>
      </c>
      <c r="D4" s="9" t="s">
        <v>26</v>
      </c>
      <c r="E4" s="19">
        <v>100</v>
      </c>
      <c r="F4" s="25">
        <v>79</v>
      </c>
      <c r="G4" s="25">
        <v>92</v>
      </c>
      <c r="H4" s="25">
        <v>42</v>
      </c>
      <c r="I4" s="19">
        <f>Mid!M4</f>
        <v>52</v>
      </c>
      <c r="J4" s="9">
        <f>Fin!N4</f>
        <v>37</v>
      </c>
      <c r="K4" s="9">
        <v>0</v>
      </c>
      <c r="L4" s="33">
        <f t="shared" si="1"/>
        <v>70.617425233363704</v>
      </c>
    </row>
    <row r="5" spans="1:12" x14ac:dyDescent="0.45">
      <c r="A5" s="9" t="str">
        <f t="shared" si="0"/>
        <v>110AC102937</v>
      </c>
      <c r="B5" s="9" t="s">
        <v>24</v>
      </c>
      <c r="C5" s="9" t="s">
        <v>28</v>
      </c>
      <c r="D5" s="9" t="s">
        <v>29</v>
      </c>
      <c r="E5" s="19">
        <v>100</v>
      </c>
      <c r="F5" s="25">
        <v>99</v>
      </c>
      <c r="G5" s="25">
        <v>91</v>
      </c>
      <c r="H5" s="25">
        <v>100</v>
      </c>
      <c r="I5" s="19">
        <f>Mid!M5</f>
        <v>37</v>
      </c>
      <c r="J5" s="9">
        <f>Fin!N5</f>
        <v>54</v>
      </c>
      <c r="K5" s="9">
        <v>0</v>
      </c>
      <c r="L5" s="33">
        <f t="shared" si="1"/>
        <v>79.926548624968916</v>
      </c>
    </row>
    <row r="6" spans="1:12" x14ac:dyDescent="0.45">
      <c r="A6" s="9" t="str">
        <f t="shared" si="0"/>
        <v>11137023260</v>
      </c>
      <c r="B6" s="9" t="s">
        <v>31</v>
      </c>
      <c r="C6" s="9">
        <v>111370232</v>
      </c>
      <c r="D6" s="9" t="s">
        <v>32</v>
      </c>
      <c r="E6" s="19">
        <v>100</v>
      </c>
      <c r="F6" s="25">
        <v>91</v>
      </c>
      <c r="G6" s="25">
        <v>92.5</v>
      </c>
      <c r="H6" s="25">
        <v>77</v>
      </c>
      <c r="I6" s="9">
        <f>Mid!M6</f>
        <v>60</v>
      </c>
      <c r="J6" s="9">
        <f>Fin!N6</f>
        <v>37</v>
      </c>
      <c r="K6" s="9">
        <v>0</v>
      </c>
      <c r="L6" s="33">
        <f t="shared" si="1"/>
        <v>76.704585587080857</v>
      </c>
    </row>
    <row r="7" spans="1:12" x14ac:dyDescent="0.45">
      <c r="A7" s="9" t="str">
        <f t="shared" si="0"/>
        <v>11159002058</v>
      </c>
      <c r="B7" s="9" t="s">
        <v>34</v>
      </c>
      <c r="C7" s="9">
        <v>111590020</v>
      </c>
      <c r="D7" s="9" t="s">
        <v>35</v>
      </c>
      <c r="E7" s="19">
        <v>100</v>
      </c>
      <c r="F7" s="25">
        <v>35</v>
      </c>
      <c r="G7" s="25">
        <v>0</v>
      </c>
      <c r="H7" s="25">
        <v>50</v>
      </c>
      <c r="I7" s="9">
        <f>Mid!M7</f>
        <v>58</v>
      </c>
      <c r="J7" s="31">
        <v>43</v>
      </c>
      <c r="K7" s="9">
        <v>0</v>
      </c>
      <c r="L7" s="34">
        <f t="shared" si="1"/>
        <v>60.490467599716773</v>
      </c>
    </row>
    <row r="8" spans="1:12" x14ac:dyDescent="0.45">
      <c r="A8" s="9" t="str">
        <f t="shared" si="0"/>
        <v>11182001745</v>
      </c>
      <c r="B8" s="9" t="s">
        <v>37</v>
      </c>
      <c r="C8" s="9">
        <v>111820017</v>
      </c>
      <c r="D8" s="9" t="s">
        <v>38</v>
      </c>
      <c r="E8" s="19">
        <v>100</v>
      </c>
      <c r="F8" s="25">
        <v>88.5</v>
      </c>
      <c r="G8" s="25">
        <v>85</v>
      </c>
      <c r="H8" s="25">
        <v>100</v>
      </c>
      <c r="I8" s="9">
        <f>Mid!M8</f>
        <v>45</v>
      </c>
      <c r="J8" s="9">
        <f>Fin!N8</f>
        <v>40</v>
      </c>
      <c r="K8" s="9">
        <v>0</v>
      </c>
      <c r="L8" s="33">
        <f t="shared" si="1"/>
        <v>76.256453452427081</v>
      </c>
    </row>
    <row r="9" spans="1:12" x14ac:dyDescent="0.45">
      <c r="A9" s="9" t="str">
        <f t="shared" si="0"/>
        <v>112318100x</v>
      </c>
      <c r="B9" s="9" t="s">
        <v>40</v>
      </c>
      <c r="C9" s="9">
        <v>112318100</v>
      </c>
      <c r="D9" s="9" t="s">
        <v>41</v>
      </c>
      <c r="E9" s="20" t="str">
        <f>Mid!I9</f>
        <v>x</v>
      </c>
      <c r="F9" s="20" t="str">
        <f>Mid!J9</f>
        <v>x</v>
      </c>
      <c r="G9" s="20" t="str">
        <f>Mid!K9</f>
        <v>x</v>
      </c>
      <c r="H9" s="20" t="str">
        <f>Mid!L9</f>
        <v>x</v>
      </c>
      <c r="I9" s="20" t="str">
        <f>Mid!M9</f>
        <v>x</v>
      </c>
      <c r="J9" s="9" t="s">
        <v>170</v>
      </c>
      <c r="K9" s="9" t="s">
        <v>170</v>
      </c>
      <c r="L9" s="9" t="s">
        <v>170</v>
      </c>
    </row>
    <row r="10" spans="1:12" x14ac:dyDescent="0.45">
      <c r="A10" s="9" t="str">
        <f t="shared" si="0"/>
        <v>112318103x</v>
      </c>
      <c r="B10" s="9" t="s">
        <v>40</v>
      </c>
      <c r="C10" s="9">
        <v>112318103</v>
      </c>
      <c r="D10" s="9" t="s">
        <v>44</v>
      </c>
      <c r="E10" s="20" t="str">
        <f>Mid!I10</f>
        <v>x</v>
      </c>
      <c r="F10" s="20" t="str">
        <f>Mid!J10</f>
        <v>x</v>
      </c>
      <c r="G10" s="20" t="str">
        <f>Mid!K10</f>
        <v>x</v>
      </c>
      <c r="H10" s="20" t="str">
        <f>Mid!L10</f>
        <v>x</v>
      </c>
      <c r="I10" s="20" t="str">
        <f>Mid!M10</f>
        <v>x</v>
      </c>
      <c r="J10" s="9" t="s">
        <v>170</v>
      </c>
      <c r="K10" s="9" t="s">
        <v>170</v>
      </c>
      <c r="L10" s="9" t="s">
        <v>170</v>
      </c>
    </row>
    <row r="11" spans="1:12" x14ac:dyDescent="0.45">
      <c r="A11" s="9" t="str">
        <f t="shared" si="0"/>
        <v>112318158x</v>
      </c>
      <c r="B11" s="9" t="s">
        <v>40</v>
      </c>
      <c r="C11" s="9">
        <v>112318158</v>
      </c>
      <c r="D11" s="9" t="s">
        <v>46</v>
      </c>
      <c r="E11" s="20" t="str">
        <f>Mid!I11</f>
        <v>x</v>
      </c>
      <c r="F11" s="20" t="str">
        <f>Mid!J11</f>
        <v>x</v>
      </c>
      <c r="G11" s="20" t="str">
        <f>Mid!K11</f>
        <v>x</v>
      </c>
      <c r="H11" s="20" t="str">
        <f>Mid!L11</f>
        <v>x</v>
      </c>
      <c r="I11" s="20" t="str">
        <f>Mid!M11</f>
        <v>x</v>
      </c>
      <c r="J11" s="9" t="s">
        <v>170</v>
      </c>
      <c r="K11" s="9" t="s">
        <v>170</v>
      </c>
      <c r="L11" s="9" t="s">
        <v>170</v>
      </c>
    </row>
    <row r="12" spans="1:12" x14ac:dyDescent="0.45">
      <c r="A12" s="9" t="str">
        <f t="shared" si="0"/>
        <v>112318170x</v>
      </c>
      <c r="B12" s="9" t="s">
        <v>40</v>
      </c>
      <c r="C12" s="9">
        <v>112318170</v>
      </c>
      <c r="D12" s="9" t="s">
        <v>48</v>
      </c>
      <c r="E12" s="20" t="str">
        <f>Mid!I12</f>
        <v>x</v>
      </c>
      <c r="F12" s="20" t="str">
        <f>Mid!J12</f>
        <v>x</v>
      </c>
      <c r="G12" s="20" t="str">
        <f>Mid!K12</f>
        <v>x</v>
      </c>
      <c r="H12" s="20" t="str">
        <f>Mid!L12</f>
        <v>x</v>
      </c>
      <c r="I12" s="20" t="str">
        <f>Mid!M12</f>
        <v>x</v>
      </c>
      <c r="J12" s="9" t="s">
        <v>170</v>
      </c>
      <c r="K12" s="9" t="s">
        <v>170</v>
      </c>
      <c r="L12" s="9" t="s">
        <v>170</v>
      </c>
    </row>
    <row r="13" spans="1:12" x14ac:dyDescent="0.45">
      <c r="A13" s="9" t="str">
        <f t="shared" si="0"/>
        <v>11235002440</v>
      </c>
      <c r="B13" s="9" t="s">
        <v>50</v>
      </c>
      <c r="C13" s="9">
        <v>112350024</v>
      </c>
      <c r="D13" s="9" t="s">
        <v>51</v>
      </c>
      <c r="E13" s="19">
        <v>100</v>
      </c>
      <c r="F13" s="25">
        <v>70</v>
      </c>
      <c r="G13" s="25">
        <v>89</v>
      </c>
      <c r="H13" s="25">
        <v>70.5</v>
      </c>
      <c r="I13" s="9">
        <f>Mid!M13</f>
        <v>40</v>
      </c>
      <c r="J13" s="9">
        <f>Fin!N13</f>
        <v>55</v>
      </c>
      <c r="K13" s="9">
        <v>0</v>
      </c>
      <c r="L13" s="33">
        <f t="shared" ref="L13:L54" si="2">AVERAGE(E13:H13)*0.4+SQRT(I13)*10*0.25+SQRT(J13)*10*0.35+K13</f>
        <v>74.718083005676718</v>
      </c>
    </row>
    <row r="14" spans="1:12" x14ac:dyDescent="0.45">
      <c r="A14" s="9" t="str">
        <f t="shared" si="0"/>
        <v>11282000266</v>
      </c>
      <c r="B14" s="9" t="s">
        <v>7</v>
      </c>
      <c r="C14" s="9">
        <v>112820002</v>
      </c>
      <c r="D14" s="9" t="s">
        <v>53</v>
      </c>
      <c r="E14" s="19">
        <v>100</v>
      </c>
      <c r="F14" s="25">
        <v>75</v>
      </c>
      <c r="G14" s="25">
        <v>100</v>
      </c>
      <c r="H14" s="25">
        <v>98</v>
      </c>
      <c r="I14" s="9">
        <f>Mid!M14</f>
        <v>66</v>
      </c>
      <c r="J14" s="9">
        <f>Fin!N14</f>
        <v>60</v>
      </c>
      <c r="K14" s="9">
        <v>3</v>
      </c>
      <c r="L14" s="33">
        <f t="shared" si="2"/>
        <v>87.720979435041812</v>
      </c>
    </row>
    <row r="15" spans="1:12" x14ac:dyDescent="0.45">
      <c r="A15" s="9" t="str">
        <f t="shared" si="0"/>
        <v>11282000351</v>
      </c>
      <c r="B15" s="9" t="s">
        <v>7</v>
      </c>
      <c r="C15" s="9">
        <v>112820003</v>
      </c>
      <c r="D15" s="9" t="s">
        <v>55</v>
      </c>
      <c r="E15" s="19">
        <v>100</v>
      </c>
      <c r="F15" s="25">
        <v>98</v>
      </c>
      <c r="G15" s="25">
        <v>83</v>
      </c>
      <c r="H15" s="25">
        <v>92</v>
      </c>
      <c r="I15" s="9">
        <f>Mid!M15</f>
        <v>51</v>
      </c>
      <c r="J15" s="9">
        <f>Fin!N15</f>
        <v>86</v>
      </c>
      <c r="K15" s="9">
        <v>7</v>
      </c>
      <c r="L15" s="33">
        <f t="shared" si="2"/>
        <v>94.611235805592088</v>
      </c>
    </row>
    <row r="16" spans="1:12" x14ac:dyDescent="0.45">
      <c r="A16" s="9" t="str">
        <f t="shared" si="0"/>
        <v>11282000852</v>
      </c>
      <c r="B16" s="9" t="s">
        <v>7</v>
      </c>
      <c r="C16" s="9">
        <v>112820008</v>
      </c>
      <c r="D16" s="9" t="s">
        <v>57</v>
      </c>
      <c r="E16" s="19">
        <v>88</v>
      </c>
      <c r="F16" s="25">
        <v>27.5</v>
      </c>
      <c r="G16" s="25">
        <v>98</v>
      </c>
      <c r="H16" s="25">
        <v>82</v>
      </c>
      <c r="I16" s="9">
        <f>Mid!M16</f>
        <v>52</v>
      </c>
      <c r="J16" s="9">
        <f>Fin!N16</f>
        <v>50</v>
      </c>
      <c r="K16" s="9">
        <v>0</v>
      </c>
      <c r="L16" s="33">
        <f t="shared" si="2"/>
        <v>72.326493718849107</v>
      </c>
    </row>
    <row r="17" spans="1:12" x14ac:dyDescent="0.45">
      <c r="A17" s="9" t="str">
        <f t="shared" si="0"/>
        <v>11282000959</v>
      </c>
      <c r="B17" s="9" t="s">
        <v>7</v>
      </c>
      <c r="C17" s="9">
        <v>112820009</v>
      </c>
      <c r="D17" s="9" t="s">
        <v>59</v>
      </c>
      <c r="E17" s="19">
        <v>100</v>
      </c>
      <c r="F17" s="25">
        <v>67.5</v>
      </c>
      <c r="G17" s="25">
        <v>44</v>
      </c>
      <c r="H17" s="25">
        <v>40</v>
      </c>
      <c r="I17" s="9">
        <f>Mid!M17</f>
        <v>59</v>
      </c>
      <c r="J17" s="9">
        <f>Fin!N17</f>
        <v>51</v>
      </c>
      <c r="K17" s="9">
        <v>0</v>
      </c>
      <c r="L17" s="33">
        <f t="shared" si="2"/>
        <v>69.347863869571498</v>
      </c>
    </row>
    <row r="18" spans="1:12" x14ac:dyDescent="0.45">
      <c r="A18" s="9" t="str">
        <f t="shared" si="0"/>
        <v>11282001272</v>
      </c>
      <c r="B18" s="9" t="s">
        <v>7</v>
      </c>
      <c r="C18" s="9">
        <v>112820012</v>
      </c>
      <c r="D18" s="9" t="s">
        <v>61</v>
      </c>
      <c r="E18" s="25">
        <v>97</v>
      </c>
      <c r="F18" s="25">
        <v>60.5</v>
      </c>
      <c r="G18" s="25">
        <v>75</v>
      </c>
      <c r="H18" s="25">
        <v>98</v>
      </c>
      <c r="I18" s="9">
        <f>Mid!M18</f>
        <v>72</v>
      </c>
      <c r="J18" s="9">
        <f>Fin!N18</f>
        <v>45</v>
      </c>
      <c r="K18" s="9">
        <v>0</v>
      </c>
      <c r="L18" s="33">
        <f t="shared" si="2"/>
        <v>77.741917199344215</v>
      </c>
    </row>
    <row r="19" spans="1:12" x14ac:dyDescent="0.45">
      <c r="A19" s="9" t="str">
        <f t="shared" si="0"/>
        <v>11282001892</v>
      </c>
      <c r="B19" s="9" t="s">
        <v>7</v>
      </c>
      <c r="C19" s="9">
        <v>112820018</v>
      </c>
      <c r="D19" s="9" t="s">
        <v>63</v>
      </c>
      <c r="E19" s="19">
        <v>100</v>
      </c>
      <c r="F19" s="25">
        <v>90</v>
      </c>
      <c r="G19" s="25">
        <v>100</v>
      </c>
      <c r="H19" s="25">
        <v>100</v>
      </c>
      <c r="I19" s="9">
        <f>Mid!M19</f>
        <v>92</v>
      </c>
      <c r="J19" s="9">
        <f>Fin!N19</f>
        <v>84</v>
      </c>
      <c r="K19" s="9">
        <v>5</v>
      </c>
      <c r="L19" s="33">
        <f t="shared" si="2"/>
        <v>100.05718748125447</v>
      </c>
    </row>
    <row r="20" spans="1:12" x14ac:dyDescent="0.45">
      <c r="A20" s="9" t="str">
        <f t="shared" si="0"/>
        <v>11282001954</v>
      </c>
      <c r="B20" s="9" t="s">
        <v>7</v>
      </c>
      <c r="C20" s="9">
        <v>112820019</v>
      </c>
      <c r="D20" s="9" t="s">
        <v>65</v>
      </c>
      <c r="E20" s="25">
        <v>98</v>
      </c>
      <c r="F20" s="25">
        <v>100</v>
      </c>
      <c r="G20" s="25">
        <v>97.5</v>
      </c>
      <c r="H20" s="25">
        <v>83</v>
      </c>
      <c r="I20" s="9">
        <f>Mid!M20</f>
        <v>54</v>
      </c>
      <c r="J20" s="9">
        <f>Fin!N20</f>
        <v>50</v>
      </c>
      <c r="K20" s="9">
        <v>0</v>
      </c>
      <c r="L20" s="33">
        <f t="shared" si="2"/>
        <v>80.96991041240301</v>
      </c>
    </row>
    <row r="21" spans="1:12" x14ac:dyDescent="0.45">
      <c r="A21" s="9" t="str">
        <f t="shared" si="0"/>
        <v>11282002276</v>
      </c>
      <c r="B21" s="9" t="s">
        <v>7</v>
      </c>
      <c r="C21" s="9">
        <v>112820022</v>
      </c>
      <c r="D21" s="9" t="s">
        <v>67</v>
      </c>
      <c r="E21" s="19">
        <v>100</v>
      </c>
      <c r="F21" s="25">
        <v>47.5</v>
      </c>
      <c r="G21" s="25">
        <v>91</v>
      </c>
      <c r="H21" s="25">
        <v>98</v>
      </c>
      <c r="I21" s="9">
        <f>Mid!M21</f>
        <v>76</v>
      </c>
      <c r="J21" s="9">
        <f>Fin!N21</f>
        <v>52</v>
      </c>
      <c r="K21" s="9">
        <v>5</v>
      </c>
      <c r="L21" s="33">
        <f t="shared" si="2"/>
        <v>85.683353645951286</v>
      </c>
    </row>
    <row r="22" spans="1:12" x14ac:dyDescent="0.45">
      <c r="A22" s="9" t="str">
        <f t="shared" si="0"/>
        <v>11282002357</v>
      </c>
      <c r="B22" s="9" t="s">
        <v>7</v>
      </c>
      <c r="C22" s="9">
        <v>112820023</v>
      </c>
      <c r="D22" s="9" t="s">
        <v>69</v>
      </c>
      <c r="E22" s="19">
        <v>100</v>
      </c>
      <c r="F22" s="25">
        <v>58</v>
      </c>
      <c r="G22" s="25">
        <v>93</v>
      </c>
      <c r="H22" s="25">
        <v>93</v>
      </c>
      <c r="I22" s="9">
        <f>Mid!M22</f>
        <v>57</v>
      </c>
      <c r="J22" s="9">
        <f>Fin!N22</f>
        <v>62</v>
      </c>
      <c r="K22" s="9">
        <v>0</v>
      </c>
      <c r="L22" s="33">
        <f t="shared" si="2"/>
        <v>80.833613647218215</v>
      </c>
    </row>
    <row r="23" spans="1:12" x14ac:dyDescent="0.45">
      <c r="A23" s="9" t="str">
        <f t="shared" si="0"/>
        <v>11282002458</v>
      </c>
      <c r="B23" s="9" t="s">
        <v>7</v>
      </c>
      <c r="C23" s="9">
        <v>112820024</v>
      </c>
      <c r="D23" s="9" t="s">
        <v>71</v>
      </c>
      <c r="E23" s="19">
        <v>100</v>
      </c>
      <c r="F23" s="25">
        <v>92.5</v>
      </c>
      <c r="G23" s="25">
        <v>80.5</v>
      </c>
      <c r="H23" s="25">
        <v>92</v>
      </c>
      <c r="I23" s="9">
        <f>Mid!M23</f>
        <v>58</v>
      </c>
      <c r="J23" s="9">
        <f>Fin!N23</f>
        <v>57</v>
      </c>
      <c r="K23" s="9">
        <v>5</v>
      </c>
      <c r="L23" s="33">
        <f t="shared" si="2"/>
        <v>86.963853288107401</v>
      </c>
    </row>
    <row r="24" spans="1:12" x14ac:dyDescent="0.45">
      <c r="A24" s="9" t="str">
        <f t="shared" si="0"/>
        <v>11282002571</v>
      </c>
      <c r="B24" s="9" t="s">
        <v>7</v>
      </c>
      <c r="C24" s="9">
        <v>112820025</v>
      </c>
      <c r="D24" s="9" t="s">
        <v>73</v>
      </c>
      <c r="E24" s="19">
        <v>100</v>
      </c>
      <c r="F24" s="25">
        <v>88.5</v>
      </c>
      <c r="G24" s="25">
        <v>100</v>
      </c>
      <c r="H24" s="25">
        <v>97</v>
      </c>
      <c r="I24" s="9">
        <f>Mid!M24</f>
        <v>71</v>
      </c>
      <c r="J24" s="9">
        <f>Fin!N24</f>
        <v>83</v>
      </c>
      <c r="K24" s="9">
        <v>7</v>
      </c>
      <c r="L24" s="33">
        <f t="shared" si="2"/>
        <v>98.501891959945951</v>
      </c>
    </row>
    <row r="25" spans="1:12" x14ac:dyDescent="0.45">
      <c r="A25" s="9" t="str">
        <f t="shared" si="0"/>
        <v>11282002651</v>
      </c>
      <c r="B25" s="9" t="s">
        <v>7</v>
      </c>
      <c r="C25" s="9">
        <v>112820026</v>
      </c>
      <c r="D25" s="9" t="s">
        <v>75</v>
      </c>
      <c r="E25" s="25">
        <v>97</v>
      </c>
      <c r="F25" s="25">
        <v>100</v>
      </c>
      <c r="G25" s="25">
        <v>90</v>
      </c>
      <c r="H25" s="25">
        <v>92</v>
      </c>
      <c r="I25" s="9">
        <f>Mid!M25</f>
        <v>51</v>
      </c>
      <c r="J25" s="9">
        <f>Fin!N25</f>
        <v>49</v>
      </c>
      <c r="K25" s="9">
        <v>0</v>
      </c>
      <c r="L25" s="33">
        <f t="shared" si="2"/>
        <v>80.253571071357129</v>
      </c>
    </row>
    <row r="26" spans="1:12" x14ac:dyDescent="0.45">
      <c r="A26" s="9" t="str">
        <f t="shared" si="0"/>
        <v>11282002866</v>
      </c>
      <c r="B26" s="9" t="s">
        <v>7</v>
      </c>
      <c r="C26" s="9">
        <v>112820028</v>
      </c>
      <c r="D26" s="9" t="s">
        <v>77</v>
      </c>
      <c r="E26" s="19">
        <v>100</v>
      </c>
      <c r="F26" s="25">
        <v>99.5</v>
      </c>
      <c r="G26" s="25">
        <v>100</v>
      </c>
      <c r="H26" s="25">
        <v>100</v>
      </c>
      <c r="I26" s="9">
        <f>Mid!M26</f>
        <v>66</v>
      </c>
      <c r="J26" s="9">
        <f>Fin!N26</f>
        <v>76</v>
      </c>
      <c r="K26" s="9">
        <v>3</v>
      </c>
      <c r="L26" s="33">
        <f t="shared" si="2"/>
        <v>93.772388616374627</v>
      </c>
    </row>
    <row r="27" spans="1:12" x14ac:dyDescent="0.45">
      <c r="A27" s="9" t="str">
        <f t="shared" si="0"/>
        <v>11282002949</v>
      </c>
      <c r="B27" s="9" t="s">
        <v>7</v>
      </c>
      <c r="C27" s="9">
        <v>112820029</v>
      </c>
      <c r="D27" s="9" t="s">
        <v>79</v>
      </c>
      <c r="E27" s="19">
        <v>100</v>
      </c>
      <c r="F27" s="25">
        <v>88</v>
      </c>
      <c r="G27" s="25">
        <v>77</v>
      </c>
      <c r="H27" s="25">
        <v>98</v>
      </c>
      <c r="I27" s="9">
        <f>Mid!M27</f>
        <v>49</v>
      </c>
      <c r="J27" s="9">
        <f>Fin!N27</f>
        <v>34</v>
      </c>
      <c r="K27" s="9">
        <v>0</v>
      </c>
      <c r="L27" s="33">
        <f t="shared" si="2"/>
        <v>74.208331631958558</v>
      </c>
    </row>
    <row r="28" spans="1:12" x14ac:dyDescent="0.45">
      <c r="A28" s="9" t="str">
        <f t="shared" si="0"/>
        <v>11282003053</v>
      </c>
      <c r="B28" s="9" t="s">
        <v>7</v>
      </c>
      <c r="C28" s="9">
        <v>112820030</v>
      </c>
      <c r="D28" s="9" t="s">
        <v>81</v>
      </c>
      <c r="E28" s="19">
        <v>100</v>
      </c>
      <c r="F28" s="25">
        <v>100</v>
      </c>
      <c r="G28" s="25">
        <v>100</v>
      </c>
      <c r="H28" s="25">
        <v>100</v>
      </c>
      <c r="I28" s="9">
        <f>Mid!M28</f>
        <v>53</v>
      </c>
      <c r="J28" s="9">
        <f>Fin!N28</f>
        <v>57</v>
      </c>
      <c r="K28" s="9">
        <v>0</v>
      </c>
      <c r="L28" s="33">
        <f t="shared" si="2"/>
        <v>84.624695246648926</v>
      </c>
    </row>
    <row r="29" spans="1:12" x14ac:dyDescent="0.45">
      <c r="A29" s="9" t="str">
        <f t="shared" si="0"/>
        <v>11282003152</v>
      </c>
      <c r="B29" s="9" t="s">
        <v>7</v>
      </c>
      <c r="C29" s="9">
        <v>112820031</v>
      </c>
      <c r="D29" s="9" t="s">
        <v>83</v>
      </c>
      <c r="E29" s="25">
        <v>97</v>
      </c>
      <c r="F29" s="25">
        <v>10</v>
      </c>
      <c r="G29" s="25">
        <v>71</v>
      </c>
      <c r="H29" s="25">
        <v>67</v>
      </c>
      <c r="I29" s="9">
        <f>Mid!M29</f>
        <v>52</v>
      </c>
      <c r="J29" s="9">
        <f>Fin!N29</f>
        <v>33</v>
      </c>
      <c r="K29" s="9">
        <v>0</v>
      </c>
      <c r="L29" s="33">
        <f t="shared" si="2"/>
        <v>62.633725640203046</v>
      </c>
    </row>
    <row r="30" spans="1:12" x14ac:dyDescent="0.45">
      <c r="A30" s="9" t="str">
        <f t="shared" si="0"/>
        <v>11282003257</v>
      </c>
      <c r="B30" s="9" t="s">
        <v>7</v>
      </c>
      <c r="C30" s="9">
        <v>112820032</v>
      </c>
      <c r="D30" s="9" t="s">
        <v>85</v>
      </c>
      <c r="E30" s="19">
        <v>100</v>
      </c>
      <c r="F30" s="25">
        <v>85.5</v>
      </c>
      <c r="G30" s="25">
        <v>90</v>
      </c>
      <c r="H30" s="25">
        <v>93</v>
      </c>
      <c r="I30" s="9">
        <f>Mid!M30</f>
        <v>57</v>
      </c>
      <c r="J30" s="9">
        <f>Fin!N30</f>
        <v>38</v>
      </c>
      <c r="K30" s="9">
        <v>0</v>
      </c>
      <c r="L30" s="33">
        <f t="shared" si="2"/>
        <v>77.300035098568287</v>
      </c>
    </row>
    <row r="31" spans="1:12" x14ac:dyDescent="0.45">
      <c r="A31" s="9" t="str">
        <f t="shared" si="0"/>
        <v>11282003524</v>
      </c>
      <c r="B31" s="9" t="s">
        <v>7</v>
      </c>
      <c r="C31" s="9">
        <v>112820035</v>
      </c>
      <c r="D31" s="9" t="s">
        <v>87</v>
      </c>
      <c r="E31" s="25">
        <v>97</v>
      </c>
      <c r="F31" s="25">
        <v>57</v>
      </c>
      <c r="G31" s="25">
        <v>34</v>
      </c>
      <c r="H31" s="25">
        <v>85</v>
      </c>
      <c r="I31" s="9">
        <f>Mid!M31</f>
        <v>24</v>
      </c>
      <c r="J31" s="32">
        <v>40</v>
      </c>
      <c r="K31" s="9">
        <v>0</v>
      </c>
      <c r="L31" s="35">
        <f t="shared" si="2"/>
        <v>61.683392335094545</v>
      </c>
    </row>
    <row r="32" spans="1:12" x14ac:dyDescent="0.45">
      <c r="A32" s="9" t="str">
        <f t="shared" si="0"/>
        <v>11282003748</v>
      </c>
      <c r="B32" s="9" t="s">
        <v>7</v>
      </c>
      <c r="C32" s="9">
        <v>112820037</v>
      </c>
      <c r="D32" s="9" t="s">
        <v>89</v>
      </c>
      <c r="E32" s="19">
        <v>0</v>
      </c>
      <c r="F32" s="25">
        <v>0</v>
      </c>
      <c r="G32" s="25">
        <v>0</v>
      </c>
      <c r="H32" s="25">
        <v>0</v>
      </c>
      <c r="I32" s="9">
        <f>Mid!M32</f>
        <v>48</v>
      </c>
      <c r="J32" s="9">
        <f>Fin!N32</f>
        <v>37</v>
      </c>
      <c r="K32" s="9">
        <v>0</v>
      </c>
      <c r="L32" s="36">
        <f t="shared" si="2"/>
        <v>38.610176931732539</v>
      </c>
    </row>
    <row r="33" spans="1:12" x14ac:dyDescent="0.45">
      <c r="A33" s="9" t="str">
        <f t="shared" si="0"/>
        <v>11282003844</v>
      </c>
      <c r="B33" s="9" t="s">
        <v>7</v>
      </c>
      <c r="C33" s="9">
        <v>112820038</v>
      </c>
      <c r="D33" s="9" t="s">
        <v>91</v>
      </c>
      <c r="E33" s="19">
        <v>95</v>
      </c>
      <c r="F33" s="25">
        <v>98</v>
      </c>
      <c r="G33" s="25">
        <v>95</v>
      </c>
      <c r="H33" s="25">
        <v>100</v>
      </c>
      <c r="I33" s="9">
        <f>Mid!M33</f>
        <v>44</v>
      </c>
      <c r="J33" s="9">
        <f>Fin!N33</f>
        <v>41</v>
      </c>
      <c r="K33" s="9">
        <v>0</v>
      </c>
      <c r="L33" s="33">
        <f t="shared" si="2"/>
        <v>77.794058782791979</v>
      </c>
    </row>
    <row r="34" spans="1:12" x14ac:dyDescent="0.45">
      <c r="A34" s="9" t="str">
        <f t="shared" si="0"/>
        <v>11282003928</v>
      </c>
      <c r="B34" s="9" t="s">
        <v>7</v>
      </c>
      <c r="C34" s="9">
        <v>112820039</v>
      </c>
      <c r="D34" s="9" t="s">
        <v>93</v>
      </c>
      <c r="E34" s="19">
        <v>75</v>
      </c>
      <c r="F34" s="25">
        <v>0</v>
      </c>
      <c r="G34" s="25">
        <v>39</v>
      </c>
      <c r="H34" s="25">
        <v>0</v>
      </c>
      <c r="I34" s="9">
        <f>Mid!M34</f>
        <v>28</v>
      </c>
      <c r="J34" s="9">
        <f>Fin!N34</f>
        <v>0</v>
      </c>
      <c r="K34" s="9">
        <v>0</v>
      </c>
      <c r="L34" s="36">
        <f t="shared" si="2"/>
        <v>24.628756555322951</v>
      </c>
    </row>
    <row r="35" spans="1:12" x14ac:dyDescent="0.45">
      <c r="A35" s="9" t="str">
        <f t="shared" si="0"/>
        <v>11282004074</v>
      </c>
      <c r="B35" s="9" t="s">
        <v>7</v>
      </c>
      <c r="C35" s="9">
        <v>112820040</v>
      </c>
      <c r="D35" s="9" t="s">
        <v>95</v>
      </c>
      <c r="E35" s="19">
        <v>100</v>
      </c>
      <c r="F35" s="25">
        <v>50</v>
      </c>
      <c r="G35" s="25">
        <v>96</v>
      </c>
      <c r="H35" s="25">
        <v>0</v>
      </c>
      <c r="I35" s="9">
        <f>Mid!M35</f>
        <v>74</v>
      </c>
      <c r="J35" s="9">
        <f>Fin!N35</f>
        <v>45</v>
      </c>
      <c r="K35" s="9">
        <v>7</v>
      </c>
      <c r="L35" s="33">
        <f t="shared" si="2"/>
        <v>76.584526931354361</v>
      </c>
    </row>
    <row r="36" spans="1:12" x14ac:dyDescent="0.45">
      <c r="A36" s="9" t="str">
        <f t="shared" si="0"/>
        <v>11282004138</v>
      </c>
      <c r="B36" s="9" t="s">
        <v>7</v>
      </c>
      <c r="C36" s="9">
        <v>112820041</v>
      </c>
      <c r="D36" s="9" t="s">
        <v>97</v>
      </c>
      <c r="E36" s="25">
        <v>97</v>
      </c>
      <c r="F36" s="25">
        <v>64</v>
      </c>
      <c r="G36" s="25">
        <v>71</v>
      </c>
      <c r="H36" s="25">
        <v>85</v>
      </c>
      <c r="I36" s="9">
        <f>Mid!M36</f>
        <v>38</v>
      </c>
      <c r="J36" s="9">
        <f>Fin!N36</f>
        <v>34</v>
      </c>
      <c r="K36" s="9">
        <v>0</v>
      </c>
      <c r="L36" s="33">
        <f t="shared" si="2"/>
        <v>67.519366639380991</v>
      </c>
    </row>
    <row r="37" spans="1:12" x14ac:dyDescent="0.45">
      <c r="A37" s="9" t="str">
        <f t="shared" si="0"/>
        <v>11282004269</v>
      </c>
      <c r="B37" s="9" t="s">
        <v>7</v>
      </c>
      <c r="C37" s="9">
        <v>112820042</v>
      </c>
      <c r="D37" s="9" t="s">
        <v>99</v>
      </c>
      <c r="E37" s="19">
        <v>100</v>
      </c>
      <c r="F37" s="25">
        <v>88.5</v>
      </c>
      <c r="G37" s="25">
        <v>95</v>
      </c>
      <c r="H37" s="25">
        <v>100</v>
      </c>
      <c r="I37" s="9">
        <f>Mid!M37</f>
        <v>69</v>
      </c>
      <c r="J37" s="9">
        <f>Fin!N37</f>
        <v>62</v>
      </c>
      <c r="K37" s="9">
        <v>7</v>
      </c>
      <c r="L37" s="33">
        <f t="shared" si="2"/>
        <v>93.675587216336524</v>
      </c>
    </row>
    <row r="38" spans="1:12" x14ac:dyDescent="0.45">
      <c r="A38" s="9" t="str">
        <f>_xlfn.CONCAT(C38,I38)</f>
        <v>11282004479</v>
      </c>
      <c r="B38" s="9" t="s">
        <v>7</v>
      </c>
      <c r="C38" s="9">
        <v>112820044</v>
      </c>
      <c r="D38" s="9" t="s">
        <v>101</v>
      </c>
      <c r="E38" s="19">
        <v>97</v>
      </c>
      <c r="F38" s="25">
        <v>95.5</v>
      </c>
      <c r="G38" s="25">
        <v>80</v>
      </c>
      <c r="H38" s="25">
        <v>88</v>
      </c>
      <c r="I38" s="9">
        <f>Mid!M38</f>
        <v>79</v>
      </c>
      <c r="J38" s="9">
        <f>Fin!N38</f>
        <v>68</v>
      </c>
      <c r="K38" s="9">
        <v>0</v>
      </c>
      <c r="L38" s="33">
        <f t="shared" si="2"/>
        <v>87.132225422612606</v>
      </c>
    </row>
    <row r="39" spans="1:12" x14ac:dyDescent="0.45">
      <c r="A39" s="9" t="str">
        <f t="shared" si="0"/>
        <v>11282004549</v>
      </c>
      <c r="B39" s="9" t="s">
        <v>7</v>
      </c>
      <c r="C39" s="9">
        <v>112820045</v>
      </c>
      <c r="D39" s="9" t="s">
        <v>103</v>
      </c>
      <c r="E39" s="19">
        <v>90</v>
      </c>
      <c r="F39" s="25">
        <v>49.5</v>
      </c>
      <c r="G39" s="25">
        <v>40</v>
      </c>
      <c r="H39" s="25">
        <v>50</v>
      </c>
      <c r="I39" s="9">
        <f>Mid!M39</f>
        <v>49</v>
      </c>
      <c r="J39" s="31">
        <v>32</v>
      </c>
      <c r="K39" s="9">
        <v>0</v>
      </c>
      <c r="L39" s="34">
        <f t="shared" ref="L39:L44" si="3">AVERAGE(E39:H39)*0.4+SQRT(I39)*10*0.25+SQRT(J39)*10*0.35+K39</f>
        <v>60.248989873223337</v>
      </c>
    </row>
    <row r="40" spans="1:12" x14ac:dyDescent="0.45">
      <c r="A40" s="9" t="str">
        <f t="shared" si="0"/>
        <v>11282004653</v>
      </c>
      <c r="B40" s="9" t="s">
        <v>7</v>
      </c>
      <c r="C40" s="9">
        <v>112820046</v>
      </c>
      <c r="D40" s="9" t="s">
        <v>105</v>
      </c>
      <c r="E40" s="19">
        <v>100</v>
      </c>
      <c r="F40" s="25">
        <v>38</v>
      </c>
      <c r="G40" s="25">
        <v>45</v>
      </c>
      <c r="H40" s="25">
        <v>98</v>
      </c>
      <c r="I40" s="9">
        <f>Mid!M40</f>
        <v>53</v>
      </c>
      <c r="J40" s="9">
        <f>Fin!N40</f>
        <v>35</v>
      </c>
      <c r="K40" s="9">
        <v>0</v>
      </c>
      <c r="L40" s="33">
        <f t="shared" si="2"/>
        <v>67.006553964049957</v>
      </c>
    </row>
    <row r="41" spans="1:12" x14ac:dyDescent="0.45">
      <c r="A41" s="9" t="str">
        <f t="shared" si="0"/>
        <v>11282004726</v>
      </c>
      <c r="B41" s="9" t="s">
        <v>7</v>
      </c>
      <c r="C41" s="9">
        <v>112820047</v>
      </c>
      <c r="D41" s="9" t="s">
        <v>107</v>
      </c>
      <c r="E41" s="19">
        <v>94</v>
      </c>
      <c r="F41" s="25">
        <v>29.5</v>
      </c>
      <c r="G41" s="25">
        <v>40</v>
      </c>
      <c r="H41" s="25">
        <v>50</v>
      </c>
      <c r="I41" s="9">
        <f>Mid!M41</f>
        <v>26</v>
      </c>
      <c r="J41" s="9">
        <f>Fin!N41</f>
        <v>53</v>
      </c>
      <c r="K41" s="9">
        <v>0</v>
      </c>
      <c r="L41" s="33">
        <f t="shared" si="2"/>
        <v>59.577933396463777</v>
      </c>
    </row>
    <row r="42" spans="1:12" x14ac:dyDescent="0.45">
      <c r="A42" s="9" t="str">
        <f t="shared" si="0"/>
        <v>11282004865</v>
      </c>
      <c r="B42" s="9" t="s">
        <v>7</v>
      </c>
      <c r="C42" s="9">
        <v>112820048</v>
      </c>
      <c r="D42" s="9" t="s">
        <v>109</v>
      </c>
      <c r="E42" s="25">
        <v>97</v>
      </c>
      <c r="F42" s="25">
        <v>99</v>
      </c>
      <c r="G42" s="25">
        <v>100</v>
      </c>
      <c r="H42" s="25">
        <v>78</v>
      </c>
      <c r="I42" s="9">
        <f>Mid!M42</f>
        <v>65</v>
      </c>
      <c r="J42" s="9">
        <f>Fin!N42</f>
        <v>56</v>
      </c>
      <c r="K42" s="9">
        <v>0</v>
      </c>
      <c r="L42" s="33">
        <f t="shared" si="2"/>
        <v>83.747246078163954</v>
      </c>
    </row>
    <row r="43" spans="1:12" x14ac:dyDescent="0.45">
      <c r="A43" s="9" t="str">
        <f t="shared" si="0"/>
        <v>11282004951</v>
      </c>
      <c r="B43" s="9" t="s">
        <v>7</v>
      </c>
      <c r="C43" s="9">
        <v>112820049</v>
      </c>
      <c r="D43" s="9" t="s">
        <v>111</v>
      </c>
      <c r="E43" s="19">
        <v>93</v>
      </c>
      <c r="F43" s="25">
        <v>63.5</v>
      </c>
      <c r="G43" s="25">
        <v>44</v>
      </c>
      <c r="H43" s="25">
        <v>40</v>
      </c>
      <c r="I43" s="9">
        <f>Mid!M43</f>
        <v>51</v>
      </c>
      <c r="J43" s="9">
        <f>Fin!N43</f>
        <v>46</v>
      </c>
      <c r="K43" s="9">
        <v>0</v>
      </c>
      <c r="L43" s="33">
        <f t="shared" si="2"/>
        <v>65.641726012295564</v>
      </c>
    </row>
    <row r="44" spans="1:12" x14ac:dyDescent="0.45">
      <c r="A44" s="9" t="str">
        <f t="shared" si="0"/>
        <v>11300202129</v>
      </c>
      <c r="B44" s="9" t="s">
        <v>113</v>
      </c>
      <c r="C44" s="9">
        <v>113002021</v>
      </c>
      <c r="D44" s="9" t="s">
        <v>114</v>
      </c>
      <c r="E44" s="19">
        <v>0</v>
      </c>
      <c r="F44" s="25">
        <v>0</v>
      </c>
      <c r="G44" s="25">
        <v>0</v>
      </c>
      <c r="H44" s="25">
        <v>0</v>
      </c>
      <c r="I44" s="9">
        <f>Mid!M44</f>
        <v>29</v>
      </c>
      <c r="J44" s="9">
        <f>Fin!N44</f>
        <v>43</v>
      </c>
      <c r="K44" s="9">
        <v>0</v>
      </c>
      <c r="L44" s="34">
        <f t="shared" si="3"/>
        <v>36.413946852893261</v>
      </c>
    </row>
    <row r="45" spans="1:12" x14ac:dyDescent="0.45">
      <c r="A45" s="9" t="str">
        <f t="shared" si="0"/>
        <v>11301201927</v>
      </c>
      <c r="B45" s="9" t="s">
        <v>115</v>
      </c>
      <c r="C45" s="9">
        <v>113012019</v>
      </c>
      <c r="D45" s="9" t="s">
        <v>116</v>
      </c>
      <c r="E45" s="19">
        <v>100</v>
      </c>
      <c r="F45" s="25">
        <v>92</v>
      </c>
      <c r="G45" s="25">
        <v>98</v>
      </c>
      <c r="H45" s="25">
        <v>100</v>
      </c>
      <c r="I45" s="9">
        <f>Mid!M45</f>
        <v>27</v>
      </c>
      <c r="J45" s="9">
        <f>Fin!N45</f>
        <v>70</v>
      </c>
      <c r="K45" s="9">
        <v>0</v>
      </c>
      <c r="L45" s="33">
        <f t="shared" si="2"/>
        <v>81.273481985459227</v>
      </c>
    </row>
    <row r="46" spans="1:12" x14ac:dyDescent="0.45">
      <c r="A46" s="9" t="str">
        <f t="shared" si="0"/>
        <v>11301202022</v>
      </c>
      <c r="B46" s="9" t="s">
        <v>115</v>
      </c>
      <c r="C46" s="9">
        <v>113012020</v>
      </c>
      <c r="D46" s="9" t="s">
        <v>117</v>
      </c>
      <c r="E46" s="19">
        <v>100</v>
      </c>
      <c r="F46" s="25">
        <v>100</v>
      </c>
      <c r="G46" s="25">
        <v>91</v>
      </c>
      <c r="H46" s="25">
        <v>98</v>
      </c>
      <c r="I46" s="9">
        <f>Mid!M46</f>
        <v>22</v>
      </c>
      <c r="J46" s="9">
        <f>Fin!N46</f>
        <v>45</v>
      </c>
      <c r="K46" s="9">
        <v>0</v>
      </c>
      <c r="L46" s="33">
        <f t="shared" si="2"/>
        <v>74.10475316330637</v>
      </c>
    </row>
    <row r="47" spans="1:12" x14ac:dyDescent="0.45">
      <c r="A47" s="9" t="str">
        <f t="shared" si="0"/>
        <v>11301202854</v>
      </c>
      <c r="B47" s="9" t="s">
        <v>115</v>
      </c>
      <c r="C47" s="9">
        <v>113012028</v>
      </c>
      <c r="D47" s="9" t="s">
        <v>118</v>
      </c>
      <c r="E47" s="19">
        <v>97</v>
      </c>
      <c r="F47" s="25">
        <v>74</v>
      </c>
      <c r="G47" s="25">
        <v>100</v>
      </c>
      <c r="H47" s="25">
        <v>95.5</v>
      </c>
      <c r="I47" s="9">
        <f>Mid!M47</f>
        <v>54</v>
      </c>
      <c r="J47" s="9">
        <f>Fin!N47</f>
        <v>55</v>
      </c>
      <c r="K47" s="9">
        <v>0</v>
      </c>
      <c r="L47" s="33">
        <f t="shared" si="2"/>
        <v>80.97786777570866</v>
      </c>
    </row>
    <row r="48" spans="1:12" x14ac:dyDescent="0.45">
      <c r="A48" s="9" t="str">
        <f t="shared" si="0"/>
        <v>11301204341</v>
      </c>
      <c r="B48" s="9" t="s">
        <v>115</v>
      </c>
      <c r="C48" s="9">
        <v>113012043</v>
      </c>
      <c r="D48" s="9" t="s">
        <v>119</v>
      </c>
      <c r="E48" s="19">
        <v>100</v>
      </c>
      <c r="F48" s="25">
        <v>90</v>
      </c>
      <c r="G48" s="25">
        <v>73</v>
      </c>
      <c r="H48" s="25">
        <v>93</v>
      </c>
      <c r="I48" s="9">
        <f>Mid!M48</f>
        <v>41</v>
      </c>
      <c r="J48" s="9">
        <f>Fin!N48</f>
        <v>45</v>
      </c>
      <c r="K48" s="9">
        <v>0</v>
      </c>
      <c r="L48" s="33">
        <f t="shared" si="2"/>
        <v>75.086524357329921</v>
      </c>
    </row>
    <row r="49" spans="1:12" x14ac:dyDescent="0.45">
      <c r="A49" s="9" t="str">
        <f t="shared" si="0"/>
        <v>11301500777</v>
      </c>
      <c r="B49" s="9" t="s">
        <v>115</v>
      </c>
      <c r="C49" s="9">
        <v>113015007</v>
      </c>
      <c r="D49" s="9" t="s">
        <v>120</v>
      </c>
      <c r="E49" s="19">
        <v>100</v>
      </c>
      <c r="F49" s="25">
        <v>98</v>
      </c>
      <c r="G49" s="25">
        <v>96</v>
      </c>
      <c r="H49" s="25">
        <v>100</v>
      </c>
      <c r="I49" s="9">
        <f>Mid!M49</f>
        <v>77</v>
      </c>
      <c r="J49" s="9">
        <f>Fin!N49</f>
        <v>60</v>
      </c>
      <c r="K49" s="9">
        <v>0</v>
      </c>
      <c r="L49" s="33">
        <f t="shared" si="2"/>
        <v>88.448294391932222</v>
      </c>
    </row>
    <row r="50" spans="1:12" x14ac:dyDescent="0.45">
      <c r="A50" s="9" t="str">
        <f t="shared" si="0"/>
        <v>11305431371</v>
      </c>
      <c r="B50" s="9" t="s">
        <v>121</v>
      </c>
      <c r="C50" s="9">
        <v>113054313</v>
      </c>
      <c r="D50" s="9" t="s">
        <v>122</v>
      </c>
      <c r="E50" s="19">
        <v>95</v>
      </c>
      <c r="F50" s="25">
        <v>100</v>
      </c>
      <c r="G50" s="25">
        <v>85.5</v>
      </c>
      <c r="H50" s="25">
        <v>100</v>
      </c>
      <c r="I50" s="9">
        <f>Mid!M50</f>
        <v>71</v>
      </c>
      <c r="J50" s="9">
        <f>Fin!N50</f>
        <v>68</v>
      </c>
      <c r="K50" s="9">
        <v>0</v>
      </c>
      <c r="L50" s="33">
        <f t="shared" si="2"/>
        <v>87.97711381226452</v>
      </c>
    </row>
    <row r="51" spans="1:12" x14ac:dyDescent="0.45">
      <c r="A51" s="9" t="str">
        <f t="shared" si="0"/>
        <v>11305431748</v>
      </c>
      <c r="B51" s="9" t="s">
        <v>121</v>
      </c>
      <c r="C51" s="9">
        <v>113054317</v>
      </c>
      <c r="D51" s="9" t="s">
        <v>124</v>
      </c>
      <c r="E51" s="19">
        <v>0</v>
      </c>
      <c r="F51" s="25">
        <v>98</v>
      </c>
      <c r="G51" s="25">
        <v>95</v>
      </c>
      <c r="H51" s="25">
        <v>100</v>
      </c>
      <c r="I51" s="9">
        <f>Mid!M51</f>
        <v>48</v>
      </c>
      <c r="J51" s="31">
        <v>50</v>
      </c>
      <c r="K51" s="9">
        <v>0</v>
      </c>
      <c r="L51" s="35">
        <v>80</v>
      </c>
    </row>
    <row r="52" spans="1:12" x14ac:dyDescent="0.45">
      <c r="A52" s="9" t="str">
        <f t="shared" si="0"/>
        <v>11305432039</v>
      </c>
      <c r="B52" s="9" t="s">
        <v>121</v>
      </c>
      <c r="C52" s="9">
        <v>113054320</v>
      </c>
      <c r="D52" s="9" t="s">
        <v>126</v>
      </c>
      <c r="E52" s="19">
        <v>100</v>
      </c>
      <c r="F52" s="25">
        <v>96</v>
      </c>
      <c r="G52" s="25">
        <v>86</v>
      </c>
      <c r="H52" s="25">
        <v>94.5</v>
      </c>
      <c r="I52" s="9">
        <f>Mid!M52</f>
        <v>39</v>
      </c>
      <c r="J52" s="9">
        <f>Fin!N52</f>
        <v>71</v>
      </c>
      <c r="K52" s="9">
        <v>0</v>
      </c>
      <c r="L52" s="33">
        <f t="shared" si="2"/>
        <v>82.754019202113255</v>
      </c>
    </row>
    <row r="53" spans="1:12" x14ac:dyDescent="0.45">
      <c r="A53" s="9" t="str">
        <f t="shared" si="0"/>
        <v>11305433350</v>
      </c>
      <c r="B53" s="9" t="s">
        <v>121</v>
      </c>
      <c r="C53" s="9">
        <v>113054333</v>
      </c>
      <c r="D53" s="9" t="s">
        <v>128</v>
      </c>
      <c r="E53" s="19">
        <v>100</v>
      </c>
      <c r="F53" s="25">
        <v>97</v>
      </c>
      <c r="G53" s="25">
        <v>100</v>
      </c>
      <c r="H53" s="25">
        <v>100</v>
      </c>
      <c r="I53" s="9">
        <f>Mid!M53</f>
        <v>50</v>
      </c>
      <c r="J53" s="9">
        <f>Fin!N53</f>
        <v>52</v>
      </c>
      <c r="K53" s="9">
        <v>0</v>
      </c>
      <c r="L53" s="33">
        <f t="shared" si="2"/>
        <v>82.616528457911613</v>
      </c>
    </row>
    <row r="54" spans="1:12" x14ac:dyDescent="0.45">
      <c r="A54" s="9" t="str">
        <f t="shared" si="0"/>
        <v>11368801467</v>
      </c>
      <c r="B54" s="9" t="s">
        <v>130</v>
      </c>
      <c r="C54" s="9">
        <v>113688014</v>
      </c>
      <c r="D54" s="9" t="s">
        <v>131</v>
      </c>
      <c r="E54" s="19">
        <v>100</v>
      </c>
      <c r="F54" s="25">
        <v>75</v>
      </c>
      <c r="G54" s="25">
        <v>74</v>
      </c>
      <c r="H54" s="25">
        <v>88</v>
      </c>
      <c r="I54" s="9">
        <f>Mid!M54</f>
        <v>67</v>
      </c>
      <c r="J54" s="9">
        <f>Fin!N54</f>
        <v>56</v>
      </c>
      <c r="K54" s="9">
        <v>0</v>
      </c>
      <c r="L54" s="33">
        <f t="shared" si="2"/>
        <v>80.354983637098712</v>
      </c>
    </row>
    <row r="55" spans="1:12" x14ac:dyDescent="0.45">
      <c r="A55" s="19"/>
      <c r="B55" s="19"/>
      <c r="C55" s="19"/>
      <c r="D55" s="26" t="s">
        <v>142</v>
      </c>
      <c r="E55" s="27">
        <f t="shared" ref="E55:H55" si="4">AVERAGE(E2:E54)</f>
        <v>91.91836734693878</v>
      </c>
      <c r="F55" s="27">
        <f t="shared" si="4"/>
        <v>72.112244897959187</v>
      </c>
      <c r="G55" s="27">
        <f t="shared" si="4"/>
        <v>77.428571428571431</v>
      </c>
      <c r="H55" s="27">
        <f t="shared" si="4"/>
        <v>79.306122448979593</v>
      </c>
      <c r="I55" s="27">
        <f>AVERAGE(I2:I54)</f>
        <v>52.428571428571431</v>
      </c>
      <c r="J55" s="27">
        <f>AVERAGE(J2:J54)</f>
        <v>50.387755102040813</v>
      </c>
      <c r="K55" s="19"/>
      <c r="L55" s="27">
        <f>AVERAGE(L2:L54)</f>
        <v>75.494005449559339</v>
      </c>
    </row>
    <row r="56" spans="1:12" x14ac:dyDescent="0.45">
      <c r="A56" s="19"/>
      <c r="B56" s="19"/>
      <c r="C56" s="19"/>
      <c r="D56" s="26" t="s">
        <v>143</v>
      </c>
      <c r="E56" s="27">
        <f t="shared" ref="E56:H56" si="5">MAX(E2:E54)</f>
        <v>100</v>
      </c>
      <c r="F56" s="27">
        <f t="shared" si="5"/>
        <v>100</v>
      </c>
      <c r="G56" s="27">
        <f t="shared" si="5"/>
        <v>100</v>
      </c>
      <c r="H56" s="27">
        <f t="shared" si="5"/>
        <v>100</v>
      </c>
      <c r="I56" s="27">
        <f>MAX(I2:I54)</f>
        <v>92</v>
      </c>
      <c r="J56" s="27">
        <f>MAX(J2:J54)</f>
        <v>86</v>
      </c>
      <c r="K56" s="19"/>
      <c r="L56" s="27">
        <f>MAX(L2:L54)</f>
        <v>100.05718748125447</v>
      </c>
    </row>
    <row r="57" spans="1:12" x14ac:dyDescent="0.45">
      <c r="A57" s="19"/>
      <c r="B57" s="19"/>
      <c r="C57" s="19"/>
      <c r="D57" s="26" t="s">
        <v>144</v>
      </c>
      <c r="E57" s="27">
        <f t="shared" ref="E57:H57" si="6">MIN(E2:E54)</f>
        <v>0</v>
      </c>
      <c r="F57" s="27">
        <f t="shared" si="6"/>
        <v>0</v>
      </c>
      <c r="G57" s="27">
        <f t="shared" si="6"/>
        <v>0</v>
      </c>
      <c r="H57" s="27">
        <f t="shared" si="6"/>
        <v>0</v>
      </c>
      <c r="I57" s="27">
        <f>MIN(I2:I54)</f>
        <v>22</v>
      </c>
      <c r="J57" s="27">
        <f>MIN(J2:J54)</f>
        <v>0</v>
      </c>
      <c r="K57" s="19"/>
      <c r="L57" s="27">
        <f>MIN(L2:L54)</f>
        <v>24.628756555322951</v>
      </c>
    </row>
    <row r="58" spans="1:12" x14ac:dyDescent="0.45">
      <c r="A58" s="19"/>
      <c r="B58" s="19"/>
      <c r="C58" s="19"/>
      <c r="D58" s="26" t="s">
        <v>145</v>
      </c>
      <c r="E58" s="27">
        <f t="shared" ref="E58:H58" si="7">MEDIAN(E2:E54)</f>
        <v>100</v>
      </c>
      <c r="F58" s="27">
        <f t="shared" si="7"/>
        <v>85.5</v>
      </c>
      <c r="G58" s="27">
        <f t="shared" si="7"/>
        <v>90</v>
      </c>
      <c r="H58" s="27">
        <f t="shared" si="7"/>
        <v>93</v>
      </c>
      <c r="I58" s="27">
        <f>MEDIAN(I2:I54)</f>
        <v>52</v>
      </c>
      <c r="J58" s="27">
        <f>MEDIAN(J2:J54)</f>
        <v>50</v>
      </c>
      <c r="K58" s="19"/>
      <c r="L58" s="27">
        <f>MEDIAN(L2:L54)</f>
        <v>77.741917199344215</v>
      </c>
    </row>
    <row r="59" spans="1:12" x14ac:dyDescent="0.45">
      <c r="A59" s="19"/>
      <c r="B59" s="19"/>
      <c r="C59" s="19"/>
      <c r="D59" s="26" t="s">
        <v>146</v>
      </c>
      <c r="E59" s="27">
        <f t="shared" ref="E59:H59" si="8">STDEV(E2:E54)</f>
        <v>24.100342956320038</v>
      </c>
      <c r="F59" s="27">
        <f t="shared" si="8"/>
        <v>29.815101267737493</v>
      </c>
      <c r="G59" s="27">
        <f t="shared" si="8"/>
        <v>27.67181177058464</v>
      </c>
      <c r="H59" s="27">
        <f t="shared" si="8"/>
        <v>29.602015754584929</v>
      </c>
      <c r="I59" s="27">
        <f>STDEV(I2:I54)</f>
        <v>16.013015539449984</v>
      </c>
      <c r="J59" s="27">
        <f>STDEV(J2:J54)</f>
        <v>15.921442991725831</v>
      </c>
      <c r="K59" s="19"/>
      <c r="L59" s="27">
        <f>STDEV(L2:L54)</f>
        <v>14.798879310993284</v>
      </c>
    </row>
    <row r="60" spans="1:12" x14ac:dyDescent="0.45">
      <c r="A60" s="19"/>
      <c r="B60" s="19"/>
      <c r="C60" s="19"/>
      <c r="D60" s="28" t="s">
        <v>147</v>
      </c>
      <c r="E60" s="25">
        <f t="shared" ref="E60:H60" si="9">COUNTIF(E2:E54,"&lt;=100 ")-COUNTIF(E2:E54,"&lt;90 ")</f>
        <v>44</v>
      </c>
      <c r="F60" s="25">
        <f t="shared" si="9"/>
        <v>20</v>
      </c>
      <c r="G60" s="25">
        <f t="shared" si="9"/>
        <v>25</v>
      </c>
      <c r="H60" s="25">
        <f t="shared" si="9"/>
        <v>28</v>
      </c>
      <c r="I60" s="25">
        <f>COUNTIF(I2:I54,"&lt;=100 ")-COUNTIF(I2:I54,"&lt;90 ")</f>
        <v>1</v>
      </c>
      <c r="J60" s="25">
        <f>COUNTIF(J2:J54,"&lt;=100 ")-COUNTIF(J2:J54,"&lt;90 ")</f>
        <v>0</v>
      </c>
      <c r="K60" s="19"/>
      <c r="L60" s="25">
        <f>COUNTIF(L2:L54,"&lt;=101 ")-COUNTIF(L2:L54,"&lt;90 ")</f>
        <v>5</v>
      </c>
    </row>
    <row r="61" spans="1:12" x14ac:dyDescent="0.45">
      <c r="A61" s="19"/>
      <c r="B61" s="19"/>
      <c r="C61" s="19"/>
      <c r="D61" s="28" t="s">
        <v>148</v>
      </c>
      <c r="E61" s="25">
        <f t="shared" ref="E61:H61" si="10">COUNTIF(E2:E54,"&lt;90 ")-COUNTIF(E2:E54,"&lt;80 ")</f>
        <v>1</v>
      </c>
      <c r="F61" s="25">
        <f t="shared" si="10"/>
        <v>6</v>
      </c>
      <c r="G61" s="25">
        <f t="shared" si="10"/>
        <v>8</v>
      </c>
      <c r="H61" s="25">
        <f t="shared" si="10"/>
        <v>7</v>
      </c>
      <c r="I61" s="25">
        <f>COUNTIF(I2:I54,"&lt;90 ")-COUNTIF(I2:I54,"&lt;80 ")</f>
        <v>0</v>
      </c>
      <c r="J61" s="25">
        <f>COUNTIF(J2:J54,"&lt;90 ")-COUNTIF(J2:J54,"&lt;80 ")</f>
        <v>3</v>
      </c>
      <c r="K61" s="19"/>
      <c r="L61" s="25">
        <f>COUNTIF(L2:L54,"&lt;90 ")-COUNTIF(L2:L54,"&lt;80 ")</f>
        <v>17</v>
      </c>
    </row>
    <row r="62" spans="1:12" x14ac:dyDescent="0.45">
      <c r="A62" s="19"/>
      <c r="B62" s="19"/>
      <c r="C62" s="19"/>
      <c r="D62" s="28" t="s">
        <v>149</v>
      </c>
      <c r="E62" s="25">
        <f t="shared" ref="E62:H62" si="11">COUNTIF(E2:E54,"&lt;80")-COUNTIF(E2:E54,"&lt;70 ")</f>
        <v>1</v>
      </c>
      <c r="F62" s="25">
        <f t="shared" si="11"/>
        <v>5</v>
      </c>
      <c r="G62" s="25">
        <f t="shared" si="11"/>
        <v>6</v>
      </c>
      <c r="H62" s="25">
        <f t="shared" si="11"/>
        <v>3</v>
      </c>
      <c r="I62" s="25">
        <f>COUNTIF(I2:I54,"&lt;80")-COUNTIF(I2:I54,"&lt;70 ")</f>
        <v>7</v>
      </c>
      <c r="J62" s="25">
        <f>COUNTIF(J2:J54,"&lt;80")-COUNTIF(J2:J54,"&lt;70 ")</f>
        <v>3</v>
      </c>
      <c r="K62" s="19"/>
      <c r="L62" s="25">
        <f>COUNTIF(L2:L54,"&lt;80")-COUNTIF(L2:L54,"&lt;70 ")</f>
        <v>14</v>
      </c>
    </row>
    <row r="63" spans="1:12" x14ac:dyDescent="0.45">
      <c r="A63" s="19"/>
      <c r="B63" s="19"/>
      <c r="C63" s="19"/>
      <c r="D63" s="28" t="s">
        <v>150</v>
      </c>
      <c r="E63" s="25">
        <f t="shared" ref="E63:H63" si="12">COUNTIF(E2:E54,"&lt;70")-COUNTIF(E2:E54,"&lt;60 ")</f>
        <v>0</v>
      </c>
      <c r="F63" s="25">
        <f t="shared" si="12"/>
        <v>4</v>
      </c>
      <c r="G63" s="25">
        <f t="shared" si="12"/>
        <v>0</v>
      </c>
      <c r="H63" s="25">
        <f t="shared" si="12"/>
        <v>1</v>
      </c>
      <c r="I63" s="25">
        <f>COUNTIF(I2:I54,"&lt;70")-COUNTIF(I2:I54,"&lt;60 ")</f>
        <v>6</v>
      </c>
      <c r="J63" s="25">
        <f>COUNTIF(J2:J54,"&lt;70")-COUNTIF(J2:J54,"&lt;60 ")</f>
        <v>6</v>
      </c>
      <c r="K63" s="19"/>
      <c r="L63" s="25">
        <f>COUNTIF(L2:L54,"&lt;70")-COUNTIF(L2:L54,"&lt;60 ")</f>
        <v>9</v>
      </c>
    </row>
    <row r="64" spans="1:12" x14ac:dyDescent="0.45">
      <c r="A64" s="19"/>
      <c r="B64" s="19"/>
      <c r="C64" s="19"/>
      <c r="D64" s="28" t="s">
        <v>151</v>
      </c>
      <c r="E64" s="25">
        <f t="shared" ref="E64:H64" si="13">COUNTIF(E2:E54,"&lt;60 ")-COUNTIF(E2:E54,"&lt;50 ")</f>
        <v>0</v>
      </c>
      <c r="F64" s="25">
        <f t="shared" si="13"/>
        <v>3</v>
      </c>
      <c r="G64" s="25">
        <f t="shared" si="13"/>
        <v>0</v>
      </c>
      <c r="H64" s="25">
        <f t="shared" si="13"/>
        <v>3</v>
      </c>
      <c r="I64" s="25">
        <f>COUNTIF(I2:I54,"&lt;60 ")-COUNTIF(I2:I54,"&lt;50 ")</f>
        <v>16</v>
      </c>
      <c r="J64" s="25">
        <f>COUNTIF(J2:J54,"&lt;60 ")-COUNTIF(J2:J54,"&lt;50 ")</f>
        <v>14</v>
      </c>
      <c r="K64" s="19"/>
      <c r="L64" s="25">
        <f>COUNTIF(L2:L54,"&lt;60 ")-COUNTIF(L2:L54,"&lt;50 ")</f>
        <v>1</v>
      </c>
    </row>
    <row r="65" spans="1:12" x14ac:dyDescent="0.45">
      <c r="A65" s="19"/>
      <c r="B65" s="19"/>
      <c r="C65" s="19"/>
      <c r="D65" s="28" t="s">
        <v>152</v>
      </c>
      <c r="E65" s="25">
        <f t="shared" ref="E65:H65" si="14">COUNTIF(E2:E54,"&lt;50 ")-COUNTIF(E2:E54,"&lt;40 ")</f>
        <v>0</v>
      </c>
      <c r="F65" s="25">
        <f t="shared" si="14"/>
        <v>3</v>
      </c>
      <c r="G65" s="25">
        <f t="shared" si="14"/>
        <v>5</v>
      </c>
      <c r="H65" s="25">
        <f t="shared" si="14"/>
        <v>3</v>
      </c>
      <c r="I65" s="25">
        <f>COUNTIF(I2:I54,"&lt;50 ")-COUNTIF(I2:I54,"&lt;40 ")</f>
        <v>9</v>
      </c>
      <c r="J65" s="25">
        <f>COUNTIF(J2:J54,"&lt;50 ")-COUNTIF(J2:J54,"&lt;40 ")</f>
        <v>12</v>
      </c>
      <c r="K65" s="19"/>
      <c r="L65" s="25">
        <f>COUNTIF(L2:L54,"&lt;50 ")-COUNTIF(L2:L54,"&lt;40 ")</f>
        <v>0</v>
      </c>
    </row>
    <row r="66" spans="1:12" x14ac:dyDescent="0.45">
      <c r="A66" s="19"/>
      <c r="B66" s="19"/>
      <c r="C66" s="19"/>
      <c r="D66" s="28" t="s">
        <v>153</v>
      </c>
      <c r="E66" s="25">
        <f t="shared" ref="E66:H66" si="15">COUNTIF(E2:E54,"&lt;40 ")-COUNTIF(E2:E54,"&lt;30 ")</f>
        <v>0</v>
      </c>
      <c r="F66" s="25">
        <f t="shared" si="15"/>
        <v>2</v>
      </c>
      <c r="G66" s="25">
        <f t="shared" si="15"/>
        <v>2</v>
      </c>
      <c r="H66" s="25">
        <f t="shared" si="15"/>
        <v>0</v>
      </c>
      <c r="I66" s="25">
        <f>COUNTIF(I2:I54,"&lt;40 ")-COUNTIF(I2:I54,"&lt;30 ")</f>
        <v>3</v>
      </c>
      <c r="J66" s="25">
        <f>COUNTIF(J2:J54,"&lt;40 ")-COUNTIF(J2:J54,"&lt;30 ")</f>
        <v>9</v>
      </c>
      <c r="K66" s="19"/>
      <c r="L66" s="25">
        <f>COUNTIF(L2:L54,"&lt;40 ")-COUNTIF(L2:L54,"&lt;30 ")</f>
        <v>2</v>
      </c>
    </row>
    <row r="67" spans="1:12" x14ac:dyDescent="0.45">
      <c r="A67" s="19"/>
      <c r="B67" s="19"/>
      <c r="C67" s="19"/>
      <c r="D67" s="28" t="s">
        <v>154</v>
      </c>
      <c r="E67" s="25">
        <f t="shared" ref="E67:H67" si="16">COUNTIF(E2:E54,"&lt;30 ")-COUNTIF(E2:E54,"&lt;20 ")</f>
        <v>0</v>
      </c>
      <c r="F67" s="25">
        <f t="shared" si="16"/>
        <v>2</v>
      </c>
      <c r="G67" s="25">
        <f t="shared" si="16"/>
        <v>0</v>
      </c>
      <c r="H67" s="25">
        <f t="shared" si="16"/>
        <v>0</v>
      </c>
      <c r="I67" s="25">
        <f>COUNTIF(I2:I54,"&lt;30 ")-COUNTIF(I2:I54,"&lt;20 ")</f>
        <v>7</v>
      </c>
      <c r="J67" s="25">
        <f>COUNTIF(J2:J54,"&lt;30 ")-COUNTIF(J2:J54,"&lt;20 ")</f>
        <v>1</v>
      </c>
      <c r="K67" s="19"/>
      <c r="L67" s="25">
        <f>COUNTIF(L2:L54,"&lt;30 ")-COUNTIF(L2:L54,"&lt;20 ")</f>
        <v>1</v>
      </c>
    </row>
    <row r="68" spans="1:12" x14ac:dyDescent="0.45">
      <c r="A68" s="19"/>
      <c r="B68" s="19"/>
      <c r="C68" s="19"/>
      <c r="D68" s="29" t="s">
        <v>155</v>
      </c>
      <c r="E68" s="25">
        <f t="shared" ref="E68:H68" si="17">COUNTIF(E2:E54,"&lt;20 ")-COUNTIF(E2:E54,"&lt;10 ")</f>
        <v>0</v>
      </c>
      <c r="F68" s="25">
        <f t="shared" si="17"/>
        <v>1</v>
      </c>
      <c r="G68" s="25">
        <f t="shared" si="17"/>
        <v>0</v>
      </c>
      <c r="H68" s="25">
        <f t="shared" si="17"/>
        <v>0</v>
      </c>
      <c r="I68" s="25">
        <f>COUNTIF(I2:I54,"&lt;20 ")-COUNTIF(I2:I54,"&lt;10 ")</f>
        <v>0</v>
      </c>
      <c r="J68" s="25">
        <f>COUNTIF(J2:J54,"&lt;20 ")-COUNTIF(J2:J54,"&lt;10 ")</f>
        <v>0</v>
      </c>
      <c r="K68" s="19"/>
      <c r="L68" s="25">
        <f>COUNTIF(L2:L54,"&lt;20 ")-COUNTIF(L2:L54,"&lt;10 ")</f>
        <v>0</v>
      </c>
    </row>
    <row r="69" spans="1:12" x14ac:dyDescent="0.45">
      <c r="A69" s="19"/>
      <c r="B69" s="19"/>
      <c r="C69" s="19"/>
      <c r="D69" s="28" t="s">
        <v>156</v>
      </c>
      <c r="E69" s="25">
        <f t="shared" ref="E69:H69" si="18">COUNTIF(E2:E54,"&lt;10 ")</f>
        <v>3</v>
      </c>
      <c r="F69" s="25">
        <f t="shared" si="18"/>
        <v>3</v>
      </c>
      <c r="G69" s="25">
        <f t="shared" si="18"/>
        <v>3</v>
      </c>
      <c r="H69" s="25">
        <f t="shared" si="18"/>
        <v>4</v>
      </c>
      <c r="I69" s="25">
        <f>COUNTIF(I2:I54,"&lt;10 ")</f>
        <v>0</v>
      </c>
      <c r="J69" s="25">
        <f>COUNTIF(J2:J54,"&lt;10 ")</f>
        <v>1</v>
      </c>
      <c r="K69" s="19"/>
      <c r="L69" s="25">
        <f>COUNTIF(L2:L54,"&lt;10 ")</f>
        <v>0</v>
      </c>
    </row>
    <row r="70" spans="1:12" x14ac:dyDescent="0.45">
      <c r="A70" s="19"/>
      <c r="B70" s="19"/>
      <c r="C70" s="19"/>
      <c r="D70" s="30" t="s">
        <v>157</v>
      </c>
      <c r="E70" s="25">
        <f t="shared" ref="E70:H70" si="19">SUM(E60:E69)</f>
        <v>49</v>
      </c>
      <c r="F70" s="25">
        <f t="shared" si="19"/>
        <v>49</v>
      </c>
      <c r="G70" s="25">
        <f t="shared" si="19"/>
        <v>49</v>
      </c>
      <c r="H70" s="25">
        <f t="shared" si="19"/>
        <v>49</v>
      </c>
      <c r="I70" s="25">
        <f t="shared" ref="I70:J70" si="20">SUM(I60:I69)</f>
        <v>49</v>
      </c>
      <c r="J70" s="25">
        <f t="shared" si="20"/>
        <v>49</v>
      </c>
      <c r="K70" s="19"/>
      <c r="L70" s="25">
        <f t="shared" ref="L70" si="21">SUM(L60:L69)</f>
        <v>49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topLeftCell="A40" workbookViewId="0">
      <selection activeCell="M55" sqref="M55:M70"/>
    </sheetView>
  </sheetViews>
  <sheetFormatPr defaultRowHeight="16.149999999999999" x14ac:dyDescent="0.45"/>
  <cols>
    <col min="1" max="1" width="3.265625" bestFit="1" customWidth="1"/>
    <col min="2" max="2" width="10.86328125" bestFit="1" customWidth="1"/>
    <col min="3" max="3" width="12" bestFit="1" customWidth="1"/>
    <col min="4" max="4" width="13.3984375" bestFit="1" customWidth="1"/>
    <col min="5" max="12" width="3.3984375" bestFit="1" customWidth="1"/>
    <col min="13" max="13" width="4.59765625" bestFit="1" customWidth="1"/>
  </cols>
  <sheetData>
    <row r="1" spans="1:13" x14ac:dyDescent="0.45">
      <c r="A1" s="7"/>
      <c r="B1" s="7"/>
      <c r="C1" s="7"/>
      <c r="D1" s="7"/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  <c r="K1" s="7" t="s">
        <v>139</v>
      </c>
      <c r="L1" s="7" t="s">
        <v>140</v>
      </c>
      <c r="M1" s="7" t="s">
        <v>141</v>
      </c>
    </row>
    <row r="2" spans="1:13" ht="30.75" x14ac:dyDescent="0.45">
      <c r="A2" s="8">
        <v>1</v>
      </c>
      <c r="B2" s="8" t="s">
        <v>18</v>
      </c>
      <c r="C2" s="8">
        <v>109990025</v>
      </c>
      <c r="D2" s="8" t="s">
        <v>19</v>
      </c>
      <c r="E2" s="7">
        <v>12</v>
      </c>
      <c r="F2" s="9">
        <v>0</v>
      </c>
      <c r="G2" s="9">
        <v>10</v>
      </c>
      <c r="H2" s="9">
        <v>0</v>
      </c>
      <c r="I2" s="9">
        <v>5</v>
      </c>
      <c r="J2" s="9">
        <v>0</v>
      </c>
      <c r="K2" s="9">
        <v>0</v>
      </c>
      <c r="L2" s="9">
        <v>0</v>
      </c>
      <c r="M2" s="7">
        <f>SUM(E2:L2)</f>
        <v>27</v>
      </c>
    </row>
    <row r="3" spans="1:13" x14ac:dyDescent="0.45">
      <c r="A3" s="8">
        <v>2</v>
      </c>
      <c r="B3" s="8" t="s">
        <v>21</v>
      </c>
      <c r="C3" s="8">
        <v>110570044</v>
      </c>
      <c r="D3" s="8" t="s">
        <v>22</v>
      </c>
      <c r="E3" s="7">
        <v>9</v>
      </c>
      <c r="F3" s="9">
        <v>2</v>
      </c>
      <c r="G3" s="9">
        <v>10</v>
      </c>
      <c r="H3" s="9">
        <v>5</v>
      </c>
      <c r="I3" s="9">
        <v>10</v>
      </c>
      <c r="J3" s="9">
        <v>5</v>
      </c>
      <c r="K3" s="9">
        <v>0</v>
      </c>
      <c r="L3" s="9">
        <v>0</v>
      </c>
      <c r="M3" s="7">
        <f>SUM(E3:L3)</f>
        <v>41</v>
      </c>
    </row>
    <row r="4" spans="1:13" ht="30.75" x14ac:dyDescent="0.45">
      <c r="A4" s="8">
        <v>3</v>
      </c>
      <c r="B4" s="8" t="s">
        <v>24</v>
      </c>
      <c r="C4" s="8" t="s">
        <v>25</v>
      </c>
      <c r="D4" s="8" t="s">
        <v>26</v>
      </c>
      <c r="E4" s="7">
        <v>15</v>
      </c>
      <c r="F4" s="7">
        <v>9</v>
      </c>
      <c r="G4" s="7">
        <v>10</v>
      </c>
      <c r="H4" s="7">
        <v>5</v>
      </c>
      <c r="I4" s="7">
        <v>10</v>
      </c>
      <c r="J4" s="7">
        <v>3</v>
      </c>
      <c r="K4" s="7">
        <v>0</v>
      </c>
      <c r="L4" s="7">
        <v>0</v>
      </c>
      <c r="M4" s="7">
        <f t="shared" ref="M4:M54" si="0">SUM(E4:L4)</f>
        <v>52</v>
      </c>
    </row>
    <row r="5" spans="1:13" ht="30.75" x14ac:dyDescent="0.45">
      <c r="A5" s="8">
        <v>4</v>
      </c>
      <c r="B5" s="8" t="s">
        <v>24</v>
      </c>
      <c r="C5" s="8" t="s">
        <v>28</v>
      </c>
      <c r="D5" s="8" t="s">
        <v>29</v>
      </c>
      <c r="E5" s="7">
        <v>12</v>
      </c>
      <c r="F5" s="7">
        <v>0</v>
      </c>
      <c r="G5" s="7">
        <v>10</v>
      </c>
      <c r="H5" s="7">
        <v>5</v>
      </c>
      <c r="I5" s="7">
        <v>10</v>
      </c>
      <c r="J5" s="7">
        <v>0</v>
      </c>
      <c r="K5" s="7">
        <v>0</v>
      </c>
      <c r="L5" s="7">
        <v>0</v>
      </c>
      <c r="M5" s="7">
        <f t="shared" si="0"/>
        <v>37</v>
      </c>
    </row>
    <row r="6" spans="1:13" x14ac:dyDescent="0.45">
      <c r="A6" s="8">
        <v>5</v>
      </c>
      <c r="B6" s="8" t="s">
        <v>31</v>
      </c>
      <c r="C6" s="8">
        <v>111370232</v>
      </c>
      <c r="D6" s="8" t="s">
        <v>32</v>
      </c>
      <c r="E6" s="7">
        <v>15</v>
      </c>
      <c r="F6" s="9">
        <v>3</v>
      </c>
      <c r="G6" s="9">
        <v>10</v>
      </c>
      <c r="H6" s="9">
        <v>3</v>
      </c>
      <c r="I6" s="9">
        <v>15</v>
      </c>
      <c r="J6" s="9">
        <v>12</v>
      </c>
      <c r="K6" s="9">
        <v>0</v>
      </c>
      <c r="L6" s="9">
        <v>2</v>
      </c>
      <c r="M6" s="7">
        <f t="shared" si="0"/>
        <v>60</v>
      </c>
    </row>
    <row r="7" spans="1:13" x14ac:dyDescent="0.45">
      <c r="A7" s="8">
        <v>6</v>
      </c>
      <c r="B7" s="8" t="s">
        <v>34</v>
      </c>
      <c r="C7" s="8">
        <v>111590020</v>
      </c>
      <c r="D7" s="8" t="s">
        <v>35</v>
      </c>
      <c r="E7" s="7">
        <v>12</v>
      </c>
      <c r="F7" s="9">
        <v>8</v>
      </c>
      <c r="G7" s="9">
        <v>10</v>
      </c>
      <c r="H7" s="9">
        <v>5</v>
      </c>
      <c r="I7" s="9">
        <v>10</v>
      </c>
      <c r="J7" s="9">
        <v>5</v>
      </c>
      <c r="K7" s="9">
        <v>3</v>
      </c>
      <c r="L7" s="9">
        <v>5</v>
      </c>
      <c r="M7" s="7">
        <f t="shared" si="0"/>
        <v>58</v>
      </c>
    </row>
    <row r="8" spans="1:13" x14ac:dyDescent="0.45">
      <c r="A8" s="8">
        <v>7</v>
      </c>
      <c r="B8" s="8" t="s">
        <v>37</v>
      </c>
      <c r="C8" s="8">
        <v>111820017</v>
      </c>
      <c r="D8" s="8" t="s">
        <v>38</v>
      </c>
      <c r="E8" s="7">
        <v>9</v>
      </c>
      <c r="F8" s="9">
        <v>3</v>
      </c>
      <c r="G8" s="9">
        <v>10</v>
      </c>
      <c r="H8" s="9">
        <v>8</v>
      </c>
      <c r="I8" s="9">
        <v>10</v>
      </c>
      <c r="J8" s="9">
        <v>5</v>
      </c>
      <c r="K8" s="9">
        <v>0</v>
      </c>
      <c r="L8" s="9">
        <v>0</v>
      </c>
      <c r="M8" s="7">
        <f t="shared" si="0"/>
        <v>45</v>
      </c>
    </row>
    <row r="9" spans="1:13" x14ac:dyDescent="0.45">
      <c r="A9" s="8">
        <v>8</v>
      </c>
      <c r="B9" s="8" t="s">
        <v>40</v>
      </c>
      <c r="C9" s="8">
        <v>112318100</v>
      </c>
      <c r="D9" s="8" t="s">
        <v>41</v>
      </c>
      <c r="E9" s="7" t="s">
        <v>158</v>
      </c>
      <c r="F9" s="7" t="s">
        <v>158</v>
      </c>
      <c r="G9" s="7" t="s">
        <v>158</v>
      </c>
      <c r="H9" s="7" t="s">
        <v>158</v>
      </c>
      <c r="I9" s="7" t="s">
        <v>158</v>
      </c>
      <c r="J9" s="7" t="s">
        <v>158</v>
      </c>
      <c r="K9" s="7" t="s">
        <v>158</v>
      </c>
      <c r="L9" s="7" t="s">
        <v>158</v>
      </c>
      <c r="M9" s="7" t="s">
        <v>158</v>
      </c>
    </row>
    <row r="10" spans="1:13" x14ac:dyDescent="0.45">
      <c r="A10" s="8">
        <v>9</v>
      </c>
      <c r="B10" s="8" t="s">
        <v>40</v>
      </c>
      <c r="C10" s="8">
        <v>112318103</v>
      </c>
      <c r="D10" s="8" t="s">
        <v>44</v>
      </c>
      <c r="E10" s="7" t="s">
        <v>158</v>
      </c>
      <c r="F10" s="7" t="s">
        <v>158</v>
      </c>
      <c r="G10" s="7" t="s">
        <v>158</v>
      </c>
      <c r="H10" s="7" t="s">
        <v>158</v>
      </c>
      <c r="I10" s="7" t="s">
        <v>158</v>
      </c>
      <c r="J10" s="7" t="s">
        <v>158</v>
      </c>
      <c r="K10" s="7" t="s">
        <v>158</v>
      </c>
      <c r="L10" s="7" t="s">
        <v>158</v>
      </c>
      <c r="M10" s="7" t="s">
        <v>158</v>
      </c>
    </row>
    <row r="11" spans="1:13" x14ac:dyDescent="0.45">
      <c r="A11" s="8">
        <v>10</v>
      </c>
      <c r="B11" s="8" t="s">
        <v>40</v>
      </c>
      <c r="C11" s="8">
        <v>112318158</v>
      </c>
      <c r="D11" s="8" t="s">
        <v>46</v>
      </c>
      <c r="E11" s="7" t="s">
        <v>158</v>
      </c>
      <c r="F11" s="7" t="s">
        <v>158</v>
      </c>
      <c r="G11" s="7" t="s">
        <v>158</v>
      </c>
      <c r="H11" s="7" t="s">
        <v>158</v>
      </c>
      <c r="I11" s="7" t="s">
        <v>158</v>
      </c>
      <c r="J11" s="7" t="s">
        <v>158</v>
      </c>
      <c r="K11" s="7" t="s">
        <v>158</v>
      </c>
      <c r="L11" s="7" t="s">
        <v>158</v>
      </c>
      <c r="M11" s="7" t="s">
        <v>158</v>
      </c>
    </row>
    <row r="12" spans="1:13" x14ac:dyDescent="0.45">
      <c r="A12" s="8">
        <v>11</v>
      </c>
      <c r="B12" s="8" t="s">
        <v>40</v>
      </c>
      <c r="C12" s="8">
        <v>112318170</v>
      </c>
      <c r="D12" s="8" t="s">
        <v>48</v>
      </c>
      <c r="E12" s="7" t="s">
        <v>158</v>
      </c>
      <c r="F12" s="7" t="s">
        <v>158</v>
      </c>
      <c r="G12" s="7" t="s">
        <v>158</v>
      </c>
      <c r="H12" s="7" t="s">
        <v>158</v>
      </c>
      <c r="I12" s="7" t="s">
        <v>158</v>
      </c>
      <c r="J12" s="7" t="s">
        <v>158</v>
      </c>
      <c r="K12" s="7" t="s">
        <v>158</v>
      </c>
      <c r="L12" s="7" t="s">
        <v>158</v>
      </c>
      <c r="M12" s="7" t="s">
        <v>158</v>
      </c>
    </row>
    <row r="13" spans="1:13" x14ac:dyDescent="0.45">
      <c r="A13" s="8">
        <v>12</v>
      </c>
      <c r="B13" s="8" t="s">
        <v>50</v>
      </c>
      <c r="C13" s="8">
        <v>112350024</v>
      </c>
      <c r="D13" s="8" t="s">
        <v>51</v>
      </c>
      <c r="E13" s="7">
        <v>12</v>
      </c>
      <c r="F13" s="9">
        <v>3</v>
      </c>
      <c r="G13" s="9">
        <v>10</v>
      </c>
      <c r="H13" s="9">
        <v>5</v>
      </c>
      <c r="I13" s="9">
        <v>10</v>
      </c>
      <c r="J13" s="9">
        <v>0</v>
      </c>
      <c r="K13" s="9">
        <v>0</v>
      </c>
      <c r="L13" s="7"/>
      <c r="M13" s="7">
        <f t="shared" si="0"/>
        <v>40</v>
      </c>
    </row>
    <row r="14" spans="1:13" x14ac:dyDescent="0.45">
      <c r="A14" s="8">
        <v>13</v>
      </c>
      <c r="B14" s="8" t="s">
        <v>7</v>
      </c>
      <c r="C14" s="8">
        <v>112820002</v>
      </c>
      <c r="D14" s="8" t="s">
        <v>53</v>
      </c>
      <c r="E14" s="7">
        <v>12</v>
      </c>
      <c r="F14" s="9">
        <v>9</v>
      </c>
      <c r="G14" s="9">
        <v>10</v>
      </c>
      <c r="H14" s="9">
        <v>5</v>
      </c>
      <c r="I14" s="9">
        <v>15</v>
      </c>
      <c r="J14" s="9">
        <v>5</v>
      </c>
      <c r="K14" s="9">
        <v>10</v>
      </c>
      <c r="L14" s="9">
        <v>0</v>
      </c>
      <c r="M14" s="7">
        <f t="shared" si="0"/>
        <v>66</v>
      </c>
    </row>
    <row r="15" spans="1:13" x14ac:dyDescent="0.45">
      <c r="A15" s="8">
        <v>14</v>
      </c>
      <c r="B15" s="8" t="s">
        <v>7</v>
      </c>
      <c r="C15" s="8">
        <v>112820003</v>
      </c>
      <c r="D15" s="8" t="s">
        <v>55</v>
      </c>
      <c r="E15" s="7">
        <v>9</v>
      </c>
      <c r="F15" s="9">
        <v>9</v>
      </c>
      <c r="G15" s="9">
        <v>10</v>
      </c>
      <c r="H15" s="9">
        <v>3</v>
      </c>
      <c r="I15" s="9">
        <v>10</v>
      </c>
      <c r="J15" s="9">
        <v>5</v>
      </c>
      <c r="K15" s="9">
        <v>5</v>
      </c>
      <c r="L15" s="9">
        <v>0</v>
      </c>
      <c r="M15" s="7">
        <f t="shared" si="0"/>
        <v>51</v>
      </c>
    </row>
    <row r="16" spans="1:13" x14ac:dyDescent="0.45">
      <c r="A16" s="8">
        <v>15</v>
      </c>
      <c r="B16" s="8" t="s">
        <v>7</v>
      </c>
      <c r="C16" s="8">
        <v>112820008</v>
      </c>
      <c r="D16" s="8" t="s">
        <v>57</v>
      </c>
      <c r="E16" s="7">
        <v>15</v>
      </c>
      <c r="F16" s="9">
        <v>9</v>
      </c>
      <c r="G16" s="9">
        <v>10</v>
      </c>
      <c r="H16" s="9">
        <v>3</v>
      </c>
      <c r="I16" s="9">
        <v>10</v>
      </c>
      <c r="J16" s="9">
        <v>5</v>
      </c>
      <c r="K16" s="9">
        <v>0</v>
      </c>
      <c r="L16" s="9">
        <v>0</v>
      </c>
      <c r="M16" s="7">
        <f t="shared" si="0"/>
        <v>52</v>
      </c>
    </row>
    <row r="17" spans="1:13" x14ac:dyDescent="0.45">
      <c r="A17" s="8">
        <v>16</v>
      </c>
      <c r="B17" s="8" t="s">
        <v>7</v>
      </c>
      <c r="C17" s="8">
        <v>112820009</v>
      </c>
      <c r="D17" s="8" t="s">
        <v>59</v>
      </c>
      <c r="E17" s="7">
        <v>15</v>
      </c>
      <c r="F17" s="9">
        <v>6</v>
      </c>
      <c r="G17" s="9">
        <v>10</v>
      </c>
      <c r="H17" s="9">
        <v>8</v>
      </c>
      <c r="I17" s="9">
        <v>10</v>
      </c>
      <c r="J17" s="9">
        <v>0</v>
      </c>
      <c r="K17" s="9">
        <v>7</v>
      </c>
      <c r="L17" s="9">
        <v>3</v>
      </c>
      <c r="M17" s="7">
        <f t="shared" si="0"/>
        <v>59</v>
      </c>
    </row>
    <row r="18" spans="1:13" x14ac:dyDescent="0.45">
      <c r="A18" s="8">
        <v>17</v>
      </c>
      <c r="B18" s="8" t="s">
        <v>7</v>
      </c>
      <c r="C18" s="8">
        <v>112820012</v>
      </c>
      <c r="D18" s="8" t="s">
        <v>61</v>
      </c>
      <c r="E18" s="7">
        <v>15</v>
      </c>
      <c r="F18" s="9">
        <v>9</v>
      </c>
      <c r="G18" s="9">
        <v>10</v>
      </c>
      <c r="H18" s="9">
        <v>5</v>
      </c>
      <c r="I18" s="9">
        <v>15</v>
      </c>
      <c r="J18" s="9">
        <v>12</v>
      </c>
      <c r="K18" s="9">
        <v>4</v>
      </c>
      <c r="L18" s="9">
        <v>2</v>
      </c>
      <c r="M18" s="7">
        <f t="shared" si="0"/>
        <v>72</v>
      </c>
    </row>
    <row r="19" spans="1:13" x14ac:dyDescent="0.45">
      <c r="A19" s="8">
        <v>18</v>
      </c>
      <c r="B19" s="8" t="s">
        <v>7</v>
      </c>
      <c r="C19" s="8">
        <v>112820018</v>
      </c>
      <c r="D19" s="8" t="s">
        <v>63</v>
      </c>
      <c r="E19" s="7">
        <v>15</v>
      </c>
      <c r="F19" s="9">
        <v>12</v>
      </c>
      <c r="G19" s="9">
        <v>10</v>
      </c>
      <c r="H19" s="9">
        <v>10</v>
      </c>
      <c r="I19" s="9">
        <v>10</v>
      </c>
      <c r="J19" s="18">
        <v>15</v>
      </c>
      <c r="K19" s="9">
        <v>10</v>
      </c>
      <c r="L19" s="9">
        <v>10</v>
      </c>
      <c r="M19" s="17">
        <f t="shared" si="0"/>
        <v>92</v>
      </c>
    </row>
    <row r="20" spans="1:13" x14ac:dyDescent="0.45">
      <c r="A20" s="8">
        <v>19</v>
      </c>
      <c r="B20" s="8" t="s">
        <v>7</v>
      </c>
      <c r="C20" s="8">
        <v>112820019</v>
      </c>
      <c r="D20" s="8" t="s">
        <v>65</v>
      </c>
      <c r="E20" s="7">
        <v>12</v>
      </c>
      <c r="F20" s="9">
        <v>8</v>
      </c>
      <c r="G20" s="9">
        <v>10</v>
      </c>
      <c r="H20" s="9">
        <v>3</v>
      </c>
      <c r="I20" s="9">
        <v>15</v>
      </c>
      <c r="J20" s="9">
        <v>1</v>
      </c>
      <c r="K20" s="9">
        <v>0</v>
      </c>
      <c r="L20" s="9">
        <v>5</v>
      </c>
      <c r="M20" s="7">
        <f t="shared" si="0"/>
        <v>54</v>
      </c>
    </row>
    <row r="21" spans="1:13" x14ac:dyDescent="0.45">
      <c r="A21" s="8">
        <v>20</v>
      </c>
      <c r="B21" s="8" t="s">
        <v>7</v>
      </c>
      <c r="C21" s="8">
        <v>112820022</v>
      </c>
      <c r="D21" s="8" t="s">
        <v>67</v>
      </c>
      <c r="E21" s="7">
        <v>15</v>
      </c>
      <c r="F21" s="9">
        <v>9</v>
      </c>
      <c r="G21" s="9">
        <v>10</v>
      </c>
      <c r="H21" s="9">
        <v>5</v>
      </c>
      <c r="I21" s="9">
        <v>15</v>
      </c>
      <c r="J21" s="9">
        <v>12</v>
      </c>
      <c r="K21" s="9">
        <v>10</v>
      </c>
      <c r="L21" s="9">
        <v>0</v>
      </c>
      <c r="M21" s="7">
        <f t="shared" si="0"/>
        <v>76</v>
      </c>
    </row>
    <row r="22" spans="1:13" x14ac:dyDescent="0.45">
      <c r="A22" s="8">
        <v>21</v>
      </c>
      <c r="B22" s="8" t="s">
        <v>7</v>
      </c>
      <c r="C22" s="8">
        <v>112820023</v>
      </c>
      <c r="D22" s="8" t="s">
        <v>69</v>
      </c>
      <c r="E22" s="7">
        <v>9</v>
      </c>
      <c r="F22" s="9">
        <v>12</v>
      </c>
      <c r="G22" s="9">
        <v>10</v>
      </c>
      <c r="H22" s="9">
        <v>0</v>
      </c>
      <c r="I22" s="9">
        <v>15</v>
      </c>
      <c r="J22" s="9">
        <v>10</v>
      </c>
      <c r="K22" s="9">
        <v>0</v>
      </c>
      <c r="L22" s="9">
        <v>1</v>
      </c>
      <c r="M22" s="7">
        <f t="shared" si="0"/>
        <v>57</v>
      </c>
    </row>
    <row r="23" spans="1:13" x14ac:dyDescent="0.45">
      <c r="A23" s="8">
        <v>22</v>
      </c>
      <c r="B23" s="8" t="s">
        <v>7</v>
      </c>
      <c r="C23" s="8">
        <v>112820024</v>
      </c>
      <c r="D23" s="8" t="s">
        <v>71</v>
      </c>
      <c r="E23" s="7">
        <v>9</v>
      </c>
      <c r="F23" s="9">
        <v>9</v>
      </c>
      <c r="G23" s="9">
        <v>10</v>
      </c>
      <c r="H23" s="9">
        <v>5</v>
      </c>
      <c r="I23" s="9">
        <v>10</v>
      </c>
      <c r="J23" s="9">
        <v>10</v>
      </c>
      <c r="K23" s="9">
        <v>0</v>
      </c>
      <c r="L23" s="9">
        <v>5</v>
      </c>
      <c r="M23" s="7">
        <f t="shared" si="0"/>
        <v>58</v>
      </c>
    </row>
    <row r="24" spans="1:13" x14ac:dyDescent="0.45">
      <c r="A24" s="8">
        <v>23</v>
      </c>
      <c r="B24" s="8" t="s">
        <v>7</v>
      </c>
      <c r="C24" s="8">
        <v>112820025</v>
      </c>
      <c r="D24" s="8" t="s">
        <v>73</v>
      </c>
      <c r="E24" s="7">
        <v>9</v>
      </c>
      <c r="F24" s="9">
        <v>12</v>
      </c>
      <c r="G24" s="9">
        <v>10</v>
      </c>
      <c r="H24" s="9">
        <v>10</v>
      </c>
      <c r="I24" s="9">
        <v>10</v>
      </c>
      <c r="J24" s="9">
        <v>6</v>
      </c>
      <c r="K24" s="9">
        <v>10</v>
      </c>
      <c r="L24" s="9">
        <v>4</v>
      </c>
      <c r="M24" s="7">
        <f t="shared" si="0"/>
        <v>71</v>
      </c>
    </row>
    <row r="25" spans="1:13" x14ac:dyDescent="0.45">
      <c r="A25" s="8">
        <v>24</v>
      </c>
      <c r="B25" s="8" t="s">
        <v>7</v>
      </c>
      <c r="C25" s="8">
        <v>112820026</v>
      </c>
      <c r="D25" s="8" t="s">
        <v>75</v>
      </c>
      <c r="E25" s="7">
        <v>12</v>
      </c>
      <c r="F25" s="9">
        <v>6</v>
      </c>
      <c r="G25" s="9">
        <v>5</v>
      </c>
      <c r="H25" s="9">
        <v>5</v>
      </c>
      <c r="I25" s="9">
        <v>15</v>
      </c>
      <c r="J25" s="9">
        <v>7</v>
      </c>
      <c r="K25" s="9">
        <v>0</v>
      </c>
      <c r="L25" s="9">
        <v>1</v>
      </c>
      <c r="M25" s="7">
        <f t="shared" si="0"/>
        <v>51</v>
      </c>
    </row>
    <row r="26" spans="1:13" x14ac:dyDescent="0.45">
      <c r="A26" s="8">
        <v>25</v>
      </c>
      <c r="B26" s="8" t="s">
        <v>7</v>
      </c>
      <c r="C26" s="8">
        <v>112820028</v>
      </c>
      <c r="D26" s="8" t="s">
        <v>77</v>
      </c>
      <c r="E26" s="7">
        <v>9</v>
      </c>
      <c r="F26" s="9">
        <v>7</v>
      </c>
      <c r="G26" s="9">
        <v>10</v>
      </c>
      <c r="H26" s="9">
        <v>5</v>
      </c>
      <c r="I26" s="9">
        <v>15</v>
      </c>
      <c r="J26" s="9">
        <v>10</v>
      </c>
      <c r="K26" s="9">
        <v>3</v>
      </c>
      <c r="L26" s="9">
        <v>7</v>
      </c>
      <c r="M26" s="7">
        <f t="shared" si="0"/>
        <v>66</v>
      </c>
    </row>
    <row r="27" spans="1:13" x14ac:dyDescent="0.45">
      <c r="A27" s="8">
        <v>26</v>
      </c>
      <c r="B27" s="8" t="s">
        <v>7</v>
      </c>
      <c r="C27" s="8">
        <v>112820029</v>
      </c>
      <c r="D27" s="8" t="s">
        <v>79</v>
      </c>
      <c r="E27" s="7">
        <v>9</v>
      </c>
      <c r="F27" s="9">
        <v>0</v>
      </c>
      <c r="G27" s="9">
        <v>10</v>
      </c>
      <c r="H27" s="9">
        <v>5</v>
      </c>
      <c r="I27" s="9">
        <v>15</v>
      </c>
      <c r="J27" s="9">
        <v>10</v>
      </c>
      <c r="K27" s="9">
        <v>0</v>
      </c>
      <c r="L27" s="9">
        <v>0</v>
      </c>
      <c r="M27" s="7">
        <f t="shared" si="0"/>
        <v>49</v>
      </c>
    </row>
    <row r="28" spans="1:13" x14ac:dyDescent="0.45">
      <c r="A28" s="8">
        <v>27</v>
      </c>
      <c r="B28" s="8" t="s">
        <v>7</v>
      </c>
      <c r="C28" s="8">
        <v>112820030</v>
      </c>
      <c r="D28" s="8" t="s">
        <v>81</v>
      </c>
      <c r="E28" s="7">
        <v>12</v>
      </c>
      <c r="F28" s="9">
        <v>3</v>
      </c>
      <c r="G28" s="9">
        <v>10</v>
      </c>
      <c r="H28" s="9">
        <v>5</v>
      </c>
      <c r="I28" s="9">
        <v>10</v>
      </c>
      <c r="J28" s="9">
        <v>7</v>
      </c>
      <c r="K28" s="9">
        <v>4</v>
      </c>
      <c r="L28" s="9">
        <v>2</v>
      </c>
      <c r="M28" s="7">
        <f t="shared" si="0"/>
        <v>53</v>
      </c>
    </row>
    <row r="29" spans="1:13" x14ac:dyDescent="0.45">
      <c r="A29" s="8">
        <v>28</v>
      </c>
      <c r="B29" s="8" t="s">
        <v>7</v>
      </c>
      <c r="C29" s="8">
        <v>112820031</v>
      </c>
      <c r="D29" s="8" t="s">
        <v>83</v>
      </c>
      <c r="E29" s="7">
        <v>6</v>
      </c>
      <c r="F29" s="9">
        <v>6</v>
      </c>
      <c r="G29" s="9">
        <v>10</v>
      </c>
      <c r="H29" s="9">
        <v>8</v>
      </c>
      <c r="I29" s="9">
        <v>10</v>
      </c>
      <c r="J29" s="9">
        <v>10</v>
      </c>
      <c r="K29" s="9">
        <v>0</v>
      </c>
      <c r="L29" s="9">
        <v>2</v>
      </c>
      <c r="M29" s="7">
        <f t="shared" si="0"/>
        <v>52</v>
      </c>
    </row>
    <row r="30" spans="1:13" x14ac:dyDescent="0.45">
      <c r="A30" s="8">
        <v>29</v>
      </c>
      <c r="B30" s="8" t="s">
        <v>7</v>
      </c>
      <c r="C30" s="8">
        <v>112820032</v>
      </c>
      <c r="D30" s="8" t="s">
        <v>85</v>
      </c>
      <c r="E30" s="7">
        <v>18</v>
      </c>
      <c r="F30" s="9">
        <v>12</v>
      </c>
      <c r="G30" s="9">
        <v>10</v>
      </c>
      <c r="H30" s="9">
        <v>0</v>
      </c>
      <c r="I30" s="9">
        <v>10</v>
      </c>
      <c r="J30" s="9">
        <v>5</v>
      </c>
      <c r="K30" s="9">
        <v>0</v>
      </c>
      <c r="L30" s="9">
        <v>2</v>
      </c>
      <c r="M30" s="7">
        <f t="shared" si="0"/>
        <v>57</v>
      </c>
    </row>
    <row r="31" spans="1:13" x14ac:dyDescent="0.45">
      <c r="A31" s="8">
        <v>30</v>
      </c>
      <c r="B31" s="8" t="s">
        <v>7</v>
      </c>
      <c r="C31" s="8">
        <v>112820035</v>
      </c>
      <c r="D31" s="8" t="s">
        <v>87</v>
      </c>
      <c r="E31" s="7">
        <v>12</v>
      </c>
      <c r="F31" s="9">
        <v>6</v>
      </c>
      <c r="G31" s="9">
        <v>0</v>
      </c>
      <c r="H31" s="9">
        <v>0</v>
      </c>
      <c r="I31" s="9">
        <v>5</v>
      </c>
      <c r="J31" s="9">
        <v>1</v>
      </c>
      <c r="K31" s="9">
        <v>0</v>
      </c>
      <c r="L31" s="9">
        <v>0</v>
      </c>
      <c r="M31" s="7">
        <f t="shared" si="0"/>
        <v>24</v>
      </c>
    </row>
    <row r="32" spans="1:13" x14ac:dyDescent="0.45">
      <c r="A32" s="8">
        <v>31</v>
      </c>
      <c r="B32" s="8" t="s">
        <v>7</v>
      </c>
      <c r="C32" s="8">
        <v>112820037</v>
      </c>
      <c r="D32" s="8" t="s">
        <v>89</v>
      </c>
      <c r="E32" s="7">
        <v>9</v>
      </c>
      <c r="F32" s="9">
        <v>3</v>
      </c>
      <c r="G32" s="9">
        <v>10</v>
      </c>
      <c r="H32" s="9">
        <v>8</v>
      </c>
      <c r="I32" s="9">
        <v>10</v>
      </c>
      <c r="J32" s="9">
        <v>5</v>
      </c>
      <c r="K32" s="9">
        <v>0</v>
      </c>
      <c r="L32" s="9">
        <v>3</v>
      </c>
      <c r="M32" s="7">
        <f t="shared" si="0"/>
        <v>48</v>
      </c>
    </row>
    <row r="33" spans="1:13" x14ac:dyDescent="0.45">
      <c r="A33" s="8">
        <v>32</v>
      </c>
      <c r="B33" s="8" t="s">
        <v>7</v>
      </c>
      <c r="C33" s="8">
        <v>112820038</v>
      </c>
      <c r="D33" s="8" t="s">
        <v>91</v>
      </c>
      <c r="E33" s="7">
        <v>12</v>
      </c>
      <c r="F33" s="9">
        <v>12</v>
      </c>
      <c r="G33" s="9">
        <v>10</v>
      </c>
      <c r="H33" s="9">
        <v>0</v>
      </c>
      <c r="I33" s="9">
        <v>5</v>
      </c>
      <c r="J33" s="9">
        <v>5</v>
      </c>
      <c r="K33" s="9">
        <v>0</v>
      </c>
      <c r="L33" s="9">
        <v>0</v>
      </c>
      <c r="M33" s="7">
        <f t="shared" si="0"/>
        <v>44</v>
      </c>
    </row>
    <row r="34" spans="1:13" x14ac:dyDescent="0.45">
      <c r="A34" s="8">
        <v>33</v>
      </c>
      <c r="B34" s="8" t="s">
        <v>7</v>
      </c>
      <c r="C34" s="8">
        <v>112820039</v>
      </c>
      <c r="D34" s="8" t="s">
        <v>93</v>
      </c>
      <c r="E34" s="7">
        <v>3</v>
      </c>
      <c r="F34" s="9">
        <v>0</v>
      </c>
      <c r="G34" s="9">
        <v>10</v>
      </c>
      <c r="H34" s="9">
        <v>0</v>
      </c>
      <c r="I34" s="9">
        <v>10</v>
      </c>
      <c r="J34" s="9">
        <v>5</v>
      </c>
      <c r="K34" s="9">
        <v>0</v>
      </c>
      <c r="L34" s="9">
        <v>0</v>
      </c>
      <c r="M34" s="7">
        <f t="shared" si="0"/>
        <v>28</v>
      </c>
    </row>
    <row r="35" spans="1:13" x14ac:dyDescent="0.45">
      <c r="A35" s="8">
        <v>34</v>
      </c>
      <c r="B35" s="8" t="s">
        <v>7</v>
      </c>
      <c r="C35" s="8">
        <v>112820040</v>
      </c>
      <c r="D35" s="8" t="s">
        <v>95</v>
      </c>
      <c r="E35" s="7">
        <v>12</v>
      </c>
      <c r="F35" s="9">
        <v>12</v>
      </c>
      <c r="G35" s="9">
        <v>10</v>
      </c>
      <c r="H35" s="9">
        <v>8</v>
      </c>
      <c r="I35" s="9">
        <v>15</v>
      </c>
      <c r="J35" s="9">
        <v>10</v>
      </c>
      <c r="K35" s="9">
        <v>4</v>
      </c>
      <c r="L35" s="9">
        <v>3</v>
      </c>
      <c r="M35" s="7">
        <f t="shared" si="0"/>
        <v>74</v>
      </c>
    </row>
    <row r="36" spans="1:13" x14ac:dyDescent="0.45">
      <c r="A36" s="8">
        <v>35</v>
      </c>
      <c r="B36" s="8" t="s">
        <v>7</v>
      </c>
      <c r="C36" s="8">
        <v>112820041</v>
      </c>
      <c r="D36" s="8" t="s">
        <v>97</v>
      </c>
      <c r="E36" s="7">
        <v>6</v>
      </c>
      <c r="F36" s="9">
        <v>5</v>
      </c>
      <c r="G36" s="9">
        <v>5</v>
      </c>
      <c r="H36" s="9">
        <v>7</v>
      </c>
      <c r="I36" s="9">
        <v>5</v>
      </c>
      <c r="J36" s="9">
        <v>10</v>
      </c>
      <c r="K36" s="9">
        <v>0</v>
      </c>
      <c r="L36" s="9">
        <v>0</v>
      </c>
      <c r="M36" s="7">
        <f t="shared" si="0"/>
        <v>38</v>
      </c>
    </row>
    <row r="37" spans="1:13" x14ac:dyDescent="0.45">
      <c r="A37" s="8">
        <v>36</v>
      </c>
      <c r="B37" s="8" t="s">
        <v>7</v>
      </c>
      <c r="C37" s="8">
        <v>112820042</v>
      </c>
      <c r="D37" s="8" t="s">
        <v>99</v>
      </c>
      <c r="E37" s="7">
        <v>15</v>
      </c>
      <c r="F37" s="9">
        <v>12</v>
      </c>
      <c r="G37" s="9">
        <v>10</v>
      </c>
      <c r="H37" s="9">
        <v>8</v>
      </c>
      <c r="I37" s="9">
        <v>10</v>
      </c>
      <c r="J37" s="18">
        <v>10</v>
      </c>
      <c r="K37" s="9">
        <v>2</v>
      </c>
      <c r="L37" s="9">
        <v>2</v>
      </c>
      <c r="M37" s="17">
        <f t="shared" si="0"/>
        <v>69</v>
      </c>
    </row>
    <row r="38" spans="1:13" x14ac:dyDescent="0.45">
      <c r="A38" s="8">
        <v>37</v>
      </c>
      <c r="B38" s="8" t="s">
        <v>7</v>
      </c>
      <c r="C38" s="8">
        <v>112820044</v>
      </c>
      <c r="D38" s="8" t="s">
        <v>101</v>
      </c>
      <c r="E38" s="7">
        <v>15</v>
      </c>
      <c r="F38" s="9">
        <v>9</v>
      </c>
      <c r="G38" s="9">
        <v>10</v>
      </c>
      <c r="H38" s="9">
        <v>5</v>
      </c>
      <c r="I38" s="9">
        <v>15</v>
      </c>
      <c r="J38" s="9">
        <v>12</v>
      </c>
      <c r="K38" s="9">
        <v>10</v>
      </c>
      <c r="L38" s="9">
        <v>3</v>
      </c>
      <c r="M38" s="7">
        <f t="shared" si="0"/>
        <v>79</v>
      </c>
    </row>
    <row r="39" spans="1:13" x14ac:dyDescent="0.45">
      <c r="A39" s="8">
        <v>38</v>
      </c>
      <c r="B39" s="8" t="s">
        <v>7</v>
      </c>
      <c r="C39" s="8">
        <v>112820045</v>
      </c>
      <c r="D39" s="8" t="s">
        <v>103</v>
      </c>
      <c r="E39" s="7">
        <v>12</v>
      </c>
      <c r="F39" s="9">
        <v>9</v>
      </c>
      <c r="G39" s="9">
        <v>10</v>
      </c>
      <c r="H39" s="9">
        <v>3</v>
      </c>
      <c r="I39" s="9">
        <v>10</v>
      </c>
      <c r="J39" s="9">
        <v>5</v>
      </c>
      <c r="K39" s="9">
        <v>0</v>
      </c>
      <c r="L39" s="9">
        <v>0</v>
      </c>
      <c r="M39" s="7">
        <f t="shared" si="0"/>
        <v>49</v>
      </c>
    </row>
    <row r="40" spans="1:13" x14ac:dyDescent="0.45">
      <c r="A40" s="8">
        <v>39</v>
      </c>
      <c r="B40" s="8" t="s">
        <v>7</v>
      </c>
      <c r="C40" s="8">
        <v>112820046</v>
      </c>
      <c r="D40" s="8" t="s">
        <v>105</v>
      </c>
      <c r="E40" s="7">
        <v>12</v>
      </c>
      <c r="F40" s="9">
        <v>9</v>
      </c>
      <c r="G40" s="9">
        <v>10</v>
      </c>
      <c r="H40" s="9">
        <v>0</v>
      </c>
      <c r="I40" s="9">
        <v>10</v>
      </c>
      <c r="J40" s="9">
        <v>7</v>
      </c>
      <c r="K40" s="9">
        <v>4</v>
      </c>
      <c r="L40" s="9">
        <v>1</v>
      </c>
      <c r="M40" s="7">
        <f t="shared" si="0"/>
        <v>53</v>
      </c>
    </row>
    <row r="41" spans="1:13" x14ac:dyDescent="0.45">
      <c r="A41" s="8">
        <v>40</v>
      </c>
      <c r="B41" s="8" t="s">
        <v>7</v>
      </c>
      <c r="C41" s="8">
        <v>112820047</v>
      </c>
      <c r="D41" s="8" t="s">
        <v>107</v>
      </c>
      <c r="E41" s="7">
        <v>6</v>
      </c>
      <c r="F41" s="9">
        <v>0</v>
      </c>
      <c r="G41" s="9">
        <v>10</v>
      </c>
      <c r="H41" s="9">
        <v>0</v>
      </c>
      <c r="I41" s="9">
        <v>10</v>
      </c>
      <c r="J41" s="9">
        <v>0</v>
      </c>
      <c r="K41" s="9">
        <v>0</v>
      </c>
      <c r="L41" s="9">
        <v>0</v>
      </c>
      <c r="M41" s="7">
        <f t="shared" si="0"/>
        <v>26</v>
      </c>
    </row>
    <row r="42" spans="1:13" x14ac:dyDescent="0.45">
      <c r="A42" s="8">
        <v>41</v>
      </c>
      <c r="B42" s="8" t="s">
        <v>7</v>
      </c>
      <c r="C42" s="8">
        <v>112820048</v>
      </c>
      <c r="D42" s="8" t="s">
        <v>109</v>
      </c>
      <c r="E42" s="7">
        <v>15</v>
      </c>
      <c r="F42" s="9">
        <v>9</v>
      </c>
      <c r="G42" s="9">
        <v>10</v>
      </c>
      <c r="H42" s="9">
        <v>0</v>
      </c>
      <c r="I42" s="9">
        <v>15</v>
      </c>
      <c r="J42" s="9">
        <v>10</v>
      </c>
      <c r="K42" s="9">
        <v>6</v>
      </c>
      <c r="L42" s="9">
        <v>0</v>
      </c>
      <c r="M42" s="7">
        <f t="shared" si="0"/>
        <v>65</v>
      </c>
    </row>
    <row r="43" spans="1:13" x14ac:dyDescent="0.45">
      <c r="A43" s="8">
        <v>42</v>
      </c>
      <c r="B43" s="8" t="s">
        <v>7</v>
      </c>
      <c r="C43" s="8">
        <v>112820049</v>
      </c>
      <c r="D43" s="8" t="s">
        <v>111</v>
      </c>
      <c r="E43" s="7">
        <v>9</v>
      </c>
      <c r="F43" s="9">
        <v>3</v>
      </c>
      <c r="G43" s="9">
        <v>10</v>
      </c>
      <c r="H43" s="9">
        <v>5</v>
      </c>
      <c r="I43" s="9">
        <v>10</v>
      </c>
      <c r="J43" s="9">
        <v>10</v>
      </c>
      <c r="K43" s="9">
        <v>4</v>
      </c>
      <c r="L43" s="9">
        <v>0</v>
      </c>
      <c r="M43" s="7">
        <f t="shared" si="0"/>
        <v>51</v>
      </c>
    </row>
    <row r="44" spans="1:13" x14ac:dyDescent="0.45">
      <c r="A44" s="8">
        <v>43</v>
      </c>
      <c r="B44" s="8" t="s">
        <v>113</v>
      </c>
      <c r="C44" s="8">
        <v>113002021</v>
      </c>
      <c r="D44" s="8" t="s">
        <v>114</v>
      </c>
      <c r="E44" s="7">
        <v>9</v>
      </c>
      <c r="F44" s="9">
        <v>0</v>
      </c>
      <c r="G44" s="9">
        <v>10</v>
      </c>
      <c r="H44" s="9">
        <v>0</v>
      </c>
      <c r="I44" s="9">
        <v>10</v>
      </c>
      <c r="J44" s="9">
        <v>0</v>
      </c>
      <c r="K44" s="9">
        <v>0</v>
      </c>
      <c r="L44" s="9">
        <v>0</v>
      </c>
      <c r="M44" s="7">
        <f t="shared" si="0"/>
        <v>29</v>
      </c>
    </row>
    <row r="45" spans="1:13" ht="30.75" x14ac:dyDescent="0.45">
      <c r="A45" s="8">
        <v>44</v>
      </c>
      <c r="B45" s="8" t="s">
        <v>115</v>
      </c>
      <c r="C45" s="8">
        <v>113012019</v>
      </c>
      <c r="D45" s="8" t="s">
        <v>116</v>
      </c>
      <c r="E45" s="17">
        <v>12</v>
      </c>
      <c r="F45" s="9">
        <v>0</v>
      </c>
      <c r="G45" s="9">
        <v>0</v>
      </c>
      <c r="H45" s="9">
        <v>3</v>
      </c>
      <c r="I45" s="9">
        <v>10</v>
      </c>
      <c r="J45" s="9">
        <v>0</v>
      </c>
      <c r="K45" s="9">
        <v>0</v>
      </c>
      <c r="L45" s="9">
        <v>2</v>
      </c>
      <c r="M45" s="17">
        <f t="shared" si="0"/>
        <v>27</v>
      </c>
    </row>
    <row r="46" spans="1:13" x14ac:dyDescent="0.45">
      <c r="A46" s="8">
        <v>45</v>
      </c>
      <c r="B46" s="8" t="s">
        <v>115</v>
      </c>
      <c r="C46" s="8">
        <v>113012020</v>
      </c>
      <c r="D46" s="8" t="s">
        <v>117</v>
      </c>
      <c r="E46" s="7">
        <v>6</v>
      </c>
      <c r="F46" s="9">
        <v>0</v>
      </c>
      <c r="G46" s="9">
        <v>0</v>
      </c>
      <c r="H46" s="9">
        <v>3</v>
      </c>
      <c r="I46" s="9">
        <v>10</v>
      </c>
      <c r="J46" s="9">
        <v>3</v>
      </c>
      <c r="K46" s="9">
        <v>0</v>
      </c>
      <c r="L46" s="9">
        <v>0</v>
      </c>
      <c r="M46" s="7">
        <f t="shared" si="0"/>
        <v>22</v>
      </c>
    </row>
    <row r="47" spans="1:13" ht="30.75" x14ac:dyDescent="0.45">
      <c r="A47" s="8">
        <v>46</v>
      </c>
      <c r="B47" s="8" t="s">
        <v>115</v>
      </c>
      <c r="C47" s="8">
        <v>113012028</v>
      </c>
      <c r="D47" s="8" t="s">
        <v>118</v>
      </c>
      <c r="E47" s="7">
        <v>12</v>
      </c>
      <c r="F47" s="9">
        <v>0</v>
      </c>
      <c r="G47" s="9">
        <v>10</v>
      </c>
      <c r="H47" s="9">
        <v>5</v>
      </c>
      <c r="I47" s="9">
        <v>10</v>
      </c>
      <c r="J47" s="9">
        <v>10</v>
      </c>
      <c r="K47" s="9">
        <v>5</v>
      </c>
      <c r="L47" s="9">
        <v>2</v>
      </c>
      <c r="M47" s="7">
        <f t="shared" si="0"/>
        <v>54</v>
      </c>
    </row>
    <row r="48" spans="1:13" x14ac:dyDescent="0.45">
      <c r="A48" s="8">
        <v>47</v>
      </c>
      <c r="B48" s="8" t="s">
        <v>115</v>
      </c>
      <c r="C48" s="8">
        <v>113012043</v>
      </c>
      <c r="D48" s="8" t="s">
        <v>119</v>
      </c>
      <c r="E48" s="7">
        <v>12</v>
      </c>
      <c r="F48" s="9">
        <v>3</v>
      </c>
      <c r="G48" s="9">
        <v>0</v>
      </c>
      <c r="H48" s="9">
        <v>3</v>
      </c>
      <c r="I48" s="9">
        <v>10</v>
      </c>
      <c r="J48" s="9">
        <v>9</v>
      </c>
      <c r="K48" s="9">
        <v>4</v>
      </c>
      <c r="L48" s="9">
        <v>0</v>
      </c>
      <c r="M48" s="7">
        <f t="shared" si="0"/>
        <v>41</v>
      </c>
    </row>
    <row r="49" spans="1:13" x14ac:dyDescent="0.45">
      <c r="A49" s="8">
        <v>48</v>
      </c>
      <c r="B49" s="8" t="s">
        <v>115</v>
      </c>
      <c r="C49" s="8">
        <v>113015007</v>
      </c>
      <c r="D49" s="8" t="s">
        <v>120</v>
      </c>
      <c r="E49" s="7">
        <v>18</v>
      </c>
      <c r="F49" s="9">
        <v>6</v>
      </c>
      <c r="G49" s="9">
        <v>10</v>
      </c>
      <c r="H49" s="9">
        <v>5</v>
      </c>
      <c r="I49" s="9">
        <v>15</v>
      </c>
      <c r="J49" s="9">
        <v>12</v>
      </c>
      <c r="K49" s="9">
        <v>4</v>
      </c>
      <c r="L49" s="9">
        <v>7</v>
      </c>
      <c r="M49" s="7">
        <f t="shared" si="0"/>
        <v>77</v>
      </c>
    </row>
    <row r="50" spans="1:13" ht="30.75" x14ac:dyDescent="0.45">
      <c r="A50" s="8">
        <v>49</v>
      </c>
      <c r="B50" s="8" t="s">
        <v>121</v>
      </c>
      <c r="C50" s="8">
        <v>113054313</v>
      </c>
      <c r="D50" s="8" t="s">
        <v>122</v>
      </c>
      <c r="E50" s="7">
        <v>15</v>
      </c>
      <c r="F50" s="9">
        <v>12</v>
      </c>
      <c r="G50" s="9">
        <v>10</v>
      </c>
      <c r="H50" s="9">
        <v>5</v>
      </c>
      <c r="I50" s="9">
        <v>10</v>
      </c>
      <c r="J50" s="9">
        <v>10</v>
      </c>
      <c r="K50" s="9">
        <v>7</v>
      </c>
      <c r="L50" s="9">
        <v>2</v>
      </c>
      <c r="M50" s="7">
        <f t="shared" si="0"/>
        <v>71</v>
      </c>
    </row>
    <row r="51" spans="1:13" ht="30.75" x14ac:dyDescent="0.45">
      <c r="A51" s="8">
        <v>50</v>
      </c>
      <c r="B51" s="8" t="s">
        <v>121</v>
      </c>
      <c r="C51" s="8">
        <v>113054317</v>
      </c>
      <c r="D51" s="8" t="s">
        <v>124</v>
      </c>
      <c r="E51" s="7">
        <v>9</v>
      </c>
      <c r="F51" s="9">
        <v>0</v>
      </c>
      <c r="G51" s="9">
        <v>10</v>
      </c>
      <c r="H51" s="9">
        <v>5</v>
      </c>
      <c r="I51" s="9">
        <v>10</v>
      </c>
      <c r="J51" s="18">
        <v>10</v>
      </c>
      <c r="K51" s="9">
        <v>0</v>
      </c>
      <c r="L51" s="18">
        <v>4</v>
      </c>
      <c r="M51" s="17">
        <f t="shared" si="0"/>
        <v>48</v>
      </c>
    </row>
    <row r="52" spans="1:13" ht="30.75" x14ac:dyDescent="0.45">
      <c r="A52" s="8">
        <v>51</v>
      </c>
      <c r="B52" s="8" t="s">
        <v>121</v>
      </c>
      <c r="C52" s="8">
        <v>113054320</v>
      </c>
      <c r="D52" s="8" t="s">
        <v>126</v>
      </c>
      <c r="E52" s="7">
        <v>9</v>
      </c>
      <c r="F52" s="9">
        <v>5</v>
      </c>
      <c r="G52" s="9">
        <v>10</v>
      </c>
      <c r="H52" s="9">
        <v>5</v>
      </c>
      <c r="I52" s="9">
        <v>10</v>
      </c>
      <c r="J52" s="9">
        <v>0</v>
      </c>
      <c r="K52" s="9">
        <v>0</v>
      </c>
      <c r="L52" s="9">
        <v>0</v>
      </c>
      <c r="M52" s="7">
        <f t="shared" si="0"/>
        <v>39</v>
      </c>
    </row>
    <row r="53" spans="1:13" ht="30.75" x14ac:dyDescent="0.45">
      <c r="A53" s="8">
        <v>52</v>
      </c>
      <c r="B53" s="8" t="s">
        <v>121</v>
      </c>
      <c r="C53" s="8">
        <v>113054333</v>
      </c>
      <c r="D53" s="8" t="s">
        <v>128</v>
      </c>
      <c r="E53" s="7">
        <v>12</v>
      </c>
      <c r="F53" s="9">
        <v>3</v>
      </c>
      <c r="G53" s="9">
        <v>10</v>
      </c>
      <c r="H53" s="9">
        <v>10</v>
      </c>
      <c r="I53" s="9">
        <v>10</v>
      </c>
      <c r="J53" s="9">
        <v>5</v>
      </c>
      <c r="K53" s="9">
        <v>0</v>
      </c>
      <c r="L53" s="9">
        <v>0</v>
      </c>
      <c r="M53" s="7">
        <f t="shared" si="0"/>
        <v>50</v>
      </c>
    </row>
    <row r="54" spans="1:13" x14ac:dyDescent="0.45">
      <c r="A54" s="8">
        <v>53</v>
      </c>
      <c r="B54" s="8" t="s">
        <v>130</v>
      </c>
      <c r="C54" s="8">
        <v>113688014</v>
      </c>
      <c r="D54" s="8" t="s">
        <v>131</v>
      </c>
      <c r="E54" s="7">
        <v>18</v>
      </c>
      <c r="F54" s="9">
        <v>9</v>
      </c>
      <c r="G54" s="9">
        <v>10</v>
      </c>
      <c r="H54" s="9">
        <v>8</v>
      </c>
      <c r="I54" s="9">
        <v>10</v>
      </c>
      <c r="J54" s="9">
        <v>5</v>
      </c>
      <c r="K54" s="18">
        <v>6</v>
      </c>
      <c r="L54" s="9">
        <v>1</v>
      </c>
      <c r="M54" s="17">
        <f t="shared" si="0"/>
        <v>67</v>
      </c>
    </row>
    <row r="55" spans="1:13" x14ac:dyDescent="0.45">
      <c r="A55" s="7"/>
      <c r="B55" s="7"/>
      <c r="C55" s="7"/>
      <c r="D55" s="10" t="s">
        <v>142</v>
      </c>
      <c r="E55" s="7"/>
      <c r="F55" s="7"/>
      <c r="G55" s="7"/>
      <c r="H55" s="7"/>
      <c r="I55" s="7"/>
      <c r="J55" s="7"/>
      <c r="K55" s="7"/>
      <c r="L55" s="7"/>
      <c r="M55" s="11">
        <f>AVERAGE(M2:M54)</f>
        <v>52.428571428571431</v>
      </c>
    </row>
    <row r="56" spans="1:13" x14ac:dyDescent="0.45">
      <c r="A56" s="7"/>
      <c r="B56" s="7"/>
      <c r="C56" s="7"/>
      <c r="D56" s="10" t="s">
        <v>143</v>
      </c>
      <c r="E56" s="7"/>
      <c r="F56" s="7"/>
      <c r="G56" s="7"/>
      <c r="H56" s="7"/>
      <c r="I56" s="7"/>
      <c r="J56" s="7"/>
      <c r="K56" s="7"/>
      <c r="L56" s="7"/>
      <c r="M56" s="11">
        <f>MAX(M2:M54)</f>
        <v>92</v>
      </c>
    </row>
    <row r="57" spans="1:13" x14ac:dyDescent="0.45">
      <c r="A57" s="7"/>
      <c r="B57" s="7"/>
      <c r="C57" s="7"/>
      <c r="D57" s="10" t="s">
        <v>144</v>
      </c>
      <c r="E57" s="7"/>
      <c r="F57" s="7"/>
      <c r="G57" s="7"/>
      <c r="H57" s="7"/>
      <c r="I57" s="7"/>
      <c r="J57" s="7"/>
      <c r="K57" s="7"/>
      <c r="L57" s="7"/>
      <c r="M57" s="11">
        <f>MIN(M2:M54)</f>
        <v>22</v>
      </c>
    </row>
    <row r="58" spans="1:13" x14ac:dyDescent="0.45">
      <c r="A58" s="7"/>
      <c r="B58" s="7"/>
      <c r="C58" s="7"/>
      <c r="D58" s="10" t="s">
        <v>145</v>
      </c>
      <c r="E58" s="7"/>
      <c r="F58" s="7"/>
      <c r="G58" s="7"/>
      <c r="H58" s="7"/>
      <c r="I58" s="7"/>
      <c r="J58" s="7"/>
      <c r="K58" s="7"/>
      <c r="L58" s="7"/>
      <c r="M58" s="11">
        <f>MEDIAN(M2:M54)</f>
        <v>52</v>
      </c>
    </row>
    <row r="59" spans="1:13" x14ac:dyDescent="0.45">
      <c r="A59" s="7"/>
      <c r="B59" s="7"/>
      <c r="C59" s="7"/>
      <c r="D59" s="10" t="s">
        <v>146</v>
      </c>
      <c r="E59" s="7"/>
      <c r="F59" s="7"/>
      <c r="G59" s="7"/>
      <c r="H59" s="7"/>
      <c r="I59" s="7"/>
      <c r="J59" s="7"/>
      <c r="K59" s="7"/>
      <c r="L59" s="7"/>
      <c r="M59" s="11">
        <f>STDEV(M2:M54)</f>
        <v>16.013015539449984</v>
      </c>
    </row>
    <row r="60" spans="1:13" x14ac:dyDescent="0.45">
      <c r="A60" s="7"/>
      <c r="B60" s="7"/>
      <c r="C60" s="7"/>
      <c r="D60" s="12" t="s">
        <v>147</v>
      </c>
      <c r="E60" s="7"/>
      <c r="F60" s="7"/>
      <c r="G60" s="7"/>
      <c r="H60" s="7"/>
      <c r="I60" s="7"/>
      <c r="J60" s="7"/>
      <c r="K60" s="7"/>
      <c r="L60" s="7"/>
      <c r="M60" s="13">
        <f>COUNTIF(M2:M54,"&lt;=100 ")-COUNTIF(M2:M54,"&lt;90 ")</f>
        <v>1</v>
      </c>
    </row>
    <row r="61" spans="1:13" x14ac:dyDescent="0.45">
      <c r="A61" s="7"/>
      <c r="B61" s="7"/>
      <c r="C61" s="7"/>
      <c r="D61" s="12" t="s">
        <v>148</v>
      </c>
      <c r="E61" s="7"/>
      <c r="F61" s="7"/>
      <c r="G61" s="7"/>
      <c r="H61" s="7"/>
      <c r="I61" s="7"/>
      <c r="J61" s="7"/>
      <c r="K61" s="7"/>
      <c r="L61" s="7"/>
      <c r="M61" s="13">
        <f>COUNTIF(M2:M54,"&lt;90 ")-COUNTIF(M2:M54,"&lt;80 ")</f>
        <v>0</v>
      </c>
    </row>
    <row r="62" spans="1:13" x14ac:dyDescent="0.45">
      <c r="A62" s="7"/>
      <c r="B62" s="7"/>
      <c r="C62" s="7"/>
      <c r="D62" s="12" t="s">
        <v>149</v>
      </c>
      <c r="E62" s="7"/>
      <c r="F62" s="7"/>
      <c r="G62" s="7"/>
      <c r="H62" s="7"/>
      <c r="I62" s="7"/>
      <c r="J62" s="7"/>
      <c r="K62" s="7"/>
      <c r="L62" s="7"/>
      <c r="M62" s="13">
        <f>COUNTIF(M2:M54,"&lt;80")-COUNTIF(M2:M54,"&lt;70 ")</f>
        <v>7</v>
      </c>
    </row>
    <row r="63" spans="1:13" x14ac:dyDescent="0.45">
      <c r="A63" s="7"/>
      <c r="B63" s="7"/>
      <c r="C63" s="7"/>
      <c r="D63" s="12" t="s">
        <v>150</v>
      </c>
      <c r="E63" s="7"/>
      <c r="F63" s="7"/>
      <c r="G63" s="7"/>
      <c r="H63" s="7"/>
      <c r="I63" s="7"/>
      <c r="J63" s="7"/>
      <c r="K63" s="7"/>
      <c r="L63" s="7"/>
      <c r="M63" s="13">
        <f>COUNTIF(M2:M54,"&lt;70")-COUNTIF(M2:M54,"&lt;60 ")</f>
        <v>6</v>
      </c>
    </row>
    <row r="64" spans="1:13" x14ac:dyDescent="0.45">
      <c r="A64" s="7"/>
      <c r="B64" s="7"/>
      <c r="C64" s="7"/>
      <c r="D64" s="12" t="s">
        <v>151</v>
      </c>
      <c r="E64" s="7"/>
      <c r="F64" s="7"/>
      <c r="G64" s="7"/>
      <c r="H64" s="7"/>
      <c r="I64" s="7"/>
      <c r="J64" s="7"/>
      <c r="K64" s="7"/>
      <c r="L64" s="7"/>
      <c r="M64" s="13">
        <f>COUNTIF(M2:M54,"&lt;60 ")-COUNTIF(M2:M54,"&lt;50 ")</f>
        <v>16</v>
      </c>
    </row>
    <row r="65" spans="1:13" x14ac:dyDescent="0.45">
      <c r="A65" s="7"/>
      <c r="B65" s="7"/>
      <c r="C65" s="7"/>
      <c r="D65" s="12" t="s">
        <v>152</v>
      </c>
      <c r="E65" s="7"/>
      <c r="F65" s="7"/>
      <c r="G65" s="7"/>
      <c r="H65" s="7"/>
      <c r="I65" s="7"/>
      <c r="J65" s="7"/>
      <c r="K65" s="7"/>
      <c r="L65" s="7"/>
      <c r="M65" s="13">
        <f>COUNTIF(M2:M54,"&lt;50 ")-COUNTIF(M2:M54,"&lt;40 ")</f>
        <v>9</v>
      </c>
    </row>
    <row r="66" spans="1:13" x14ac:dyDescent="0.45">
      <c r="A66" s="7"/>
      <c r="B66" s="7"/>
      <c r="C66" s="7"/>
      <c r="D66" s="12" t="s">
        <v>153</v>
      </c>
      <c r="E66" s="7"/>
      <c r="F66" s="7"/>
      <c r="G66" s="7"/>
      <c r="H66" s="7"/>
      <c r="I66" s="7"/>
      <c r="J66" s="7"/>
      <c r="K66" s="7"/>
      <c r="L66" s="7"/>
      <c r="M66" s="13">
        <f>COUNTIF(M2:M54,"&lt;40 ")-COUNTIF(M2:M54,"&lt;30 ")</f>
        <v>3</v>
      </c>
    </row>
    <row r="67" spans="1:13" x14ac:dyDescent="0.45">
      <c r="A67" s="7"/>
      <c r="B67" s="7"/>
      <c r="C67" s="7"/>
      <c r="D67" s="12" t="s">
        <v>154</v>
      </c>
      <c r="E67" s="7"/>
      <c r="F67" s="7"/>
      <c r="G67" s="7"/>
      <c r="H67" s="7"/>
      <c r="I67" s="7"/>
      <c r="J67" s="7"/>
      <c r="K67" s="7"/>
      <c r="L67" s="7"/>
      <c r="M67" s="13">
        <f>COUNTIF(M2:M54,"&lt;30 ")-COUNTIF(M2:M54,"&lt;20 ")</f>
        <v>7</v>
      </c>
    </row>
    <row r="68" spans="1:13" x14ac:dyDescent="0.45">
      <c r="A68" s="7"/>
      <c r="B68" s="7"/>
      <c r="C68" s="7"/>
      <c r="D68" s="14" t="s">
        <v>155</v>
      </c>
      <c r="E68" s="7"/>
      <c r="F68" s="7"/>
      <c r="G68" s="7"/>
      <c r="H68" s="7"/>
      <c r="I68" s="7"/>
      <c r="J68" s="7"/>
      <c r="K68" s="7"/>
      <c r="L68" s="7"/>
      <c r="M68" s="13">
        <f>COUNTIF(M2:M54,"&lt;20 ")-COUNTIF(M2:M54,"&lt;10 ")</f>
        <v>0</v>
      </c>
    </row>
    <row r="69" spans="1:13" x14ac:dyDescent="0.45">
      <c r="A69" s="7"/>
      <c r="B69" s="7"/>
      <c r="C69" s="7"/>
      <c r="D69" s="12" t="s">
        <v>156</v>
      </c>
      <c r="E69" s="7"/>
      <c r="F69" s="7"/>
      <c r="G69" s="7"/>
      <c r="H69" s="7"/>
      <c r="I69" s="7"/>
      <c r="J69" s="7"/>
      <c r="K69" s="7"/>
      <c r="L69" s="7"/>
      <c r="M69" s="13">
        <f>COUNTIF(M2:M54,"&lt;10 ")</f>
        <v>0</v>
      </c>
    </row>
    <row r="70" spans="1:13" x14ac:dyDescent="0.45">
      <c r="A70" s="7"/>
      <c r="B70" s="7"/>
      <c r="C70" s="7"/>
      <c r="D70" s="15" t="s">
        <v>157</v>
      </c>
      <c r="E70" s="7"/>
      <c r="F70" s="7"/>
      <c r="G70" s="7"/>
      <c r="H70" s="7"/>
      <c r="I70" s="7"/>
      <c r="J70" s="7"/>
      <c r="K70" s="7"/>
      <c r="L70" s="7"/>
      <c r="M70" s="13">
        <f t="shared" ref="M70" si="1">SUM(M60:M69)</f>
        <v>49</v>
      </c>
    </row>
    <row r="71" spans="1:13" x14ac:dyDescent="0.45">
      <c r="M71" s="5"/>
    </row>
    <row r="72" spans="1:13" x14ac:dyDescent="0.45">
      <c r="M72" s="6"/>
    </row>
  </sheetData>
  <phoneticPr fontId="2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BB8D-C5D0-4141-B2EA-9BFE7A21DD10}">
  <dimension ref="A1:N72"/>
  <sheetViews>
    <sheetView topLeftCell="A40" workbookViewId="0">
      <selection activeCell="P34" sqref="P34"/>
    </sheetView>
  </sheetViews>
  <sheetFormatPr defaultRowHeight="16.149999999999999" x14ac:dyDescent="0.45"/>
  <cols>
    <col min="2" max="2" width="11.59765625" customWidth="1"/>
    <col min="3" max="3" width="12" bestFit="1" customWidth="1"/>
    <col min="4" max="4" width="15.265625" customWidth="1"/>
  </cols>
  <sheetData>
    <row r="1" spans="1:14" x14ac:dyDescent="0.45">
      <c r="A1" s="7"/>
      <c r="B1" s="7"/>
      <c r="C1" s="7"/>
      <c r="D1" s="7"/>
      <c r="E1" s="7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  <c r="K1" s="7" t="s">
        <v>139</v>
      </c>
      <c r="L1" s="7" t="s">
        <v>140</v>
      </c>
      <c r="M1" s="19" t="s">
        <v>168</v>
      </c>
      <c r="N1" s="7" t="s">
        <v>167</v>
      </c>
    </row>
    <row r="2" spans="1:14" x14ac:dyDescent="0.45">
      <c r="A2" s="8">
        <v>1</v>
      </c>
      <c r="B2" s="8" t="s">
        <v>18</v>
      </c>
      <c r="C2" s="8">
        <v>109990025</v>
      </c>
      <c r="D2" s="8" t="s">
        <v>19</v>
      </c>
      <c r="E2" s="19">
        <v>0</v>
      </c>
      <c r="F2" s="9">
        <v>6</v>
      </c>
      <c r="G2" s="9">
        <v>0</v>
      </c>
      <c r="H2" s="9">
        <v>3</v>
      </c>
      <c r="I2" s="9">
        <v>3</v>
      </c>
      <c r="J2" s="9">
        <v>0</v>
      </c>
      <c r="K2" s="9">
        <v>1</v>
      </c>
      <c r="L2" s="9">
        <v>0</v>
      </c>
      <c r="M2" s="9">
        <v>10</v>
      </c>
      <c r="N2" s="7">
        <f>SUM(E2:M2)</f>
        <v>23</v>
      </c>
    </row>
    <row r="3" spans="1:14" x14ac:dyDescent="0.45">
      <c r="A3" s="8">
        <v>2</v>
      </c>
      <c r="B3" s="8" t="s">
        <v>21</v>
      </c>
      <c r="C3" s="8">
        <v>110570044</v>
      </c>
      <c r="D3" s="8" t="s">
        <v>22</v>
      </c>
      <c r="E3" s="19">
        <v>9</v>
      </c>
      <c r="F3" s="9">
        <v>9</v>
      </c>
      <c r="G3" s="9">
        <v>6</v>
      </c>
      <c r="H3" s="9">
        <v>12</v>
      </c>
      <c r="I3" s="9">
        <v>3</v>
      </c>
      <c r="J3" s="9">
        <v>0</v>
      </c>
      <c r="K3" s="9">
        <v>0</v>
      </c>
      <c r="L3" s="9">
        <v>0</v>
      </c>
      <c r="M3" s="9">
        <v>10</v>
      </c>
      <c r="N3" s="7">
        <f t="shared" ref="N3:N54" si="0">SUM(E3:M3)</f>
        <v>49</v>
      </c>
    </row>
    <row r="4" spans="1:14" ht="30.75" x14ac:dyDescent="0.45">
      <c r="A4" s="8">
        <v>3</v>
      </c>
      <c r="B4" s="8" t="s">
        <v>24</v>
      </c>
      <c r="C4" s="8" t="s">
        <v>25</v>
      </c>
      <c r="D4" s="8" t="s">
        <v>26</v>
      </c>
      <c r="E4" s="19">
        <v>6</v>
      </c>
      <c r="F4" s="19">
        <v>12</v>
      </c>
      <c r="G4" s="19">
        <v>0</v>
      </c>
      <c r="H4" s="19">
        <v>6</v>
      </c>
      <c r="I4" s="19">
        <v>3</v>
      </c>
      <c r="J4" s="19">
        <v>0</v>
      </c>
      <c r="K4" s="19">
        <v>0</v>
      </c>
      <c r="L4" s="19">
        <v>0</v>
      </c>
      <c r="M4" s="19">
        <v>10</v>
      </c>
      <c r="N4" s="7">
        <f t="shared" si="0"/>
        <v>37</v>
      </c>
    </row>
    <row r="5" spans="1:14" ht="30.75" x14ac:dyDescent="0.45">
      <c r="A5" s="8">
        <v>4</v>
      </c>
      <c r="B5" s="8" t="s">
        <v>24</v>
      </c>
      <c r="C5" s="8" t="s">
        <v>28</v>
      </c>
      <c r="D5" s="8" t="s">
        <v>29</v>
      </c>
      <c r="E5" s="19">
        <v>9</v>
      </c>
      <c r="F5" s="19">
        <v>15</v>
      </c>
      <c r="G5" s="19">
        <v>6</v>
      </c>
      <c r="H5" s="19">
        <v>6</v>
      </c>
      <c r="I5" s="19">
        <v>6</v>
      </c>
      <c r="J5" s="19">
        <v>0</v>
      </c>
      <c r="K5" s="19">
        <v>2</v>
      </c>
      <c r="L5" s="19">
        <v>0</v>
      </c>
      <c r="M5" s="19">
        <v>10</v>
      </c>
      <c r="N5" s="7">
        <f t="shared" si="0"/>
        <v>54</v>
      </c>
    </row>
    <row r="6" spans="1:14" x14ac:dyDescent="0.45">
      <c r="A6" s="8">
        <v>5</v>
      </c>
      <c r="B6" s="8" t="s">
        <v>31</v>
      </c>
      <c r="C6" s="8">
        <v>111370232</v>
      </c>
      <c r="D6" s="8" t="s">
        <v>32</v>
      </c>
      <c r="E6" s="19">
        <v>9</v>
      </c>
      <c r="F6" s="9">
        <v>9</v>
      </c>
      <c r="G6" s="9">
        <v>0</v>
      </c>
      <c r="H6" s="9">
        <v>6</v>
      </c>
      <c r="I6" s="9">
        <v>3</v>
      </c>
      <c r="J6" s="9">
        <v>0</v>
      </c>
      <c r="K6" s="9">
        <v>0</v>
      </c>
      <c r="L6" s="9">
        <v>0</v>
      </c>
      <c r="M6" s="19">
        <v>10</v>
      </c>
      <c r="N6" s="7">
        <f t="shared" si="0"/>
        <v>37</v>
      </c>
    </row>
    <row r="7" spans="1:14" x14ac:dyDescent="0.45">
      <c r="A7" s="8">
        <v>6</v>
      </c>
      <c r="B7" s="8" t="s">
        <v>34</v>
      </c>
      <c r="C7" s="8">
        <v>111590020</v>
      </c>
      <c r="D7" s="8" t="s">
        <v>35</v>
      </c>
      <c r="E7" s="19">
        <v>6</v>
      </c>
      <c r="F7" s="9">
        <v>9</v>
      </c>
      <c r="G7" s="9">
        <v>3</v>
      </c>
      <c r="H7" s="9">
        <v>9</v>
      </c>
      <c r="I7" s="9">
        <v>0</v>
      </c>
      <c r="J7" s="9">
        <v>0</v>
      </c>
      <c r="K7" s="9">
        <v>0</v>
      </c>
      <c r="L7" s="9">
        <v>0</v>
      </c>
      <c r="M7" s="19">
        <v>10</v>
      </c>
      <c r="N7" s="7">
        <f t="shared" si="0"/>
        <v>37</v>
      </c>
    </row>
    <row r="8" spans="1:14" x14ac:dyDescent="0.45">
      <c r="A8" s="8">
        <v>7</v>
      </c>
      <c r="B8" s="8" t="s">
        <v>37</v>
      </c>
      <c r="C8" s="8">
        <v>111820017</v>
      </c>
      <c r="D8" s="8" t="s">
        <v>38</v>
      </c>
      <c r="E8" s="19">
        <v>12</v>
      </c>
      <c r="F8" s="9">
        <v>6</v>
      </c>
      <c r="G8" s="9">
        <v>0</v>
      </c>
      <c r="H8" s="9">
        <v>9</v>
      </c>
      <c r="I8" s="9">
        <v>3</v>
      </c>
      <c r="J8" s="9">
        <v>0</v>
      </c>
      <c r="K8" s="9">
        <v>0</v>
      </c>
      <c r="L8" s="9">
        <v>0</v>
      </c>
      <c r="M8" s="19">
        <v>10</v>
      </c>
      <c r="N8" s="7">
        <f t="shared" si="0"/>
        <v>40</v>
      </c>
    </row>
    <row r="9" spans="1:14" x14ac:dyDescent="0.45">
      <c r="A9" s="8">
        <v>8</v>
      </c>
      <c r="B9" s="8" t="s">
        <v>40</v>
      </c>
      <c r="C9" s="8">
        <v>112318100</v>
      </c>
      <c r="D9" s="22" t="s">
        <v>41</v>
      </c>
      <c r="E9" s="19"/>
      <c r="F9" s="19"/>
      <c r="G9" s="19"/>
      <c r="H9" s="19"/>
      <c r="I9" s="19"/>
      <c r="J9" s="19"/>
      <c r="K9" s="19"/>
      <c r="L9" s="19"/>
      <c r="M9" s="21"/>
      <c r="N9" s="7">
        <f t="shared" si="0"/>
        <v>0</v>
      </c>
    </row>
    <row r="10" spans="1:14" x14ac:dyDescent="0.45">
      <c r="A10" s="8">
        <v>9</v>
      </c>
      <c r="B10" s="8" t="s">
        <v>40</v>
      </c>
      <c r="C10" s="8">
        <v>112318103</v>
      </c>
      <c r="D10" s="22" t="s">
        <v>44</v>
      </c>
      <c r="E10" s="19"/>
      <c r="F10" s="19"/>
      <c r="G10" s="19"/>
      <c r="H10" s="19"/>
      <c r="I10" s="19"/>
      <c r="J10" s="19"/>
      <c r="K10" s="19"/>
      <c r="L10" s="19"/>
      <c r="M10" s="21"/>
      <c r="N10" s="7">
        <f t="shared" si="0"/>
        <v>0</v>
      </c>
    </row>
    <row r="11" spans="1:14" x14ac:dyDescent="0.45">
      <c r="A11" s="8">
        <v>10</v>
      </c>
      <c r="B11" s="8" t="s">
        <v>40</v>
      </c>
      <c r="C11" s="8">
        <v>112318158</v>
      </c>
      <c r="D11" s="22" t="s">
        <v>46</v>
      </c>
      <c r="E11" s="19"/>
      <c r="F11" s="19"/>
      <c r="G11" s="19"/>
      <c r="H11" s="19"/>
      <c r="I11" s="19"/>
      <c r="J11" s="19"/>
      <c r="K11" s="19"/>
      <c r="L11" s="19"/>
      <c r="M11" s="21"/>
      <c r="N11" s="7">
        <f t="shared" si="0"/>
        <v>0</v>
      </c>
    </row>
    <row r="12" spans="1:14" x14ac:dyDescent="0.45">
      <c r="A12" s="8">
        <v>11</v>
      </c>
      <c r="B12" s="8" t="s">
        <v>40</v>
      </c>
      <c r="C12" s="8">
        <v>112318170</v>
      </c>
      <c r="D12" s="22" t="s">
        <v>48</v>
      </c>
      <c r="E12" s="19"/>
      <c r="F12" s="19"/>
      <c r="G12" s="19"/>
      <c r="H12" s="19"/>
      <c r="I12" s="19"/>
      <c r="J12" s="19"/>
      <c r="K12" s="19"/>
      <c r="L12" s="19"/>
      <c r="M12" s="21"/>
      <c r="N12" s="7">
        <f t="shared" si="0"/>
        <v>0</v>
      </c>
    </row>
    <row r="13" spans="1:14" x14ac:dyDescent="0.45">
      <c r="A13" s="8">
        <v>12</v>
      </c>
      <c r="B13" s="8" t="s">
        <v>50</v>
      </c>
      <c r="C13" s="8">
        <v>112350024</v>
      </c>
      <c r="D13" s="8" t="s">
        <v>51</v>
      </c>
      <c r="E13" s="19">
        <v>6</v>
      </c>
      <c r="F13" s="9">
        <v>15</v>
      </c>
      <c r="G13" s="9">
        <v>0</v>
      </c>
      <c r="H13" s="9">
        <v>9</v>
      </c>
      <c r="I13" s="9">
        <v>6</v>
      </c>
      <c r="J13" s="9">
        <v>8</v>
      </c>
      <c r="K13" s="9">
        <v>1</v>
      </c>
      <c r="L13" s="19">
        <v>0</v>
      </c>
      <c r="M13" s="9">
        <v>10</v>
      </c>
      <c r="N13" s="7">
        <f t="shared" si="0"/>
        <v>55</v>
      </c>
    </row>
    <row r="14" spans="1:14" x14ac:dyDescent="0.45">
      <c r="A14" s="8">
        <v>13</v>
      </c>
      <c r="B14" s="8" t="s">
        <v>7</v>
      </c>
      <c r="C14" s="8">
        <v>112820002</v>
      </c>
      <c r="D14" s="8" t="s">
        <v>53</v>
      </c>
      <c r="E14" s="19">
        <v>15</v>
      </c>
      <c r="F14" s="9">
        <v>12</v>
      </c>
      <c r="G14" s="9">
        <v>5</v>
      </c>
      <c r="H14" s="9">
        <v>6</v>
      </c>
      <c r="I14" s="9">
        <v>6</v>
      </c>
      <c r="J14" s="9">
        <v>5</v>
      </c>
      <c r="K14" s="9">
        <v>1</v>
      </c>
      <c r="L14" s="9">
        <v>0</v>
      </c>
      <c r="M14" s="9">
        <v>10</v>
      </c>
      <c r="N14" s="7">
        <f t="shared" si="0"/>
        <v>60</v>
      </c>
    </row>
    <row r="15" spans="1:14" x14ac:dyDescent="0.45">
      <c r="A15" s="8">
        <v>14</v>
      </c>
      <c r="B15" s="8" t="s">
        <v>7</v>
      </c>
      <c r="C15" s="8">
        <v>112820003</v>
      </c>
      <c r="D15" s="8" t="s">
        <v>55</v>
      </c>
      <c r="E15" s="19">
        <v>12</v>
      </c>
      <c r="F15" s="9">
        <v>12</v>
      </c>
      <c r="G15" s="9">
        <v>13</v>
      </c>
      <c r="H15" s="9">
        <v>15</v>
      </c>
      <c r="I15" s="9">
        <v>12</v>
      </c>
      <c r="J15" s="9">
        <v>3</v>
      </c>
      <c r="K15" s="9">
        <v>4</v>
      </c>
      <c r="L15" s="9">
        <v>5</v>
      </c>
      <c r="M15" s="9">
        <v>10</v>
      </c>
      <c r="N15" s="7">
        <f t="shared" si="0"/>
        <v>86</v>
      </c>
    </row>
    <row r="16" spans="1:14" x14ac:dyDescent="0.45">
      <c r="A16" s="8">
        <v>15</v>
      </c>
      <c r="B16" s="8" t="s">
        <v>7</v>
      </c>
      <c r="C16" s="8">
        <v>112820008</v>
      </c>
      <c r="D16" s="8" t="s">
        <v>57</v>
      </c>
      <c r="E16" s="19">
        <v>6</v>
      </c>
      <c r="F16" s="9">
        <v>9</v>
      </c>
      <c r="G16" s="9">
        <v>0</v>
      </c>
      <c r="H16" s="9">
        <v>3</v>
      </c>
      <c r="I16" s="9">
        <v>9</v>
      </c>
      <c r="J16" s="9">
        <v>8</v>
      </c>
      <c r="K16" s="9">
        <v>0</v>
      </c>
      <c r="L16" s="9">
        <v>5</v>
      </c>
      <c r="M16" s="9">
        <v>10</v>
      </c>
      <c r="N16" s="7">
        <f t="shared" si="0"/>
        <v>50</v>
      </c>
    </row>
    <row r="17" spans="1:14" x14ac:dyDescent="0.45">
      <c r="A17" s="8">
        <v>16</v>
      </c>
      <c r="B17" s="8" t="s">
        <v>7</v>
      </c>
      <c r="C17" s="8">
        <v>112820009</v>
      </c>
      <c r="D17" s="8" t="s">
        <v>59</v>
      </c>
      <c r="E17" s="19">
        <v>12</v>
      </c>
      <c r="F17" s="9">
        <v>12</v>
      </c>
      <c r="G17" s="9">
        <v>6</v>
      </c>
      <c r="H17" s="9">
        <v>0</v>
      </c>
      <c r="I17" s="9">
        <v>3</v>
      </c>
      <c r="J17" s="9">
        <v>5</v>
      </c>
      <c r="K17" s="9">
        <v>3</v>
      </c>
      <c r="L17" s="9">
        <v>0</v>
      </c>
      <c r="M17" s="9">
        <v>10</v>
      </c>
      <c r="N17" s="7">
        <f t="shared" si="0"/>
        <v>51</v>
      </c>
    </row>
    <row r="18" spans="1:14" x14ac:dyDescent="0.45">
      <c r="A18" s="8">
        <v>17</v>
      </c>
      <c r="B18" s="8" t="s">
        <v>7</v>
      </c>
      <c r="C18" s="8">
        <v>112820012</v>
      </c>
      <c r="D18" s="8" t="s">
        <v>61</v>
      </c>
      <c r="E18" s="19">
        <v>6</v>
      </c>
      <c r="F18" s="9">
        <v>3</v>
      </c>
      <c r="G18" s="9">
        <v>0</v>
      </c>
      <c r="H18" s="9">
        <v>9</v>
      </c>
      <c r="I18" s="9">
        <v>6</v>
      </c>
      <c r="J18" s="9">
        <v>10</v>
      </c>
      <c r="K18" s="9">
        <v>1</v>
      </c>
      <c r="L18" s="9">
        <v>0</v>
      </c>
      <c r="M18" s="9">
        <v>10</v>
      </c>
      <c r="N18" s="7">
        <f t="shared" si="0"/>
        <v>45</v>
      </c>
    </row>
    <row r="19" spans="1:14" x14ac:dyDescent="0.45">
      <c r="A19" s="8">
        <v>18</v>
      </c>
      <c r="B19" s="8" t="s">
        <v>7</v>
      </c>
      <c r="C19" s="8">
        <v>112820018</v>
      </c>
      <c r="D19" s="8" t="s">
        <v>63</v>
      </c>
      <c r="E19" s="19">
        <v>6</v>
      </c>
      <c r="F19" s="9">
        <v>12</v>
      </c>
      <c r="G19" s="9">
        <v>13</v>
      </c>
      <c r="H19" s="9">
        <v>15</v>
      </c>
      <c r="I19" s="9">
        <v>15</v>
      </c>
      <c r="J19" s="9">
        <v>3</v>
      </c>
      <c r="K19" s="9">
        <v>5</v>
      </c>
      <c r="L19" s="9">
        <v>5</v>
      </c>
      <c r="M19" s="9">
        <v>10</v>
      </c>
      <c r="N19" s="7">
        <f t="shared" si="0"/>
        <v>84</v>
      </c>
    </row>
    <row r="20" spans="1:14" x14ac:dyDescent="0.45">
      <c r="A20" s="8">
        <v>19</v>
      </c>
      <c r="B20" s="8" t="s">
        <v>7</v>
      </c>
      <c r="C20" s="8">
        <v>112820019</v>
      </c>
      <c r="D20" s="8" t="s">
        <v>65</v>
      </c>
      <c r="E20" s="19">
        <v>9</v>
      </c>
      <c r="F20" s="9">
        <v>9</v>
      </c>
      <c r="G20" s="9">
        <v>0</v>
      </c>
      <c r="H20" s="9">
        <v>6</v>
      </c>
      <c r="I20" s="9">
        <v>3</v>
      </c>
      <c r="J20" s="9">
        <v>8</v>
      </c>
      <c r="K20" s="9">
        <v>0</v>
      </c>
      <c r="L20" s="9">
        <v>5</v>
      </c>
      <c r="M20" s="9">
        <v>10</v>
      </c>
      <c r="N20" s="7">
        <f t="shared" si="0"/>
        <v>50</v>
      </c>
    </row>
    <row r="21" spans="1:14" x14ac:dyDescent="0.45">
      <c r="A21" s="8">
        <v>20</v>
      </c>
      <c r="B21" s="8" t="s">
        <v>7</v>
      </c>
      <c r="C21" s="8">
        <v>112820022</v>
      </c>
      <c r="D21" s="8" t="s">
        <v>67</v>
      </c>
      <c r="E21" s="19">
        <v>9</v>
      </c>
      <c r="F21" s="9">
        <v>12</v>
      </c>
      <c r="G21" s="9">
        <v>0</v>
      </c>
      <c r="H21" s="9">
        <v>6</v>
      </c>
      <c r="I21" s="9">
        <v>12</v>
      </c>
      <c r="J21" s="9">
        <v>0</v>
      </c>
      <c r="K21" s="9">
        <v>3</v>
      </c>
      <c r="L21" s="9">
        <v>0</v>
      </c>
      <c r="M21" s="9">
        <v>10</v>
      </c>
      <c r="N21" s="7">
        <f t="shared" si="0"/>
        <v>52</v>
      </c>
    </row>
    <row r="22" spans="1:14" x14ac:dyDescent="0.45">
      <c r="A22" s="8">
        <v>21</v>
      </c>
      <c r="B22" s="8" t="s">
        <v>7</v>
      </c>
      <c r="C22" s="8">
        <v>112820023</v>
      </c>
      <c r="D22" s="8" t="s">
        <v>69</v>
      </c>
      <c r="E22" s="19">
        <v>12</v>
      </c>
      <c r="F22" s="9">
        <v>12</v>
      </c>
      <c r="G22" s="9">
        <v>0</v>
      </c>
      <c r="H22" s="9">
        <v>3</v>
      </c>
      <c r="I22" s="9">
        <v>9</v>
      </c>
      <c r="J22" s="9">
        <v>5</v>
      </c>
      <c r="K22" s="9">
        <v>1</v>
      </c>
      <c r="L22" s="9">
        <v>10</v>
      </c>
      <c r="M22" s="9">
        <v>10</v>
      </c>
      <c r="N22" s="7">
        <f t="shared" si="0"/>
        <v>62</v>
      </c>
    </row>
    <row r="23" spans="1:14" x14ac:dyDescent="0.45">
      <c r="A23" s="8">
        <v>22</v>
      </c>
      <c r="B23" s="8" t="s">
        <v>7</v>
      </c>
      <c r="C23" s="8">
        <v>112820024</v>
      </c>
      <c r="D23" s="8" t="s">
        <v>71</v>
      </c>
      <c r="E23" s="19">
        <v>12</v>
      </c>
      <c r="F23" s="9">
        <v>6</v>
      </c>
      <c r="G23" s="9">
        <v>1</v>
      </c>
      <c r="H23" s="9">
        <v>9</v>
      </c>
      <c r="I23" s="9">
        <v>9</v>
      </c>
      <c r="J23" s="9">
        <v>5</v>
      </c>
      <c r="K23" s="9">
        <v>5</v>
      </c>
      <c r="L23" s="9">
        <v>0</v>
      </c>
      <c r="M23" s="9">
        <v>10</v>
      </c>
      <c r="N23" s="7">
        <f t="shared" si="0"/>
        <v>57</v>
      </c>
    </row>
    <row r="24" spans="1:14" x14ac:dyDescent="0.45">
      <c r="A24" s="8">
        <v>23</v>
      </c>
      <c r="B24" s="8" t="s">
        <v>7</v>
      </c>
      <c r="C24" s="8">
        <v>112820025</v>
      </c>
      <c r="D24" s="8" t="s">
        <v>73</v>
      </c>
      <c r="E24" s="19">
        <v>12</v>
      </c>
      <c r="F24" s="9">
        <v>6</v>
      </c>
      <c r="G24" s="9">
        <v>15</v>
      </c>
      <c r="H24" s="9">
        <v>15</v>
      </c>
      <c r="I24" s="9">
        <v>12</v>
      </c>
      <c r="J24" s="9">
        <v>8</v>
      </c>
      <c r="K24" s="9">
        <v>5</v>
      </c>
      <c r="L24" s="9">
        <v>0</v>
      </c>
      <c r="M24" s="9">
        <v>10</v>
      </c>
      <c r="N24" s="7">
        <f t="shared" si="0"/>
        <v>83</v>
      </c>
    </row>
    <row r="25" spans="1:14" x14ac:dyDescent="0.45">
      <c r="A25" s="8">
        <v>24</v>
      </c>
      <c r="B25" s="8" t="s">
        <v>7</v>
      </c>
      <c r="C25" s="8">
        <v>112820026</v>
      </c>
      <c r="D25" s="8" t="s">
        <v>75</v>
      </c>
      <c r="E25" s="19">
        <v>6</v>
      </c>
      <c r="F25" s="9">
        <v>12</v>
      </c>
      <c r="G25" s="9">
        <v>0</v>
      </c>
      <c r="H25" s="9">
        <v>3</v>
      </c>
      <c r="I25" s="9">
        <v>0</v>
      </c>
      <c r="J25" s="9">
        <v>8</v>
      </c>
      <c r="K25" s="9">
        <v>5</v>
      </c>
      <c r="L25" s="9">
        <v>5</v>
      </c>
      <c r="M25" s="9">
        <v>10</v>
      </c>
      <c r="N25" s="7">
        <f t="shared" si="0"/>
        <v>49</v>
      </c>
    </row>
    <row r="26" spans="1:14" x14ac:dyDescent="0.45">
      <c r="A26" s="8">
        <v>25</v>
      </c>
      <c r="B26" s="8" t="s">
        <v>7</v>
      </c>
      <c r="C26" s="8">
        <v>112820028</v>
      </c>
      <c r="D26" s="8" t="s">
        <v>77</v>
      </c>
      <c r="E26" s="19">
        <v>12</v>
      </c>
      <c r="F26" s="9">
        <v>9</v>
      </c>
      <c r="G26" s="9">
        <v>8</v>
      </c>
      <c r="H26" s="9">
        <v>15</v>
      </c>
      <c r="I26" s="9">
        <v>12</v>
      </c>
      <c r="J26" s="9">
        <v>5</v>
      </c>
      <c r="K26" s="9">
        <v>2</v>
      </c>
      <c r="L26" s="9">
        <v>3</v>
      </c>
      <c r="M26" s="9">
        <v>10</v>
      </c>
      <c r="N26" s="7">
        <f t="shared" si="0"/>
        <v>76</v>
      </c>
    </row>
    <row r="27" spans="1:14" x14ac:dyDescent="0.45">
      <c r="A27" s="8">
        <v>26</v>
      </c>
      <c r="B27" s="8" t="s">
        <v>7</v>
      </c>
      <c r="C27" s="8">
        <v>112820029</v>
      </c>
      <c r="D27" s="8" t="s">
        <v>79</v>
      </c>
      <c r="E27" s="19">
        <v>9</v>
      </c>
      <c r="F27" s="9">
        <v>9</v>
      </c>
      <c r="G27" s="9">
        <v>0</v>
      </c>
      <c r="H27" s="9">
        <v>0</v>
      </c>
      <c r="I27" s="9">
        <v>6</v>
      </c>
      <c r="J27" s="9">
        <v>0</v>
      </c>
      <c r="K27" s="9">
        <v>0</v>
      </c>
      <c r="L27" s="9">
        <v>0</v>
      </c>
      <c r="M27" s="9">
        <v>10</v>
      </c>
      <c r="N27" s="7">
        <f t="shared" si="0"/>
        <v>34</v>
      </c>
    </row>
    <row r="28" spans="1:14" x14ac:dyDescent="0.45">
      <c r="A28" s="8">
        <v>27</v>
      </c>
      <c r="B28" s="8" t="s">
        <v>7</v>
      </c>
      <c r="C28" s="8">
        <v>112820030</v>
      </c>
      <c r="D28" s="8" t="s">
        <v>81</v>
      </c>
      <c r="E28" s="19">
        <v>12</v>
      </c>
      <c r="F28" s="9">
        <v>6</v>
      </c>
      <c r="G28" s="9">
        <v>7</v>
      </c>
      <c r="H28" s="9">
        <v>9</v>
      </c>
      <c r="I28" s="9">
        <v>3</v>
      </c>
      <c r="J28" s="9">
        <v>8</v>
      </c>
      <c r="K28" s="9">
        <v>2</v>
      </c>
      <c r="L28" s="9">
        <v>0</v>
      </c>
      <c r="M28" s="9">
        <v>10</v>
      </c>
      <c r="N28" s="7">
        <f t="shared" si="0"/>
        <v>57</v>
      </c>
    </row>
    <row r="29" spans="1:14" x14ac:dyDescent="0.45">
      <c r="A29" s="8">
        <v>28</v>
      </c>
      <c r="B29" s="8" t="s">
        <v>7</v>
      </c>
      <c r="C29" s="8">
        <v>112820031</v>
      </c>
      <c r="D29" s="8" t="s">
        <v>83</v>
      </c>
      <c r="E29" s="19">
        <v>9</v>
      </c>
      <c r="F29" s="9">
        <v>3</v>
      </c>
      <c r="G29" s="9">
        <v>0</v>
      </c>
      <c r="H29" s="9">
        <v>3</v>
      </c>
      <c r="I29" s="9">
        <v>0</v>
      </c>
      <c r="J29" s="9">
        <v>8</v>
      </c>
      <c r="K29" s="9">
        <v>0</v>
      </c>
      <c r="L29" s="9">
        <v>0</v>
      </c>
      <c r="M29" s="9">
        <v>10</v>
      </c>
      <c r="N29" s="7">
        <f t="shared" si="0"/>
        <v>33</v>
      </c>
    </row>
    <row r="30" spans="1:14" x14ac:dyDescent="0.45">
      <c r="A30" s="8">
        <v>29</v>
      </c>
      <c r="B30" s="8" t="s">
        <v>7</v>
      </c>
      <c r="C30" s="8">
        <v>112820032</v>
      </c>
      <c r="D30" s="8" t="s">
        <v>85</v>
      </c>
      <c r="E30" s="19">
        <v>3</v>
      </c>
      <c r="F30" s="9">
        <v>9</v>
      </c>
      <c r="G30" s="9">
        <v>0</v>
      </c>
      <c r="H30" s="9">
        <v>9</v>
      </c>
      <c r="I30" s="9">
        <v>6</v>
      </c>
      <c r="J30" s="9">
        <v>0</v>
      </c>
      <c r="K30" s="9">
        <v>1</v>
      </c>
      <c r="L30" s="9">
        <v>0</v>
      </c>
      <c r="M30" s="9">
        <v>10</v>
      </c>
      <c r="N30" s="7">
        <f t="shared" si="0"/>
        <v>38</v>
      </c>
    </row>
    <row r="31" spans="1:14" x14ac:dyDescent="0.45">
      <c r="A31" s="8">
        <v>30</v>
      </c>
      <c r="B31" s="8" t="s">
        <v>7</v>
      </c>
      <c r="C31" s="8">
        <v>112820035</v>
      </c>
      <c r="D31" s="8" t="s">
        <v>87</v>
      </c>
      <c r="E31" s="19">
        <v>3</v>
      </c>
      <c r="F31" s="9">
        <v>3</v>
      </c>
      <c r="G31" s="9">
        <v>0</v>
      </c>
      <c r="H31" s="9">
        <v>6</v>
      </c>
      <c r="I31" s="9">
        <v>6</v>
      </c>
      <c r="J31" s="9">
        <v>5</v>
      </c>
      <c r="K31" s="9">
        <v>2</v>
      </c>
      <c r="L31" s="9">
        <v>0</v>
      </c>
      <c r="M31" s="9">
        <v>10</v>
      </c>
      <c r="N31" s="7">
        <f t="shared" si="0"/>
        <v>35</v>
      </c>
    </row>
    <row r="32" spans="1:14" x14ac:dyDescent="0.45">
      <c r="A32" s="8">
        <v>31</v>
      </c>
      <c r="B32" s="8" t="s">
        <v>7</v>
      </c>
      <c r="C32" s="8">
        <v>112820037</v>
      </c>
      <c r="D32" s="8" t="s">
        <v>89</v>
      </c>
      <c r="E32" s="19">
        <v>9</v>
      </c>
      <c r="F32" s="9">
        <v>9</v>
      </c>
      <c r="G32" s="9">
        <v>0</v>
      </c>
      <c r="H32" s="9">
        <v>6</v>
      </c>
      <c r="I32" s="9">
        <v>3</v>
      </c>
      <c r="J32" s="9">
        <v>0</v>
      </c>
      <c r="K32" s="9">
        <v>0</v>
      </c>
      <c r="L32" s="9">
        <v>0</v>
      </c>
      <c r="M32" s="9">
        <v>10</v>
      </c>
      <c r="N32" s="7">
        <f t="shared" si="0"/>
        <v>37</v>
      </c>
    </row>
    <row r="33" spans="1:14" x14ac:dyDescent="0.45">
      <c r="A33" s="8">
        <v>32</v>
      </c>
      <c r="B33" s="8" t="s">
        <v>7</v>
      </c>
      <c r="C33" s="8">
        <v>112820038</v>
      </c>
      <c r="D33" s="8" t="s">
        <v>91</v>
      </c>
      <c r="E33" s="19">
        <v>12</v>
      </c>
      <c r="F33" s="9">
        <v>6</v>
      </c>
      <c r="G33" s="9">
        <v>0</v>
      </c>
      <c r="H33" s="9">
        <v>6</v>
      </c>
      <c r="I33" s="9">
        <v>3</v>
      </c>
      <c r="J33" s="9">
        <v>0</v>
      </c>
      <c r="K33" s="9">
        <v>4</v>
      </c>
      <c r="L33" s="9">
        <v>0</v>
      </c>
      <c r="M33" s="9">
        <v>10</v>
      </c>
      <c r="N33" s="7">
        <f t="shared" si="0"/>
        <v>41</v>
      </c>
    </row>
    <row r="34" spans="1:14" x14ac:dyDescent="0.45">
      <c r="A34" s="8">
        <v>33</v>
      </c>
      <c r="B34" s="8" t="s">
        <v>7</v>
      </c>
      <c r="C34" s="8">
        <v>112820039</v>
      </c>
      <c r="D34" s="22" t="s">
        <v>169</v>
      </c>
      <c r="E34" s="19"/>
      <c r="F34" s="9"/>
      <c r="G34" s="9"/>
      <c r="H34" s="9"/>
      <c r="I34" s="9"/>
      <c r="J34" s="9"/>
      <c r="K34" s="9"/>
      <c r="L34" s="9"/>
      <c r="M34" s="21"/>
      <c r="N34" s="7">
        <f t="shared" si="0"/>
        <v>0</v>
      </c>
    </row>
    <row r="35" spans="1:14" x14ac:dyDescent="0.45">
      <c r="A35" s="8">
        <v>34</v>
      </c>
      <c r="B35" s="8" t="s">
        <v>7</v>
      </c>
      <c r="C35" s="8">
        <v>112820040</v>
      </c>
      <c r="D35" s="8" t="s">
        <v>95</v>
      </c>
      <c r="E35" s="19">
        <v>9</v>
      </c>
      <c r="F35" s="9">
        <v>9</v>
      </c>
      <c r="G35" s="9">
        <v>0</v>
      </c>
      <c r="H35" s="9">
        <v>6</v>
      </c>
      <c r="I35" s="9">
        <v>3</v>
      </c>
      <c r="J35" s="9">
        <v>8</v>
      </c>
      <c r="K35" s="9">
        <v>0</v>
      </c>
      <c r="L35" s="9">
        <v>0</v>
      </c>
      <c r="M35" s="9">
        <v>10</v>
      </c>
      <c r="N35" s="7">
        <f t="shared" si="0"/>
        <v>45</v>
      </c>
    </row>
    <row r="36" spans="1:14" x14ac:dyDescent="0.45">
      <c r="A36" s="8">
        <v>35</v>
      </c>
      <c r="B36" s="8" t="s">
        <v>7</v>
      </c>
      <c r="C36" s="8">
        <v>112820041</v>
      </c>
      <c r="D36" s="8" t="s">
        <v>97</v>
      </c>
      <c r="E36" s="19">
        <v>6</v>
      </c>
      <c r="F36" s="9">
        <v>9</v>
      </c>
      <c r="G36" s="9">
        <v>0</v>
      </c>
      <c r="H36" s="9">
        <v>6</v>
      </c>
      <c r="I36" s="9">
        <v>3</v>
      </c>
      <c r="J36" s="9">
        <v>0</v>
      </c>
      <c r="K36" s="9">
        <v>0</v>
      </c>
      <c r="L36" s="9">
        <v>0</v>
      </c>
      <c r="M36" s="9">
        <v>10</v>
      </c>
      <c r="N36" s="7">
        <f t="shared" si="0"/>
        <v>34</v>
      </c>
    </row>
    <row r="37" spans="1:14" x14ac:dyDescent="0.45">
      <c r="A37" s="8">
        <v>36</v>
      </c>
      <c r="B37" s="8" t="s">
        <v>7</v>
      </c>
      <c r="C37" s="8">
        <v>112820042</v>
      </c>
      <c r="D37" s="8" t="s">
        <v>99</v>
      </c>
      <c r="E37" s="19">
        <v>6</v>
      </c>
      <c r="F37" s="9">
        <v>3</v>
      </c>
      <c r="G37" s="9">
        <v>9</v>
      </c>
      <c r="H37" s="9">
        <v>9</v>
      </c>
      <c r="I37" s="9">
        <v>12</v>
      </c>
      <c r="J37" s="9">
        <v>10</v>
      </c>
      <c r="K37" s="9">
        <v>3</v>
      </c>
      <c r="L37" s="9">
        <v>0</v>
      </c>
      <c r="M37" s="9">
        <v>10</v>
      </c>
      <c r="N37" s="7">
        <f t="shared" si="0"/>
        <v>62</v>
      </c>
    </row>
    <row r="38" spans="1:14" x14ac:dyDescent="0.45">
      <c r="A38" s="8">
        <v>37</v>
      </c>
      <c r="B38" s="8" t="s">
        <v>7</v>
      </c>
      <c r="C38" s="8">
        <v>112820044</v>
      </c>
      <c r="D38" s="8" t="s">
        <v>101</v>
      </c>
      <c r="E38" s="19">
        <v>12</v>
      </c>
      <c r="F38" s="9">
        <v>6</v>
      </c>
      <c r="G38" s="9">
        <v>14</v>
      </c>
      <c r="H38" s="9">
        <v>6</v>
      </c>
      <c r="I38" s="9">
        <v>9</v>
      </c>
      <c r="J38" s="9">
        <v>0</v>
      </c>
      <c r="K38" s="9">
        <v>1</v>
      </c>
      <c r="L38" s="9">
        <v>10</v>
      </c>
      <c r="M38" s="9">
        <v>10</v>
      </c>
      <c r="N38" s="7">
        <f t="shared" si="0"/>
        <v>68</v>
      </c>
    </row>
    <row r="39" spans="1:14" x14ac:dyDescent="0.45">
      <c r="A39" s="8">
        <v>38</v>
      </c>
      <c r="B39" s="8" t="s">
        <v>7</v>
      </c>
      <c r="C39" s="8">
        <v>112820045</v>
      </c>
      <c r="D39" s="8" t="s">
        <v>103</v>
      </c>
      <c r="E39" s="19">
        <v>3</v>
      </c>
      <c r="F39" s="9">
        <v>6</v>
      </c>
      <c r="G39" s="9">
        <v>0</v>
      </c>
      <c r="H39" s="9">
        <v>6</v>
      </c>
      <c r="I39" s="9">
        <v>0</v>
      </c>
      <c r="J39" s="9">
        <v>2</v>
      </c>
      <c r="K39" s="9">
        <v>0</v>
      </c>
      <c r="L39" s="9">
        <v>0</v>
      </c>
      <c r="M39" s="9">
        <v>10</v>
      </c>
      <c r="N39" s="7">
        <f t="shared" si="0"/>
        <v>27</v>
      </c>
    </row>
    <row r="40" spans="1:14" x14ac:dyDescent="0.45">
      <c r="A40" s="8">
        <v>39</v>
      </c>
      <c r="B40" s="8" t="s">
        <v>7</v>
      </c>
      <c r="C40" s="8">
        <v>112820046</v>
      </c>
      <c r="D40" s="8" t="s">
        <v>105</v>
      </c>
      <c r="E40" s="19">
        <v>9</v>
      </c>
      <c r="F40" s="9">
        <v>6</v>
      </c>
      <c r="G40" s="9">
        <v>0</v>
      </c>
      <c r="H40" s="9">
        <v>6</v>
      </c>
      <c r="I40" s="9">
        <v>3</v>
      </c>
      <c r="J40" s="9">
        <v>0</v>
      </c>
      <c r="K40" s="9">
        <v>1</v>
      </c>
      <c r="L40" s="9">
        <v>0</v>
      </c>
      <c r="M40" s="9">
        <v>10</v>
      </c>
      <c r="N40" s="7">
        <f t="shared" si="0"/>
        <v>35</v>
      </c>
    </row>
    <row r="41" spans="1:14" x14ac:dyDescent="0.45">
      <c r="A41" s="8">
        <v>40</v>
      </c>
      <c r="B41" s="8" t="s">
        <v>7</v>
      </c>
      <c r="C41" s="8">
        <v>112820047</v>
      </c>
      <c r="D41" s="8" t="s">
        <v>107</v>
      </c>
      <c r="E41" s="19">
        <v>6</v>
      </c>
      <c r="F41" s="9">
        <v>6</v>
      </c>
      <c r="G41" s="9">
        <v>0</v>
      </c>
      <c r="H41" s="9">
        <v>9</v>
      </c>
      <c r="I41" s="9">
        <v>9</v>
      </c>
      <c r="J41" s="9">
        <v>5</v>
      </c>
      <c r="K41" s="9">
        <v>1</v>
      </c>
      <c r="L41" s="9">
        <v>7</v>
      </c>
      <c r="M41" s="9">
        <v>10</v>
      </c>
      <c r="N41" s="7">
        <f t="shared" si="0"/>
        <v>53</v>
      </c>
    </row>
    <row r="42" spans="1:14" x14ac:dyDescent="0.45">
      <c r="A42" s="8">
        <v>41</v>
      </c>
      <c r="B42" s="8" t="s">
        <v>7</v>
      </c>
      <c r="C42" s="8">
        <v>112820048</v>
      </c>
      <c r="D42" s="8" t="s">
        <v>109</v>
      </c>
      <c r="E42" s="19">
        <v>12</v>
      </c>
      <c r="F42" s="9">
        <v>9</v>
      </c>
      <c r="G42" s="9">
        <v>4</v>
      </c>
      <c r="H42" s="9">
        <v>12</v>
      </c>
      <c r="I42" s="9">
        <v>6</v>
      </c>
      <c r="J42" s="9">
        <v>3</v>
      </c>
      <c r="K42" s="9">
        <v>0</v>
      </c>
      <c r="L42" s="9">
        <v>0</v>
      </c>
      <c r="M42" s="9">
        <v>10</v>
      </c>
      <c r="N42" s="7">
        <f t="shared" si="0"/>
        <v>56</v>
      </c>
    </row>
    <row r="43" spans="1:14" x14ac:dyDescent="0.45">
      <c r="A43" s="8">
        <v>42</v>
      </c>
      <c r="B43" s="8" t="s">
        <v>7</v>
      </c>
      <c r="C43" s="8">
        <v>112820049</v>
      </c>
      <c r="D43" s="8" t="s">
        <v>111</v>
      </c>
      <c r="E43" s="19">
        <v>6</v>
      </c>
      <c r="F43" s="9">
        <v>3</v>
      </c>
      <c r="G43" s="9">
        <v>0</v>
      </c>
      <c r="H43" s="9">
        <v>6</v>
      </c>
      <c r="I43" s="9">
        <v>9</v>
      </c>
      <c r="J43" s="9">
        <v>5</v>
      </c>
      <c r="K43" s="9">
        <v>2</v>
      </c>
      <c r="L43" s="9">
        <v>5</v>
      </c>
      <c r="M43" s="9">
        <v>10</v>
      </c>
      <c r="N43" s="7">
        <f t="shared" si="0"/>
        <v>46</v>
      </c>
    </row>
    <row r="44" spans="1:14" x14ac:dyDescent="0.45">
      <c r="A44" s="8">
        <v>43</v>
      </c>
      <c r="B44" s="8" t="s">
        <v>113</v>
      </c>
      <c r="C44" s="8">
        <v>113002021</v>
      </c>
      <c r="D44" s="8" t="s">
        <v>114</v>
      </c>
      <c r="E44" s="19">
        <v>12</v>
      </c>
      <c r="F44" s="9">
        <v>12</v>
      </c>
      <c r="G44" s="9">
        <v>0</v>
      </c>
      <c r="H44" s="9">
        <v>6</v>
      </c>
      <c r="I44" s="9">
        <v>3</v>
      </c>
      <c r="J44" s="9">
        <v>0</v>
      </c>
      <c r="K44" s="9">
        <v>0</v>
      </c>
      <c r="L44" s="9">
        <v>0</v>
      </c>
      <c r="M44" s="9">
        <v>10</v>
      </c>
      <c r="N44" s="7">
        <f t="shared" si="0"/>
        <v>43</v>
      </c>
    </row>
    <row r="45" spans="1:14" x14ac:dyDescent="0.45">
      <c r="A45" s="8">
        <v>44</v>
      </c>
      <c r="B45" s="8" t="s">
        <v>115</v>
      </c>
      <c r="C45" s="8">
        <v>113012019</v>
      </c>
      <c r="D45" s="8" t="s">
        <v>116</v>
      </c>
      <c r="E45" s="19">
        <v>12</v>
      </c>
      <c r="F45" s="9">
        <v>12</v>
      </c>
      <c r="G45" s="9">
        <v>5</v>
      </c>
      <c r="H45" s="9">
        <v>9</v>
      </c>
      <c r="I45" s="9">
        <v>9</v>
      </c>
      <c r="J45" s="9">
        <v>8</v>
      </c>
      <c r="K45" s="9">
        <v>0</v>
      </c>
      <c r="L45" s="9">
        <v>5</v>
      </c>
      <c r="M45" s="9">
        <v>10</v>
      </c>
      <c r="N45" s="7">
        <f t="shared" si="0"/>
        <v>70</v>
      </c>
    </row>
    <row r="46" spans="1:14" x14ac:dyDescent="0.45">
      <c r="A46" s="8">
        <v>45</v>
      </c>
      <c r="B46" s="8" t="s">
        <v>115</v>
      </c>
      <c r="C46" s="8">
        <v>113012020</v>
      </c>
      <c r="D46" s="8" t="s">
        <v>117</v>
      </c>
      <c r="E46" s="19">
        <v>9</v>
      </c>
      <c r="F46" s="9">
        <v>9</v>
      </c>
      <c r="G46" s="9">
        <v>0</v>
      </c>
      <c r="H46" s="9">
        <v>6</v>
      </c>
      <c r="I46" s="9">
        <v>3</v>
      </c>
      <c r="J46" s="9">
        <v>7</v>
      </c>
      <c r="K46" s="9">
        <v>1</v>
      </c>
      <c r="L46" s="9">
        <v>0</v>
      </c>
      <c r="M46" s="9">
        <v>10</v>
      </c>
      <c r="N46" s="7">
        <f t="shared" si="0"/>
        <v>45</v>
      </c>
    </row>
    <row r="47" spans="1:14" x14ac:dyDescent="0.45">
      <c r="A47" s="8">
        <v>46</v>
      </c>
      <c r="B47" s="8" t="s">
        <v>115</v>
      </c>
      <c r="C47" s="8">
        <v>113012028</v>
      </c>
      <c r="D47" s="8" t="s">
        <v>118</v>
      </c>
      <c r="E47" s="19">
        <v>12</v>
      </c>
      <c r="F47" s="9">
        <v>6</v>
      </c>
      <c r="G47" s="9">
        <v>5</v>
      </c>
      <c r="H47" s="9">
        <v>9</v>
      </c>
      <c r="I47" s="9">
        <v>3</v>
      </c>
      <c r="J47" s="9">
        <v>8</v>
      </c>
      <c r="K47" s="9">
        <v>2</v>
      </c>
      <c r="L47" s="9">
        <v>0</v>
      </c>
      <c r="M47" s="9">
        <v>10</v>
      </c>
      <c r="N47" s="7">
        <f t="shared" si="0"/>
        <v>55</v>
      </c>
    </row>
    <row r="48" spans="1:14" x14ac:dyDescent="0.45">
      <c r="A48" s="8">
        <v>47</v>
      </c>
      <c r="B48" s="8" t="s">
        <v>115</v>
      </c>
      <c r="C48" s="8">
        <v>113012043</v>
      </c>
      <c r="D48" s="8" t="s">
        <v>119</v>
      </c>
      <c r="E48" s="19">
        <v>6</v>
      </c>
      <c r="F48" s="9">
        <v>9</v>
      </c>
      <c r="G48" s="9">
        <v>0</v>
      </c>
      <c r="H48" s="9">
        <v>6</v>
      </c>
      <c r="I48" s="9">
        <v>6</v>
      </c>
      <c r="J48" s="9">
        <v>8</v>
      </c>
      <c r="K48" s="9">
        <v>0</v>
      </c>
      <c r="L48" s="9">
        <v>0</v>
      </c>
      <c r="M48" s="9">
        <v>10</v>
      </c>
      <c r="N48" s="7">
        <f t="shared" si="0"/>
        <v>45</v>
      </c>
    </row>
    <row r="49" spans="1:14" x14ac:dyDescent="0.45">
      <c r="A49" s="8">
        <v>48</v>
      </c>
      <c r="B49" s="8" t="s">
        <v>115</v>
      </c>
      <c r="C49" s="8">
        <v>113015007</v>
      </c>
      <c r="D49" s="8" t="s">
        <v>120</v>
      </c>
      <c r="E49" s="19">
        <v>12</v>
      </c>
      <c r="F49" s="9">
        <v>12</v>
      </c>
      <c r="G49" s="9">
        <v>0</v>
      </c>
      <c r="H49" s="9">
        <v>6</v>
      </c>
      <c r="I49" s="9">
        <v>15</v>
      </c>
      <c r="J49" s="9">
        <v>5</v>
      </c>
      <c r="K49" s="9">
        <v>0</v>
      </c>
      <c r="L49" s="9">
        <v>0</v>
      </c>
      <c r="M49" s="9">
        <v>10</v>
      </c>
      <c r="N49" s="7">
        <f t="shared" si="0"/>
        <v>60</v>
      </c>
    </row>
    <row r="50" spans="1:14" x14ac:dyDescent="0.45">
      <c r="A50" s="8">
        <v>49</v>
      </c>
      <c r="B50" s="8" t="s">
        <v>121</v>
      </c>
      <c r="C50" s="8">
        <v>113054313</v>
      </c>
      <c r="D50" s="8" t="s">
        <v>122</v>
      </c>
      <c r="E50" s="19">
        <v>9</v>
      </c>
      <c r="F50" s="9">
        <v>15</v>
      </c>
      <c r="G50" s="9">
        <v>3</v>
      </c>
      <c r="H50" s="9">
        <v>15</v>
      </c>
      <c r="I50" s="9">
        <v>9</v>
      </c>
      <c r="J50" s="9">
        <v>5</v>
      </c>
      <c r="K50" s="9">
        <v>2</v>
      </c>
      <c r="L50" s="9">
        <v>0</v>
      </c>
      <c r="M50" s="9">
        <v>10</v>
      </c>
      <c r="N50" s="7">
        <f t="shared" si="0"/>
        <v>68</v>
      </c>
    </row>
    <row r="51" spans="1:14" x14ac:dyDescent="0.45">
      <c r="A51" s="8">
        <v>50</v>
      </c>
      <c r="B51" s="8" t="s">
        <v>121</v>
      </c>
      <c r="C51" s="8">
        <v>113054317</v>
      </c>
      <c r="D51" s="8" t="s">
        <v>124</v>
      </c>
      <c r="E51" s="19">
        <v>9</v>
      </c>
      <c r="F51" s="9">
        <v>9</v>
      </c>
      <c r="G51" s="9">
        <v>2</v>
      </c>
      <c r="H51" s="9">
        <v>6</v>
      </c>
      <c r="I51" s="9">
        <v>6</v>
      </c>
      <c r="J51" s="9">
        <v>5</v>
      </c>
      <c r="K51" s="9">
        <v>0</v>
      </c>
      <c r="L51" s="9">
        <v>0</v>
      </c>
      <c r="M51" s="9">
        <v>10</v>
      </c>
      <c r="N51" s="7">
        <f t="shared" si="0"/>
        <v>47</v>
      </c>
    </row>
    <row r="52" spans="1:14" x14ac:dyDescent="0.45">
      <c r="A52" s="8">
        <v>51</v>
      </c>
      <c r="B52" s="8" t="s">
        <v>121</v>
      </c>
      <c r="C52" s="8">
        <v>113054320</v>
      </c>
      <c r="D52" s="8" t="s">
        <v>126</v>
      </c>
      <c r="E52" s="19">
        <v>12</v>
      </c>
      <c r="F52" s="9">
        <v>12</v>
      </c>
      <c r="G52" s="9">
        <v>5</v>
      </c>
      <c r="H52" s="9">
        <v>12</v>
      </c>
      <c r="I52" s="9">
        <v>12</v>
      </c>
      <c r="J52" s="9">
        <v>8</v>
      </c>
      <c r="K52" s="9">
        <v>0</v>
      </c>
      <c r="L52" s="9">
        <v>0</v>
      </c>
      <c r="M52" s="9">
        <v>10</v>
      </c>
      <c r="N52" s="7">
        <f t="shared" si="0"/>
        <v>71</v>
      </c>
    </row>
    <row r="53" spans="1:14" x14ac:dyDescent="0.45">
      <c r="A53" s="8">
        <v>52</v>
      </c>
      <c r="B53" s="8" t="s">
        <v>121</v>
      </c>
      <c r="C53" s="8">
        <v>113054333</v>
      </c>
      <c r="D53" s="8" t="s">
        <v>128</v>
      </c>
      <c r="E53" s="19">
        <v>12</v>
      </c>
      <c r="F53" s="9">
        <v>6</v>
      </c>
      <c r="G53" s="9">
        <v>5</v>
      </c>
      <c r="H53" s="9">
        <v>6</v>
      </c>
      <c r="I53" s="9">
        <v>3</v>
      </c>
      <c r="J53" s="9">
        <v>8</v>
      </c>
      <c r="K53" s="9">
        <v>2</v>
      </c>
      <c r="L53" s="9">
        <v>0</v>
      </c>
      <c r="M53" s="9">
        <v>10</v>
      </c>
      <c r="N53" s="7">
        <f t="shared" si="0"/>
        <v>52</v>
      </c>
    </row>
    <row r="54" spans="1:14" x14ac:dyDescent="0.45">
      <c r="A54" s="8">
        <v>53</v>
      </c>
      <c r="B54" s="8" t="s">
        <v>130</v>
      </c>
      <c r="C54" s="8">
        <v>113688014</v>
      </c>
      <c r="D54" s="8" t="s">
        <v>131</v>
      </c>
      <c r="E54" s="19">
        <v>12</v>
      </c>
      <c r="F54" s="9">
        <v>3</v>
      </c>
      <c r="G54" s="9">
        <v>11</v>
      </c>
      <c r="H54" s="9">
        <v>6</v>
      </c>
      <c r="I54" s="9">
        <v>9</v>
      </c>
      <c r="J54" s="9">
        <v>5</v>
      </c>
      <c r="K54" s="9">
        <v>0</v>
      </c>
      <c r="L54" s="9">
        <v>0</v>
      </c>
      <c r="M54" s="9">
        <v>10</v>
      </c>
      <c r="N54" s="7">
        <f t="shared" si="0"/>
        <v>56</v>
      </c>
    </row>
    <row r="55" spans="1:14" x14ac:dyDescent="0.45">
      <c r="A55" s="7"/>
      <c r="B55" s="7"/>
      <c r="C55" s="7"/>
      <c r="D55" s="10" t="s">
        <v>142</v>
      </c>
      <c r="E55" s="7"/>
      <c r="F55" s="7"/>
      <c r="G55" s="7"/>
      <c r="H55" s="7"/>
      <c r="I55" s="7"/>
      <c r="J55" s="7"/>
      <c r="K55" s="7"/>
      <c r="L55" s="7"/>
      <c r="M55" s="21"/>
      <c r="N55" s="11">
        <f>AVERAGE(N2:N54)</f>
        <v>46.226415094339622</v>
      </c>
    </row>
    <row r="56" spans="1:14" x14ac:dyDescent="0.45">
      <c r="A56" s="7"/>
      <c r="B56" s="7"/>
      <c r="C56" s="7"/>
      <c r="D56" s="10" t="s">
        <v>143</v>
      </c>
      <c r="E56" s="7"/>
      <c r="F56" s="7"/>
      <c r="G56" s="7"/>
      <c r="H56" s="7"/>
      <c r="I56" s="7"/>
      <c r="J56" s="7"/>
      <c r="K56" s="7"/>
      <c r="L56" s="7"/>
      <c r="M56" s="21"/>
      <c r="N56" s="11">
        <f>MAX(N2:N54)</f>
        <v>86</v>
      </c>
    </row>
    <row r="57" spans="1:14" x14ac:dyDescent="0.45">
      <c r="A57" s="7"/>
      <c r="B57" s="7"/>
      <c r="C57" s="7"/>
      <c r="D57" s="10" t="s">
        <v>144</v>
      </c>
      <c r="E57" s="7"/>
      <c r="F57" s="7"/>
      <c r="G57" s="7"/>
      <c r="H57" s="7"/>
      <c r="I57" s="7"/>
      <c r="J57" s="7"/>
      <c r="K57" s="7"/>
      <c r="L57" s="7"/>
      <c r="M57" s="21"/>
      <c r="N57" s="11">
        <f>MIN(N2:N54)</f>
        <v>0</v>
      </c>
    </row>
    <row r="58" spans="1:14" x14ac:dyDescent="0.45">
      <c r="A58" s="7"/>
      <c r="B58" s="7"/>
      <c r="C58" s="7"/>
      <c r="D58" s="10" t="s">
        <v>145</v>
      </c>
      <c r="E58" s="7"/>
      <c r="F58" s="7"/>
      <c r="G58" s="7"/>
      <c r="H58" s="7"/>
      <c r="I58" s="7"/>
      <c r="J58" s="7"/>
      <c r="K58" s="7"/>
      <c r="L58" s="7"/>
      <c r="M58" s="21"/>
      <c r="N58" s="11">
        <f>MEDIAN(N2:N54)</f>
        <v>49</v>
      </c>
    </row>
    <row r="59" spans="1:14" x14ac:dyDescent="0.45">
      <c r="A59" s="7"/>
      <c r="B59" s="7"/>
      <c r="C59" s="7"/>
      <c r="D59" s="10" t="s">
        <v>146</v>
      </c>
      <c r="E59" s="7"/>
      <c r="F59" s="7"/>
      <c r="G59" s="7"/>
      <c r="H59" s="7"/>
      <c r="I59" s="7"/>
      <c r="J59" s="7"/>
      <c r="K59" s="7"/>
      <c r="L59" s="7"/>
      <c r="M59" s="21"/>
      <c r="N59" s="11">
        <f>STDEV(N2:N54)</f>
        <v>20.512324165499553</v>
      </c>
    </row>
    <row r="60" spans="1:14" x14ac:dyDescent="0.45">
      <c r="A60" s="7"/>
      <c r="B60" s="7"/>
      <c r="C60" s="7"/>
      <c r="D60" s="12" t="s">
        <v>147</v>
      </c>
      <c r="E60" s="7"/>
      <c r="F60" s="7"/>
      <c r="G60" s="7"/>
      <c r="H60" s="7"/>
      <c r="I60" s="7"/>
      <c r="J60" s="7"/>
      <c r="K60" s="7"/>
      <c r="L60" s="7"/>
      <c r="M60" s="21"/>
      <c r="N60" s="13">
        <f>COUNTIF(N2:N54,"&lt;=100 ")-COUNTIF(N2:N54,"&lt;90 ")</f>
        <v>0</v>
      </c>
    </row>
    <row r="61" spans="1:14" x14ac:dyDescent="0.45">
      <c r="A61" s="7"/>
      <c r="B61" s="7"/>
      <c r="C61" s="7"/>
      <c r="D61" s="12" t="s">
        <v>148</v>
      </c>
      <c r="E61" s="7"/>
      <c r="F61" s="7"/>
      <c r="G61" s="7"/>
      <c r="H61" s="7"/>
      <c r="I61" s="7"/>
      <c r="J61" s="7"/>
      <c r="K61" s="7"/>
      <c r="L61" s="7"/>
      <c r="M61" s="21"/>
      <c r="N61" s="13">
        <f>COUNTIF(N2:N54,"&lt;90 ")-COUNTIF(N2:N54,"&lt;80 ")</f>
        <v>3</v>
      </c>
    </row>
    <row r="62" spans="1:14" x14ac:dyDescent="0.45">
      <c r="A62" s="7"/>
      <c r="B62" s="7"/>
      <c r="C62" s="7"/>
      <c r="D62" s="12" t="s">
        <v>149</v>
      </c>
      <c r="E62" s="7"/>
      <c r="F62" s="7"/>
      <c r="G62" s="7"/>
      <c r="H62" s="7"/>
      <c r="I62" s="7"/>
      <c r="J62" s="7"/>
      <c r="K62" s="7"/>
      <c r="L62" s="7"/>
      <c r="M62" s="21"/>
      <c r="N62" s="13">
        <f>COUNTIF(N2:N54,"&lt;80")-COUNTIF(N2:N54,"&lt;70 ")</f>
        <v>3</v>
      </c>
    </row>
    <row r="63" spans="1:14" x14ac:dyDescent="0.45">
      <c r="A63" s="7"/>
      <c r="B63" s="7"/>
      <c r="C63" s="7"/>
      <c r="D63" s="12" t="s">
        <v>150</v>
      </c>
      <c r="E63" s="7"/>
      <c r="F63" s="7"/>
      <c r="G63" s="7"/>
      <c r="H63" s="7"/>
      <c r="I63" s="7"/>
      <c r="J63" s="7"/>
      <c r="K63" s="7"/>
      <c r="L63" s="7"/>
      <c r="M63" s="21"/>
      <c r="N63" s="13">
        <f>COUNTIF(N2:N54,"&lt;70")-COUNTIF(N2:N54,"&lt;60 ")</f>
        <v>6</v>
      </c>
    </row>
    <row r="64" spans="1:14" x14ac:dyDescent="0.45">
      <c r="A64" s="7"/>
      <c r="B64" s="7"/>
      <c r="C64" s="7"/>
      <c r="D64" s="12" t="s">
        <v>151</v>
      </c>
      <c r="E64" s="7"/>
      <c r="F64" s="7"/>
      <c r="G64" s="7"/>
      <c r="H64" s="7"/>
      <c r="I64" s="7"/>
      <c r="J64" s="7"/>
      <c r="K64" s="7"/>
      <c r="L64" s="7"/>
      <c r="M64" s="21"/>
      <c r="N64" s="13">
        <f>COUNTIF(N2:N54,"&lt;60 ")-COUNTIF(N2:N54,"&lt;50 ")</f>
        <v>13</v>
      </c>
    </row>
    <row r="65" spans="1:14" x14ac:dyDescent="0.45">
      <c r="A65" s="7"/>
      <c r="B65" s="7"/>
      <c r="C65" s="7"/>
      <c r="D65" s="12" t="s">
        <v>152</v>
      </c>
      <c r="E65" s="7"/>
      <c r="F65" s="7"/>
      <c r="G65" s="7"/>
      <c r="H65" s="7"/>
      <c r="I65" s="7"/>
      <c r="J65" s="7"/>
      <c r="K65" s="7"/>
      <c r="L65" s="7"/>
      <c r="M65" s="21"/>
      <c r="N65" s="13">
        <f>COUNTIF(N2:N54,"&lt;50 ")-COUNTIF(N2:N54,"&lt;40 ")</f>
        <v>11</v>
      </c>
    </row>
    <row r="66" spans="1:14" x14ac:dyDescent="0.45">
      <c r="A66" s="7"/>
      <c r="B66" s="7"/>
      <c r="C66" s="7"/>
      <c r="D66" s="12" t="s">
        <v>153</v>
      </c>
      <c r="E66" s="7"/>
      <c r="F66" s="7"/>
      <c r="G66" s="7"/>
      <c r="H66" s="7"/>
      <c r="I66" s="7"/>
      <c r="J66" s="7"/>
      <c r="K66" s="7"/>
      <c r="L66" s="7"/>
      <c r="M66" s="21"/>
      <c r="N66" s="13">
        <f>COUNTIF(N2:N54,"&lt;40 ")-COUNTIF(N2:N54,"&lt;30 ")</f>
        <v>10</v>
      </c>
    </row>
    <row r="67" spans="1:14" x14ac:dyDescent="0.45">
      <c r="A67" s="7"/>
      <c r="B67" s="7"/>
      <c r="C67" s="7"/>
      <c r="D67" s="12" t="s">
        <v>154</v>
      </c>
      <c r="E67" s="7"/>
      <c r="F67" s="7"/>
      <c r="G67" s="7"/>
      <c r="H67" s="7"/>
      <c r="I67" s="7"/>
      <c r="J67" s="7"/>
      <c r="K67" s="7"/>
      <c r="L67" s="7"/>
      <c r="M67" s="21"/>
      <c r="N67" s="13">
        <f>COUNTIF(N2:N54,"&lt;30 ")-COUNTIF(N2:N54,"&lt;20 ")</f>
        <v>2</v>
      </c>
    </row>
    <row r="68" spans="1:14" x14ac:dyDescent="0.45">
      <c r="A68" s="7"/>
      <c r="B68" s="7"/>
      <c r="C68" s="7"/>
      <c r="D68" s="14" t="s">
        <v>155</v>
      </c>
      <c r="E68" s="7"/>
      <c r="F68" s="7"/>
      <c r="G68" s="7"/>
      <c r="H68" s="7"/>
      <c r="I68" s="7"/>
      <c r="J68" s="7"/>
      <c r="K68" s="7"/>
      <c r="L68" s="7"/>
      <c r="M68" s="21"/>
      <c r="N68" s="13">
        <f>COUNTIF(N2:N54,"&lt;20 ")-COUNTIF(N2:N54,"&lt;10 ")</f>
        <v>0</v>
      </c>
    </row>
    <row r="69" spans="1:14" x14ac:dyDescent="0.45">
      <c r="A69" s="7"/>
      <c r="B69" s="7"/>
      <c r="C69" s="7"/>
      <c r="D69" s="12" t="s">
        <v>156</v>
      </c>
      <c r="E69" s="7"/>
      <c r="F69" s="7"/>
      <c r="G69" s="7"/>
      <c r="H69" s="7"/>
      <c r="I69" s="7"/>
      <c r="J69" s="7"/>
      <c r="K69" s="7"/>
      <c r="L69" s="7"/>
      <c r="M69" s="21"/>
      <c r="N69" s="13">
        <f>COUNTIF(N2:N54,"&lt;10 ")</f>
        <v>5</v>
      </c>
    </row>
    <row r="70" spans="1:14" x14ac:dyDescent="0.45">
      <c r="A70" s="7"/>
      <c r="B70" s="7"/>
      <c r="C70" s="7"/>
      <c r="D70" s="15" t="s">
        <v>157</v>
      </c>
      <c r="E70" s="7"/>
      <c r="F70" s="7"/>
      <c r="G70" s="7"/>
      <c r="H70" s="7"/>
      <c r="I70" s="7"/>
      <c r="J70" s="7"/>
      <c r="K70" s="7"/>
      <c r="L70" s="7"/>
      <c r="M70" s="21"/>
      <c r="N70" s="13">
        <f t="shared" ref="N70" si="1">SUM(N60:N69)</f>
        <v>53</v>
      </c>
    </row>
    <row r="71" spans="1:14" x14ac:dyDescent="0.45">
      <c r="N71" s="23"/>
    </row>
    <row r="72" spans="1:14" x14ac:dyDescent="0.45">
      <c r="N72" s="23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CourseStudent 電資二</vt:lpstr>
      <vt:lpstr>Overall</vt:lpstr>
      <vt:lpstr>Mid</vt:lpstr>
      <vt:lpstr>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下載點名單</dc:title>
  <dc:creator>cmliu</dc:creator>
  <cp:lastModifiedBy>劉傳銘</cp:lastModifiedBy>
  <dcterms:created xsi:type="dcterms:W3CDTF">2024-11-12T04:11:23Z</dcterms:created>
  <dcterms:modified xsi:type="dcterms:W3CDTF">2025-01-08T15:09:57Z</dcterms:modified>
</cp:coreProperties>
</file>