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c4ab9335a8d65ea/Desktop/PyBlot_stock_cost_averaging_calculator/"/>
    </mc:Choice>
  </mc:AlternateContent>
  <xr:revisionPtr revIDLastSave="113" documentId="8_{5FB793C1-F9EC-4147-B5E7-D9FC595D3A95}" xr6:coauthVersionLast="47" xr6:coauthVersionMax="47" xr10:uidLastSave="{000F2F54-81F6-40C5-98B8-B89B41292F35}"/>
  <bookViews>
    <workbookView xWindow="-108" yWindow="-108" windowWidth="23256" windowHeight="11316" activeTab="3" xr2:uid="{00000000-000D-0000-FFFF-FFFF00000000}"/>
  </bookViews>
  <sheets>
    <sheet name="Sheet1" sheetId="1" r:id="rId1"/>
    <sheet name="Sheet3" sheetId="3" r:id="rId2"/>
    <sheet name="Investopedia-AverageCostMethod" sheetId="4" r:id="rId3"/>
    <sheet name="Assumptions" sheetId="5" r:id="rId4"/>
  </sheets>
  <definedNames>
    <definedName name="_xlnm._FilterDatabase" localSheetId="0" hidden="1">Sheet1!$A$1:$I$118</definedName>
  </definedNames>
  <calcPr calcId="191029"/>
  <pivotCaches>
    <pivotCache cacheId="1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17" i="1" l="1"/>
  <c r="P116" i="1"/>
  <c r="P115" i="1"/>
  <c r="P114" i="1"/>
  <c r="Q114" i="1" s="1"/>
  <c r="P113" i="1"/>
  <c r="P111" i="1"/>
  <c r="P110" i="1"/>
  <c r="P108" i="1"/>
  <c r="Q108" i="1" s="1"/>
  <c r="P107" i="1"/>
  <c r="P106" i="1"/>
  <c r="P105" i="1"/>
  <c r="P104" i="1"/>
  <c r="Q104" i="1" s="1"/>
  <c r="P103" i="1"/>
  <c r="P102" i="1"/>
  <c r="P101" i="1"/>
  <c r="P100" i="1"/>
  <c r="Q100" i="1" s="1"/>
  <c r="P99" i="1"/>
  <c r="P98" i="1"/>
  <c r="P97" i="1"/>
  <c r="P95" i="1"/>
  <c r="Q95" i="1" s="1"/>
  <c r="P93" i="1"/>
  <c r="P92" i="1"/>
  <c r="P91" i="1"/>
  <c r="P90" i="1"/>
  <c r="Q90" i="1" s="1"/>
  <c r="P88" i="1"/>
  <c r="P87" i="1"/>
  <c r="P86" i="1"/>
  <c r="P85" i="1"/>
  <c r="P84" i="1"/>
  <c r="P78" i="1"/>
  <c r="P77" i="1"/>
  <c r="P76" i="1"/>
  <c r="Q76" i="1" s="1"/>
  <c r="P75" i="1"/>
  <c r="P73" i="1"/>
  <c r="P72" i="1"/>
  <c r="P71" i="1"/>
  <c r="Q71" i="1" s="1"/>
  <c r="P70" i="1"/>
  <c r="P69" i="1"/>
  <c r="P68" i="1"/>
  <c r="P67" i="1"/>
  <c r="Q67" i="1" s="1"/>
  <c r="P66" i="1"/>
  <c r="P63" i="1"/>
  <c r="P61" i="1"/>
  <c r="P59" i="1"/>
  <c r="Q59" i="1" s="1"/>
  <c r="P58" i="1"/>
  <c r="P55" i="1"/>
  <c r="P54" i="1"/>
  <c r="P51" i="1"/>
  <c r="Q51" i="1" s="1"/>
  <c r="P49" i="1"/>
  <c r="P46" i="1"/>
  <c r="P45" i="1"/>
  <c r="P43" i="1"/>
  <c r="Q43" i="1" s="1"/>
  <c r="P41" i="1"/>
  <c r="P40" i="1"/>
  <c r="P39" i="1"/>
  <c r="P35" i="1"/>
  <c r="Q35" i="1" s="1"/>
  <c r="P33" i="1"/>
  <c r="P31" i="1"/>
  <c r="P28" i="1"/>
  <c r="P27" i="1"/>
  <c r="Q27" i="1" s="1"/>
  <c r="P26" i="1"/>
  <c r="P24" i="1"/>
  <c r="P23" i="1"/>
  <c r="P20" i="1"/>
  <c r="P19" i="1"/>
  <c r="P18" i="1"/>
  <c r="P17" i="1"/>
  <c r="P13" i="1"/>
  <c r="Q13" i="1" s="1"/>
  <c r="P12" i="1"/>
  <c r="P10" i="1"/>
  <c r="P9" i="1"/>
  <c r="P8" i="1"/>
  <c r="P7" i="1"/>
  <c r="P6" i="1"/>
  <c r="P5" i="1"/>
  <c r="P4" i="1"/>
  <c r="P3" i="1"/>
  <c r="P2" i="1"/>
  <c r="P118" i="1"/>
  <c r="P112" i="1"/>
  <c r="Q112" i="1" s="1"/>
  <c r="P109" i="1"/>
  <c r="P96" i="1"/>
  <c r="P94" i="1"/>
  <c r="P89" i="1"/>
  <c r="P83" i="1"/>
  <c r="P82" i="1"/>
  <c r="P81" i="1"/>
  <c r="P80" i="1"/>
  <c r="Q80" i="1" s="1"/>
  <c r="P79" i="1"/>
  <c r="P74" i="1"/>
  <c r="P65" i="1"/>
  <c r="P64" i="1"/>
  <c r="P62" i="1"/>
  <c r="P60" i="1"/>
  <c r="P57" i="1"/>
  <c r="P56" i="1"/>
  <c r="P53" i="1"/>
  <c r="P52" i="1"/>
  <c r="P50" i="1"/>
  <c r="P48" i="1"/>
  <c r="P47" i="1"/>
  <c r="P44" i="1"/>
  <c r="P42" i="1"/>
  <c r="P38" i="1"/>
  <c r="Q38" i="1" s="1"/>
  <c r="P37" i="1"/>
  <c r="P36" i="1"/>
  <c r="P34" i="1"/>
  <c r="P32" i="1"/>
  <c r="P30" i="1"/>
  <c r="P29" i="1"/>
  <c r="P25" i="1"/>
  <c r="P22" i="1"/>
  <c r="Q22" i="1" s="1"/>
  <c r="P21" i="1"/>
  <c r="P16" i="1"/>
  <c r="P15" i="1"/>
  <c r="P14" i="1"/>
  <c r="Q14" i="1" s="1"/>
  <c r="P11" i="1"/>
  <c r="J67" i="1"/>
  <c r="B11" i="4"/>
  <c r="D11" i="4"/>
  <c r="H4" i="3"/>
  <c r="M73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Q32" i="1" l="1"/>
  <c r="Q56" i="1"/>
  <c r="Q4" i="1"/>
  <c r="Q20" i="1"/>
  <c r="Q85" i="1"/>
  <c r="F124" i="1"/>
  <c r="Q15" i="1"/>
  <c r="Q25" i="1"/>
  <c r="Q34" i="1"/>
  <c r="Q42" i="1"/>
  <c r="Q50" i="1"/>
  <c r="Q57" i="1"/>
  <c r="Q65" i="1"/>
  <c r="Q81" i="1"/>
  <c r="Q94" i="1"/>
  <c r="Q118" i="1"/>
  <c r="Q5" i="1"/>
  <c r="Q9" i="1"/>
  <c r="Q17" i="1"/>
  <c r="Q23" i="1"/>
  <c r="Q28" i="1"/>
  <c r="Q39" i="1"/>
  <c r="Q45" i="1"/>
  <c r="Q54" i="1"/>
  <c r="Q61" i="1"/>
  <c r="Q68" i="1"/>
  <c r="Q72" i="1"/>
  <c r="Q77" i="1"/>
  <c r="Q86" i="1"/>
  <c r="Q91" i="1"/>
  <c r="Q97" i="1"/>
  <c r="Q101" i="1"/>
  <c r="Q105" i="1"/>
  <c r="Q110" i="1"/>
  <c r="Q115" i="1"/>
  <c r="Q64" i="1"/>
  <c r="Q16" i="1"/>
  <c r="Q29" i="1"/>
  <c r="Q36" i="1"/>
  <c r="Q44" i="1"/>
  <c r="Q52" i="1"/>
  <c r="Q60" i="1"/>
  <c r="Q74" i="1"/>
  <c r="Q82" i="1"/>
  <c r="Q96" i="1"/>
  <c r="Q2" i="1"/>
  <c r="Q6" i="1"/>
  <c r="Q10" i="1"/>
  <c r="Q18" i="1"/>
  <c r="Q24" i="1"/>
  <c r="Q31" i="1"/>
  <c r="Q40" i="1"/>
  <c r="Q46" i="1"/>
  <c r="Q55" i="1"/>
  <c r="Q63" i="1"/>
  <c r="Q69" i="1"/>
  <c r="Q73" i="1"/>
  <c r="Q78" i="1"/>
  <c r="Q87" i="1"/>
  <c r="Q92" i="1"/>
  <c r="Q98" i="1"/>
  <c r="Q102" i="1"/>
  <c r="Q106" i="1"/>
  <c r="Q111" i="1"/>
  <c r="Q116" i="1"/>
  <c r="Q48" i="1"/>
  <c r="Q89" i="1"/>
  <c r="Q8" i="1"/>
  <c r="Q11" i="1"/>
  <c r="Q21" i="1"/>
  <c r="Q30" i="1"/>
  <c r="Q37" i="1"/>
  <c r="Q47" i="1"/>
  <c r="Q53" i="1"/>
  <c r="Q62" i="1"/>
  <c r="Q79" i="1"/>
  <c r="Q83" i="1"/>
  <c r="Q109" i="1"/>
  <c r="Q3" i="1"/>
  <c r="Q7" i="1"/>
  <c r="Q12" i="1"/>
  <c r="Q19" i="1"/>
  <c r="Q26" i="1"/>
  <c r="Q33" i="1"/>
  <c r="Q41" i="1"/>
  <c r="Q49" i="1"/>
  <c r="Q58" i="1"/>
  <c r="Q66" i="1"/>
  <c r="Q70" i="1"/>
  <c r="Q75" i="1"/>
  <c r="Q84" i="1"/>
  <c r="Q88" i="1"/>
  <c r="Q93" i="1"/>
  <c r="Q99" i="1"/>
  <c r="Q103" i="1"/>
  <c r="Q107" i="1"/>
  <c r="Q113" i="1"/>
  <c r="Q117" i="1"/>
  <c r="L73" i="1"/>
  <c r="N73" i="1"/>
</calcChain>
</file>

<file path=xl/sharedStrings.xml><?xml version="1.0" encoding="utf-8"?>
<sst xmlns="http://schemas.openxmlformats.org/spreadsheetml/2006/main" count="311" uniqueCount="67">
  <si>
    <t>Stock</t>
  </si>
  <si>
    <t>Date</t>
  </si>
  <si>
    <t>Price</t>
  </si>
  <si>
    <t>ABS</t>
  </si>
  <si>
    <t>Commission</t>
  </si>
  <si>
    <t>VAT</t>
  </si>
  <si>
    <t>PAL</t>
  </si>
  <si>
    <t>SMC</t>
  </si>
  <si>
    <t>Transaction</t>
  </si>
  <si>
    <t>BUY</t>
  </si>
  <si>
    <t>EDC</t>
  </si>
  <si>
    <t>APX</t>
  </si>
  <si>
    <t>LC</t>
  </si>
  <si>
    <t>PX</t>
  </si>
  <si>
    <t>SELL</t>
  </si>
  <si>
    <t>CEB</t>
  </si>
  <si>
    <t>PCOR</t>
  </si>
  <si>
    <t>AT</t>
  </si>
  <si>
    <t>AP</t>
  </si>
  <si>
    <t>FLI</t>
  </si>
  <si>
    <t>PGOLD</t>
  </si>
  <si>
    <t>DIZ</t>
  </si>
  <si>
    <t>JFC</t>
  </si>
  <si>
    <t>PXP</t>
  </si>
  <si>
    <t>MEG</t>
  </si>
  <si>
    <t>PHN</t>
  </si>
  <si>
    <t>2,76</t>
  </si>
  <si>
    <t>CAL</t>
  </si>
  <si>
    <t>URC</t>
  </si>
  <si>
    <t>BEL</t>
  </si>
  <si>
    <t>ALI</t>
  </si>
  <si>
    <t>ELI</t>
  </si>
  <si>
    <t>AAA</t>
  </si>
  <si>
    <t>MBT</t>
  </si>
  <si>
    <t>RWM</t>
  </si>
  <si>
    <t>FGEN</t>
  </si>
  <si>
    <t>TEL</t>
  </si>
  <si>
    <t>Num_of_ stocks</t>
  </si>
  <si>
    <t>Other_Charges</t>
  </si>
  <si>
    <t>DST/Sales_Tax</t>
  </si>
  <si>
    <t>Row Labels</t>
  </si>
  <si>
    <t>(blank)</t>
  </si>
  <si>
    <t>Grand Total</t>
  </si>
  <si>
    <t>Sum of Num_of_ stocks</t>
  </si>
  <si>
    <t>total_cost</t>
  </si>
  <si>
    <t>(All)</t>
  </si>
  <si>
    <t>Sum of total_cost</t>
  </si>
  <si>
    <t>ave stock price</t>
  </si>
  <si>
    <t>total stock count</t>
  </si>
  <si>
    <t>total investment</t>
  </si>
  <si>
    <t>For example, consider the following inventory ledger for Sam’s Electronics:</t>
  </si>
  <si>
    <t>Purchase date</t>
  </si>
  <si>
    <t>Number of items</t>
  </si>
  <si>
    <t>Cost per unit</t>
  </si>
  <si>
    <t>Total cost</t>
  </si>
  <si>
    <t>Total</t>
  </si>
  <si>
    <t>Assume the company sold 72 units in the first quarter. The weighted average cost is the total inventory purchased in the quarter, $113,300, divided by the total inventory count from the quarter, 100, for an average of $1,133 per unit. The cost of goods sold (COGS) will be recorded as 72 units sold × $1,133 average cost = $81,576. The cost of goods available for sale, or inventory at the end of the period, will be the 28 remaining items still in inventory × $1,133 = $31,724.</t>
  </si>
  <si>
    <t>Example of Average Cost Method</t>
  </si>
  <si>
    <t>$</t>
  </si>
  <si>
    <t xml:space="preserve"> </t>
  </si>
  <si>
    <t>What Is the Average Cost Method Formula?</t>
  </si>
  <si>
    <t>The average cost method formula is calculated as:</t>
  </si>
  <si>
    <t>Total Cost of Goods Purchased or Produced in Period ÷ Total Number of Items Purchased or Produced in Period = Average Cost for Period</t>
  </si>
  <si>
    <t>The result can then be applied to both the cost of goods sold (COGS) and the cost of goods still held in inventory at the end of the period.</t>
  </si>
  <si>
    <t>Tax, commissioning fees</t>
  </si>
  <si>
    <t xml:space="preserve">in PSE </t>
  </si>
  <si>
    <t>in eToro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</si>
</sst>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rgb="FF111111"/>
      <name val="Var(--font-family-b)"/>
    </font>
    <font>
      <sz val="14"/>
      <color rgb="FF111111"/>
      <name val="Arial"/>
      <family val="2"/>
    </font>
    <font>
      <sz val="11"/>
      <color theme="1"/>
      <name val="Var(--font-family-a)"/>
    </font>
    <font>
      <b/>
      <sz val="11"/>
      <color theme="1"/>
      <name val="Var(--font-family-a)"/>
    </font>
    <font>
      <u/>
      <sz val="11"/>
      <color theme="10"/>
      <name val="Calibri"/>
      <family val="2"/>
      <scheme val="minor"/>
    </font>
    <font>
      <b/>
      <sz val="14"/>
      <color rgb="FF111111"/>
      <name val="Var(--font-family-b)"/>
    </font>
  </fonts>
  <fills count="4">
    <fill>
      <patternFill patternType="none"/>
    </fill>
    <fill>
      <patternFill patternType="gray125"/>
    </fill>
    <fill>
      <patternFill patternType="solid">
        <fgColor rgb="FFF5F5F6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D4D4D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/>
    <xf numFmtId="0" fontId="5" fillId="2" borderId="1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16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17" fontId="4" fillId="2" borderId="1" xfId="0" applyNumberFormat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6" fillId="0" borderId="0" xfId="1" applyAlignment="1">
      <alignment vertical="center" wrapText="1"/>
    </xf>
    <xf numFmtId="0" fontId="5" fillId="2" borderId="0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3" fontId="4" fillId="0" borderId="1" xfId="0" applyNumberFormat="1" applyFont="1" applyBorder="1" applyAlignment="1">
      <alignment horizontal="left" vertical="center" wrapText="1"/>
    </xf>
    <xf numFmtId="3" fontId="4" fillId="2" borderId="1" xfId="0" applyNumberFormat="1" applyFont="1" applyFill="1" applyBorder="1" applyAlignment="1">
      <alignment horizontal="left" vertical="center" wrapText="1"/>
    </xf>
    <xf numFmtId="3" fontId="4" fillId="0" borderId="0" xfId="0" applyNumberFormat="1" applyFont="1" applyAlignment="1">
      <alignment horizontal="left" vertical="center" wrapText="1"/>
    </xf>
    <xf numFmtId="3" fontId="4" fillId="2" borderId="0" xfId="0" applyNumberFormat="1" applyFont="1" applyFill="1" applyAlignment="1">
      <alignment horizontal="left" vertical="center" wrapText="1"/>
    </xf>
    <xf numFmtId="3" fontId="5" fillId="2" borderId="0" xfId="0" applyNumberFormat="1" applyFont="1" applyFill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3" fontId="5" fillId="2" borderId="1" xfId="0" applyNumberFormat="1" applyFont="1" applyFill="1" applyBorder="1" applyAlignment="1">
      <alignment horizontal="left" vertical="center" wrapText="1"/>
    </xf>
    <xf numFmtId="0" fontId="0" fillId="3" borderId="0" xfId="0" applyFill="1" applyAlignment="1">
      <alignment vertical="center" wrapText="1"/>
    </xf>
    <xf numFmtId="0" fontId="7" fillId="0" borderId="0" xfId="0" applyFont="1" applyAlignment="1">
      <alignment vertical="center" wrapText="1"/>
    </xf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yCalaranan" refreshedDate="45641.88723472222" createdVersion="8" refreshedVersion="8" minRefreshableVersion="3" recordCount="118" xr:uid="{5994D0F4-0D73-4DB8-BCB6-DDB0281C5B03}">
  <cacheSource type="worksheet">
    <worksheetSource ref="A1:J1048576" sheet="Sheet1"/>
  </cacheSource>
  <cacheFields count="10">
    <cacheField name="Transaction" numFmtId="0">
      <sharedItems containsBlank="1" count="3">
        <s v="BUY"/>
        <s v="SELL"/>
        <m/>
      </sharedItems>
    </cacheField>
    <cacheField name="Stock" numFmtId="0">
      <sharedItems containsBlank="1" count="29">
        <s v="ABS"/>
        <s v="PAL"/>
        <s v="SMC"/>
        <s v="EDC"/>
        <s v="APX"/>
        <s v="LC"/>
        <s v="PX"/>
        <s v="CEB"/>
        <s v="PCOR"/>
        <s v="AT"/>
        <s v="AP"/>
        <s v="FLI"/>
        <s v="PGOLD"/>
        <s v="DIZ"/>
        <s v="JFC"/>
        <s v="PXP"/>
        <s v="MEG"/>
        <s v="PHN"/>
        <s v="CAL"/>
        <s v="URC"/>
        <s v="BEL"/>
        <s v="ALI"/>
        <s v="ELI"/>
        <s v="AAA"/>
        <s v="MBT"/>
        <s v="RWM"/>
        <s v="FGEN"/>
        <s v="TEL"/>
        <m/>
      </sharedItems>
    </cacheField>
    <cacheField name="Date" numFmtId="0">
      <sharedItems containsNonDate="0" containsDate="1" containsString="0" containsBlank="1" minDate="2011-03-09T00:00:00" maxDate="2017-09-07T00:00:00"/>
    </cacheField>
    <cacheField name="Num_of_ stocks" numFmtId="0">
      <sharedItems containsString="0" containsBlank="1" containsNumber="1" containsInteger="1" minValue="5" maxValue="11000" count="35">
        <n v="200"/>
        <n v="1000"/>
        <n v="20"/>
        <n v="400"/>
        <n v="30"/>
        <n v="100"/>
        <n v="3000"/>
        <n v="90"/>
        <n v="60"/>
        <n v="4000"/>
        <n v="300"/>
        <n v="2000"/>
        <n v="10"/>
        <n v="5000"/>
        <n v="500"/>
        <n v="110"/>
        <n v="1700"/>
        <n v="320"/>
        <n v="11000"/>
        <n v="3300"/>
        <n v="1100"/>
        <n v="800"/>
        <n v="1800"/>
        <n v="10000"/>
        <n v="5400"/>
        <n v="80"/>
        <n v="160"/>
        <n v="162"/>
        <n v="140"/>
        <n v="5"/>
        <n v="8000"/>
        <n v="1600"/>
        <n v="45"/>
        <n v="600"/>
        <m/>
      </sharedItems>
    </cacheField>
    <cacheField name="Price" numFmtId="0">
      <sharedItems containsString="0" containsBlank="1" containsNumber="1" minValue="0.92" maxValue="2448"/>
    </cacheField>
    <cacheField name="Commission" numFmtId="0">
      <sharedItems containsString="0" containsBlank="1" containsNumber="1" minValue="20" maxValue="179.2"/>
    </cacheField>
    <cacheField name="VAT" numFmtId="0">
      <sharedItems containsString="0" containsBlank="1" containsNumber="1" minValue="0.75" maxValue="21.5"/>
    </cacheField>
    <cacheField name="Other_Charges" numFmtId="0">
      <sharedItems containsBlank="1" containsMixedTypes="1" containsNumber="1" minValue="0.08" maxValue="81.95"/>
    </cacheField>
    <cacheField name="DST/Sales_Tax" numFmtId="0">
      <sharedItems containsString="0" containsBlank="1" containsNumber="1" minValue="-358.4" maxValue="182"/>
    </cacheField>
    <cacheField name="total_cost" numFmtId="0">
      <sharedItems containsString="0" containsBlank="1" containsNumber="1" minValue="525" maxValue="716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">
  <r>
    <x v="0"/>
    <x v="0"/>
    <d v="2011-03-09T00:00:00"/>
    <x v="0"/>
    <n v="45"/>
    <n v="22.5"/>
    <n v="2.7"/>
    <n v="1.35"/>
    <m/>
    <n v="9000"/>
  </r>
  <r>
    <x v="0"/>
    <x v="1"/>
    <d v="2011-03-09T00:00:00"/>
    <x v="1"/>
    <n v="4.95"/>
    <n v="20"/>
    <n v="2.4"/>
    <n v="0.75"/>
    <m/>
    <n v="4950"/>
  </r>
  <r>
    <x v="0"/>
    <x v="2"/>
    <d v="2011-03-09T00:00:00"/>
    <x v="2"/>
    <n v="164.9"/>
    <n v="20"/>
    <n v="2.4"/>
    <n v="0.49"/>
    <m/>
    <n v="3298"/>
  </r>
  <r>
    <x v="0"/>
    <x v="3"/>
    <d v="2011-03-23T00:00:00"/>
    <x v="3"/>
    <n v="6.23"/>
    <n v="20"/>
    <n v="2.4"/>
    <n v="0.37"/>
    <m/>
    <n v="2492"/>
  </r>
  <r>
    <x v="0"/>
    <x v="2"/>
    <d v="2011-03-23T00:00:00"/>
    <x v="4"/>
    <n v="157.4"/>
    <n v="20"/>
    <n v="2.4"/>
    <n v="0.71"/>
    <m/>
    <n v="4722"/>
  </r>
  <r>
    <x v="0"/>
    <x v="3"/>
    <d v="2011-07-05T00:00:00"/>
    <x v="5"/>
    <n v="6.94"/>
    <n v="20"/>
    <n v="2.4"/>
    <n v="0.1"/>
    <m/>
    <n v="694"/>
  </r>
  <r>
    <x v="0"/>
    <x v="4"/>
    <d v="2011-08-03T00:00:00"/>
    <x v="1"/>
    <n v="4.03"/>
    <n v="20"/>
    <n v="2.4"/>
    <n v="0.6"/>
    <m/>
    <n v="4030.0000000000005"/>
  </r>
  <r>
    <x v="0"/>
    <x v="5"/>
    <d v="2011-08-17T00:00:00"/>
    <x v="6"/>
    <n v="1.45"/>
    <n v="20"/>
    <n v="2.4"/>
    <n v="0.66"/>
    <m/>
    <n v="4350"/>
  </r>
  <r>
    <x v="0"/>
    <x v="6"/>
    <d v="2011-08-17T00:00:00"/>
    <x v="5"/>
    <n v="28"/>
    <n v="20"/>
    <n v="2.4"/>
    <n v="0.42"/>
    <m/>
    <n v="2800"/>
  </r>
  <r>
    <x v="1"/>
    <x v="1"/>
    <d v="2011-08-17T00:00:00"/>
    <x v="1"/>
    <n v="6.38"/>
    <n v="20"/>
    <n v="2.4"/>
    <n v="0.96"/>
    <n v="31.9"/>
    <n v="6380"/>
  </r>
  <r>
    <x v="0"/>
    <x v="3"/>
    <d v="2011-10-03T00:00:00"/>
    <x v="0"/>
    <n v="5.51"/>
    <n v="20"/>
    <n v="2.4"/>
    <n v="0.17"/>
    <m/>
    <n v="1102"/>
  </r>
  <r>
    <x v="0"/>
    <x v="5"/>
    <d v="2011-10-03T00:00:00"/>
    <x v="1"/>
    <n v="1.2"/>
    <n v="20"/>
    <n v="2.4"/>
    <n v="0.18"/>
    <m/>
    <n v="1200"/>
  </r>
  <r>
    <x v="1"/>
    <x v="4"/>
    <d v="2011-11-21T00:00:00"/>
    <x v="1"/>
    <n v="4.8"/>
    <n v="20"/>
    <n v="2.4"/>
    <n v="0.72"/>
    <n v="24"/>
    <n v="4800"/>
  </r>
  <r>
    <x v="1"/>
    <x v="5"/>
    <d v="2011-11-21T00:00:00"/>
    <x v="1"/>
    <n v="1.48"/>
    <n v="20"/>
    <n v="2.4"/>
    <n v="0.22"/>
    <n v="7.4"/>
    <n v="1480"/>
  </r>
  <r>
    <x v="1"/>
    <x v="5"/>
    <d v="2011-11-23T00:00:00"/>
    <x v="6"/>
    <n v="1.53"/>
    <n v="20"/>
    <n v="2.4"/>
    <n v="0.69"/>
    <n v="22.95"/>
    <n v="4590"/>
  </r>
  <r>
    <x v="0"/>
    <x v="6"/>
    <d v="2011-11-24T00:00:00"/>
    <x v="0"/>
    <n v="22.65"/>
    <n v="20"/>
    <n v="2.4"/>
    <n v="0.68"/>
    <m/>
    <n v="4530"/>
  </r>
  <r>
    <x v="0"/>
    <x v="7"/>
    <d v="2011-12-12T00:00:00"/>
    <x v="7"/>
    <n v="67.599999999999994"/>
    <n v="20"/>
    <n v="2.4"/>
    <n v="0.91"/>
    <m/>
    <n v="6083.9999999999991"/>
  </r>
  <r>
    <x v="0"/>
    <x v="8"/>
    <d v="2012-02-07T00:00:00"/>
    <x v="5"/>
    <n v="11.5"/>
    <n v="20"/>
    <n v="2.4"/>
    <n v="0.18"/>
    <m/>
    <n v="1150"/>
  </r>
  <r>
    <x v="0"/>
    <x v="2"/>
    <d v="2012-02-07T00:00:00"/>
    <x v="4"/>
    <n v="116.5"/>
    <n v="20"/>
    <n v="2.4"/>
    <n v="0.52"/>
    <m/>
    <n v="3495"/>
  </r>
  <r>
    <x v="1"/>
    <x v="7"/>
    <d v="2012-02-07T00:00:00"/>
    <x v="4"/>
    <n v="72.849999999999994"/>
    <n v="20"/>
    <n v="2.4"/>
    <n v="0.33"/>
    <n v="10.93"/>
    <n v="2185.5"/>
  </r>
  <r>
    <x v="1"/>
    <x v="7"/>
    <d v="2012-02-08T00:00:00"/>
    <x v="8"/>
    <n v="75"/>
    <n v="20"/>
    <n v="2.4"/>
    <n v="0.68"/>
    <n v="22.5"/>
    <n v="4500"/>
  </r>
  <r>
    <x v="0"/>
    <x v="5"/>
    <d v="2012-02-10T00:00:00"/>
    <x v="9"/>
    <n v="1.44"/>
    <n v="20"/>
    <n v="2.4"/>
    <n v="0.87"/>
    <m/>
    <n v="5760"/>
  </r>
  <r>
    <x v="0"/>
    <x v="9"/>
    <d v="2012-02-13T00:00:00"/>
    <x v="10"/>
    <n v="17.82"/>
    <n v="20"/>
    <n v="2.4"/>
    <n v="0.8"/>
    <m/>
    <n v="5346"/>
  </r>
  <r>
    <x v="1"/>
    <x v="5"/>
    <d v="2012-02-13T00:00:00"/>
    <x v="9"/>
    <n v="1.58"/>
    <n v="20"/>
    <n v="2.4"/>
    <n v="0.95"/>
    <n v="31.6"/>
    <n v="6320"/>
  </r>
  <r>
    <x v="0"/>
    <x v="10"/>
    <d v="2012-02-14T00:00:00"/>
    <x v="0"/>
    <n v="28.8"/>
    <n v="20"/>
    <n v="2.4"/>
    <n v="0.87"/>
    <m/>
    <n v="5760"/>
  </r>
  <r>
    <x v="0"/>
    <x v="11"/>
    <d v="2012-02-16T00:00:00"/>
    <x v="1"/>
    <n v="1.21"/>
    <n v="20"/>
    <n v="2.4"/>
    <n v="0.18"/>
    <m/>
    <n v="1210"/>
  </r>
  <r>
    <x v="0"/>
    <x v="5"/>
    <d v="2012-02-23T00:00:00"/>
    <x v="11"/>
    <n v="1.52"/>
    <n v="20"/>
    <n v="2.4"/>
    <n v="0.45"/>
    <m/>
    <n v="3040"/>
  </r>
  <r>
    <x v="1"/>
    <x v="10"/>
    <d v="2012-02-23T00:00:00"/>
    <x v="0"/>
    <n v="30.35"/>
    <n v="20"/>
    <n v="2.4"/>
    <n v="0.91"/>
    <n v="30.35"/>
    <n v="6070"/>
  </r>
  <r>
    <x v="1"/>
    <x v="9"/>
    <d v="2012-03-05T00:00:00"/>
    <x v="10"/>
    <n v="18.3"/>
    <n v="20"/>
    <n v="0.82"/>
    <n v="27.45"/>
    <m/>
    <n v="5490"/>
  </r>
  <r>
    <x v="0"/>
    <x v="12"/>
    <d v="2012-03-15T00:00:00"/>
    <x v="3"/>
    <n v="20.3"/>
    <n v="20.3"/>
    <n v="1.22"/>
    <m/>
    <m/>
    <n v="8120"/>
  </r>
  <r>
    <x v="1"/>
    <x v="12"/>
    <d v="2012-03-16T00:00:00"/>
    <x v="3"/>
    <n v="21.3"/>
    <n v="21.3"/>
    <n v="2.56"/>
    <n v="42.6"/>
    <n v="1.28"/>
    <n v="8520"/>
  </r>
  <r>
    <x v="0"/>
    <x v="13"/>
    <d v="2012-03-19T00:00:00"/>
    <x v="5"/>
    <n v="46.5"/>
    <n v="20"/>
    <n v="2.4"/>
    <n v="0.7"/>
    <m/>
    <n v="4650"/>
  </r>
  <r>
    <x v="1"/>
    <x v="11"/>
    <d v="2012-03-20T00:00:00"/>
    <x v="1"/>
    <n v="1.32"/>
    <n v="20"/>
    <n v="2.4"/>
    <n v="0.2"/>
    <n v="6.6"/>
    <n v="1320"/>
  </r>
  <r>
    <x v="0"/>
    <x v="14"/>
    <d v="2012-04-11T00:00:00"/>
    <x v="5"/>
    <n v="114.9"/>
    <n v="28.73"/>
    <n v="3.45"/>
    <n v="1.72"/>
    <m/>
    <n v="11490"/>
  </r>
  <r>
    <x v="1"/>
    <x v="13"/>
    <d v="2012-04-11T00:00:00"/>
    <x v="5"/>
    <n v="48"/>
    <n v="20"/>
    <n v="2.4"/>
    <n v="0.72"/>
    <n v="24"/>
    <n v="4800"/>
  </r>
  <r>
    <x v="1"/>
    <x v="8"/>
    <d v="2012-04-11T00:00:00"/>
    <x v="5"/>
    <n v="10.62"/>
    <n v="20"/>
    <n v="2.4"/>
    <n v="0.16"/>
    <n v="5.31"/>
    <n v="1062"/>
  </r>
  <r>
    <x v="1"/>
    <x v="6"/>
    <d v="2012-04-11T00:00:00"/>
    <x v="10"/>
    <n v="20.65"/>
    <n v="20"/>
    <n v="2.4"/>
    <n v="0.93"/>
    <n v="30.98"/>
    <n v="6195"/>
  </r>
  <r>
    <x v="0"/>
    <x v="5"/>
    <d v="2012-04-13T00:00:00"/>
    <x v="9"/>
    <n v="1.44"/>
    <n v="20"/>
    <n v="2.4"/>
    <n v="0.87"/>
    <m/>
    <n v="5760"/>
  </r>
  <r>
    <x v="0"/>
    <x v="14"/>
    <d v="2012-04-19T00:00:00"/>
    <x v="12"/>
    <n v="111.1"/>
    <n v="20"/>
    <n v="2.4"/>
    <n v="0.17"/>
    <m/>
    <n v="1111"/>
  </r>
  <r>
    <x v="0"/>
    <x v="5"/>
    <d v="2012-04-19T00:00:00"/>
    <x v="13"/>
    <n v="1.4"/>
    <n v="20"/>
    <n v="2.4"/>
    <n v="1.05"/>
    <m/>
    <n v="7000"/>
  </r>
  <r>
    <x v="1"/>
    <x v="0"/>
    <d v="2012-04-19T00:00:00"/>
    <x v="0"/>
    <n v="41.7"/>
    <n v="20"/>
    <n v="2.5"/>
    <n v="1.25"/>
    <n v="41.7"/>
    <n v="8340"/>
  </r>
  <r>
    <x v="0"/>
    <x v="15"/>
    <d v="2012-05-11T00:00:00"/>
    <x v="0"/>
    <n v="24.8"/>
    <n v="20"/>
    <n v="0.75"/>
    <m/>
    <m/>
    <n v="4960"/>
  </r>
  <r>
    <x v="1"/>
    <x v="3"/>
    <d v="2012-05-18T00:00:00"/>
    <x v="0"/>
    <n v="5.73"/>
    <n v="20"/>
    <n v="2.4"/>
    <n v="0.17"/>
    <n v="5.73"/>
    <n v="1146"/>
  </r>
  <r>
    <x v="0"/>
    <x v="16"/>
    <d v="2012-05-22T00:00:00"/>
    <x v="11"/>
    <n v="2.0699999999999998"/>
    <n v="20"/>
    <n v="2.4"/>
    <n v="0.62"/>
    <m/>
    <n v="4140"/>
  </r>
  <r>
    <x v="0"/>
    <x v="15"/>
    <d v="2012-05-22T00:00:00"/>
    <x v="10"/>
    <n v="35"/>
    <n v="26.25"/>
    <n v="3.15"/>
    <n v="1.58"/>
    <m/>
    <n v="10500"/>
  </r>
  <r>
    <x v="1"/>
    <x v="3"/>
    <d v="2012-05-22T00:00:00"/>
    <x v="14"/>
    <n v="5.82"/>
    <n v="20"/>
    <n v="2.4"/>
    <n v="0.44"/>
    <n v="14.55"/>
    <n v="2910"/>
  </r>
  <r>
    <x v="1"/>
    <x v="14"/>
    <d v="2012-05-22T00:00:00"/>
    <x v="15"/>
    <n v="110.5"/>
    <n v="30.39"/>
    <n v="3.65"/>
    <n v="1.83"/>
    <n v="60.78"/>
    <n v="12155"/>
  </r>
  <r>
    <x v="0"/>
    <x v="12"/>
    <d v="2012-05-28T00:00:00"/>
    <x v="0"/>
    <n v="22.55"/>
    <n v="20"/>
    <n v="2.4"/>
    <n v="0.68"/>
    <m/>
    <n v="4510"/>
  </r>
  <r>
    <x v="1"/>
    <x v="16"/>
    <d v="2012-05-28T00:00:00"/>
    <x v="11"/>
    <n v="1.92"/>
    <n v="29"/>
    <n v="2.4"/>
    <n v="0.56999999999999995"/>
    <n v="19.2"/>
    <n v="3840"/>
  </r>
  <r>
    <x v="0"/>
    <x v="17"/>
    <d v="2012-06-05T00:00:00"/>
    <x v="16"/>
    <n v="11"/>
    <n v="46.75"/>
    <n v="5.61"/>
    <n v="2.81"/>
    <m/>
    <n v="18700"/>
  </r>
  <r>
    <x v="1"/>
    <x v="15"/>
    <d v="2012-06-05T00:00:00"/>
    <x v="14"/>
    <n v="36.75"/>
    <n v="45.94"/>
    <n v="5.51"/>
    <s v="2,76"/>
    <n v="91.88"/>
    <n v="18375"/>
  </r>
  <r>
    <x v="1"/>
    <x v="12"/>
    <d v="2012-06-07T00:00:00"/>
    <x v="0"/>
    <n v="24.95"/>
    <n v="20"/>
    <n v="2.4"/>
    <n v="0.75"/>
    <n v="24.95"/>
    <n v="4990"/>
  </r>
  <r>
    <x v="0"/>
    <x v="18"/>
    <d v="2012-06-08T00:00:00"/>
    <x v="3"/>
    <n v="12.06"/>
    <n v="20"/>
    <n v="2.4"/>
    <n v="0.72"/>
    <m/>
    <n v="4824"/>
  </r>
  <r>
    <x v="0"/>
    <x v="19"/>
    <d v="2012-06-11T00:00:00"/>
    <x v="17"/>
    <n v="64.599999999999994"/>
    <n v="51.68"/>
    <n v="6.2"/>
    <n v="3.1"/>
    <m/>
    <n v="20672"/>
  </r>
  <r>
    <x v="1"/>
    <x v="18"/>
    <d v="2012-06-11T00:00:00"/>
    <x v="3"/>
    <n v="13.12"/>
    <n v="20"/>
    <n v="2.4"/>
    <n v="0.78"/>
    <n v="26.24"/>
    <n v="5248"/>
  </r>
  <r>
    <x v="1"/>
    <x v="5"/>
    <d v="2012-06-11T00:00:00"/>
    <x v="18"/>
    <n v="1.46"/>
    <n v="40.15"/>
    <n v="4.82"/>
    <n v="2.41"/>
    <n v="80.3"/>
    <n v="16060"/>
  </r>
  <r>
    <x v="0"/>
    <x v="20"/>
    <d v="2012-07-04T00:00:00"/>
    <x v="5"/>
    <n v="5.25"/>
    <n v="20"/>
    <n v="7.65"/>
    <n v="0.08"/>
    <m/>
    <n v="525"/>
  </r>
  <r>
    <x v="0"/>
    <x v="20"/>
    <d v="2012-07-04T00:00:00"/>
    <x v="19"/>
    <n v="5.3"/>
    <n v="43.73"/>
    <m/>
    <n v="2.62"/>
    <m/>
    <n v="17490"/>
  </r>
  <r>
    <x v="1"/>
    <x v="17"/>
    <d v="2012-07-04T00:00:00"/>
    <x v="16"/>
    <n v="10.220000000000001"/>
    <n v="43.44"/>
    <n v="5.21"/>
    <n v="2.61"/>
    <n v="86.87"/>
    <n v="17374"/>
  </r>
  <r>
    <x v="0"/>
    <x v="6"/>
    <d v="2012-09-07T00:00:00"/>
    <x v="20"/>
    <n v="17.2"/>
    <n v="47.3"/>
    <n v="5.68"/>
    <n v="2.84"/>
    <m/>
    <n v="18920"/>
  </r>
  <r>
    <x v="1"/>
    <x v="19"/>
    <d v="2012-09-07T00:00:00"/>
    <x v="17"/>
    <n v="64"/>
    <n v="51.2"/>
    <n v="6.14"/>
    <n v="3.07"/>
    <n v="102.4"/>
    <n v="20480"/>
  </r>
  <r>
    <x v="0"/>
    <x v="18"/>
    <d v="2012-09-19T00:00:00"/>
    <x v="0"/>
    <n v="6.89"/>
    <n v="20"/>
    <n v="2.4"/>
    <n v="0.21"/>
    <m/>
    <n v="1378"/>
  </r>
  <r>
    <x v="1"/>
    <x v="18"/>
    <d v="2012-09-19T00:00:00"/>
    <x v="0"/>
    <n v="6.5"/>
    <n v="20"/>
    <n v="2.4"/>
    <n v="0.2"/>
    <n v="6.5"/>
    <n v="1300"/>
  </r>
  <r>
    <x v="1"/>
    <x v="6"/>
    <d v="2012-09-27T00:00:00"/>
    <x v="20"/>
    <n v="14.9"/>
    <n v="40.98"/>
    <n v="2.46"/>
    <n v="81.95"/>
    <m/>
    <n v="16390"/>
  </r>
  <r>
    <x v="0"/>
    <x v="2"/>
    <d v="2012-09-28T00:00:00"/>
    <x v="2"/>
    <n v="110.4"/>
    <n v="20"/>
    <n v="2.4"/>
    <n v="0.33"/>
    <m/>
    <n v="2208"/>
  </r>
  <r>
    <x v="0"/>
    <x v="21"/>
    <d v="2012-10-03T00:00:00"/>
    <x v="14"/>
    <n v="23.3"/>
    <n v="29.13"/>
    <n v="3.5"/>
    <n v="1.75"/>
    <m/>
    <n v="11650"/>
  </r>
  <r>
    <x v="0"/>
    <x v="1"/>
    <d v="2012-10-04T00:00:00"/>
    <x v="1"/>
    <n v="5.45"/>
    <n v="20"/>
    <n v="4.8"/>
    <n v="0.82"/>
    <m/>
    <n v="5450"/>
  </r>
  <r>
    <x v="0"/>
    <x v="1"/>
    <d v="2012-10-04T00:00:00"/>
    <x v="21"/>
    <n v="5.3"/>
    <n v="20"/>
    <m/>
    <n v="0.63"/>
    <m/>
    <n v="4240"/>
  </r>
  <r>
    <x v="0"/>
    <x v="1"/>
    <d v="2012-10-17T00:00:00"/>
    <x v="22"/>
    <n v="5.62"/>
    <n v="25.29"/>
    <n v="3.03"/>
    <n v="1.52"/>
    <n v="50.58"/>
    <n v="10116"/>
  </r>
  <r>
    <x v="0"/>
    <x v="22"/>
    <d v="2012-10-19T00:00:00"/>
    <x v="23"/>
    <n v="0.92"/>
    <n v="23"/>
    <n v="2.76"/>
    <n v="1.38"/>
    <m/>
    <n v="9200"/>
  </r>
  <r>
    <x v="0"/>
    <x v="22"/>
    <d v="2012-10-19T00:00:00"/>
    <x v="23"/>
    <n v="0.96"/>
    <n v="24"/>
    <n v="2.88"/>
    <n v="1.44"/>
    <n v="48"/>
    <n v="9600"/>
  </r>
  <r>
    <x v="0"/>
    <x v="23"/>
    <d v="2012-10-22T00:00:00"/>
    <x v="16"/>
    <n v="6"/>
    <n v="25.5"/>
    <n v="3.06"/>
    <n v="1.53"/>
    <m/>
    <n v="10200"/>
  </r>
  <r>
    <x v="1"/>
    <x v="23"/>
    <d v="2012-10-22T00:00:00"/>
    <x v="16"/>
    <n v="5.76"/>
    <n v="24.48"/>
    <n v="2.94"/>
    <n v="1.47"/>
    <n v="48.96"/>
    <n v="9792"/>
  </r>
  <r>
    <x v="0"/>
    <x v="12"/>
    <d v="2012-10-30T00:00:00"/>
    <x v="10"/>
    <n v="30.1"/>
    <n v="22.58"/>
    <n v="2.71"/>
    <n v="1.35"/>
    <m/>
    <n v="9030"/>
  </r>
  <r>
    <x v="0"/>
    <x v="20"/>
    <d v="2012-12-06T00:00:00"/>
    <x v="11"/>
    <n v="4.9800000000000004"/>
    <n v="24.9"/>
    <n v="2.99"/>
    <n v="1.5"/>
    <m/>
    <n v="9960"/>
  </r>
  <r>
    <x v="0"/>
    <x v="6"/>
    <d v="2013-01-10T00:00:00"/>
    <x v="10"/>
    <n v="15.4"/>
    <n v="20"/>
    <n v="2.4"/>
    <n v="0.74"/>
    <m/>
    <n v="4620"/>
  </r>
  <r>
    <x v="0"/>
    <x v="24"/>
    <d v="2013-02-05T00:00:00"/>
    <x v="5"/>
    <n v="106"/>
    <n v="26.5"/>
    <n v="3.18"/>
    <n v="1.59"/>
    <m/>
    <n v="10600"/>
  </r>
  <r>
    <x v="1"/>
    <x v="20"/>
    <d v="2013-04-22T00:00:00"/>
    <x v="24"/>
    <n v="6.45"/>
    <n v="87.08"/>
    <n v="10.45"/>
    <n v="5.22"/>
    <n v="174.15"/>
    <n v="34830"/>
  </r>
  <r>
    <x v="1"/>
    <x v="21"/>
    <d v="2013-04-24T00:00:00"/>
    <x v="14"/>
    <n v="31.2"/>
    <n v="39"/>
    <n v="4.68"/>
    <n v="2.34"/>
    <n v="78"/>
    <n v="15600"/>
  </r>
  <r>
    <x v="1"/>
    <x v="12"/>
    <d v="2013-04-24T00:00:00"/>
    <x v="10"/>
    <n v="38.75"/>
    <n v="29.06"/>
    <n v="3.49"/>
    <n v="1.74"/>
    <n v="58.13"/>
    <n v="11625"/>
  </r>
  <r>
    <x v="1"/>
    <x v="6"/>
    <d v="2013-04-24T00:00:00"/>
    <x v="10"/>
    <n v="16.559999999999999"/>
    <n v="20"/>
    <n v="2.4"/>
    <n v="0.75"/>
    <n v="24.84"/>
    <n v="4968"/>
  </r>
  <r>
    <x v="1"/>
    <x v="24"/>
    <d v="2013-06-28T00:00:00"/>
    <x v="5"/>
    <n v="110.5"/>
    <n v="27.63"/>
    <n v="3.32"/>
    <n v="1.66"/>
    <n v="55.25"/>
    <n v="11050"/>
  </r>
  <r>
    <x v="0"/>
    <x v="24"/>
    <d v="2013-09-02T00:00:00"/>
    <x v="5"/>
    <n v="81.5"/>
    <n v="20.38"/>
    <n v="2.4500000000000002"/>
    <n v="1.23"/>
    <m/>
    <n v="8150"/>
  </r>
  <r>
    <x v="0"/>
    <x v="12"/>
    <d v="2013-11-06T00:00:00"/>
    <x v="5"/>
    <n v="45.55"/>
    <n v="20"/>
    <n v="2.4"/>
    <n v="0.69"/>
    <m/>
    <n v="4555"/>
  </r>
  <r>
    <x v="0"/>
    <x v="24"/>
    <d v="2013-12-03T00:00:00"/>
    <x v="25"/>
    <n v="78.5"/>
    <n v="20"/>
    <m/>
    <n v="0.94"/>
    <m/>
    <n v="6280"/>
  </r>
  <r>
    <x v="0"/>
    <x v="24"/>
    <d v="2014-01-08T00:00:00"/>
    <x v="25"/>
    <n v="78.2"/>
    <n v="20"/>
    <n v="2.4"/>
    <n v="0.94"/>
    <m/>
    <n v="6256"/>
  </r>
  <r>
    <x v="0"/>
    <x v="2"/>
    <d v="2014-03-12T00:00:00"/>
    <x v="26"/>
    <n v="56.7"/>
    <n v="22.68"/>
    <n v="2.72"/>
    <n v="1.36"/>
    <m/>
    <n v="9072"/>
  </r>
  <r>
    <x v="1"/>
    <x v="2"/>
    <d v="2014-03-24T00:00:00"/>
    <x v="27"/>
    <n v="72"/>
    <n v="28.8"/>
    <m/>
    <n v="1.73"/>
    <n v="57.6"/>
    <n v="11664"/>
  </r>
  <r>
    <x v="0"/>
    <x v="24"/>
    <d v="2014-03-25T00:00:00"/>
    <x v="28"/>
    <n v="80"/>
    <n v="28"/>
    <n v="3.36"/>
    <n v="1.68"/>
    <m/>
    <n v="11200"/>
  </r>
  <r>
    <x v="0"/>
    <x v="12"/>
    <d v="2014-05-16T00:00:00"/>
    <x v="0"/>
    <n v="45.6"/>
    <n v="22.8"/>
    <n v="2.74"/>
    <n v="1.37"/>
    <m/>
    <n v="9120"/>
  </r>
  <r>
    <x v="0"/>
    <x v="12"/>
    <d v="2014-05-20T00:00:00"/>
    <x v="5"/>
    <n v="42.25"/>
    <n v="20"/>
    <n v="2.4"/>
    <n v="0.63"/>
    <m/>
    <n v="4225"/>
  </r>
  <r>
    <x v="0"/>
    <x v="12"/>
    <d v="2014-05-21T00:00:00"/>
    <x v="0"/>
    <n v="41.7"/>
    <n v="20.85"/>
    <n v="2.5"/>
    <n v="1.25"/>
    <m/>
    <n v="8340"/>
  </r>
  <r>
    <x v="1"/>
    <x v="2"/>
    <d v="2014-05-21T00:00:00"/>
    <x v="5"/>
    <n v="80.650000000000006"/>
    <n v="20.16"/>
    <n v="2.42"/>
    <n v="1.21"/>
    <n v="40.33"/>
    <n v="8065.0000000000009"/>
  </r>
  <r>
    <x v="0"/>
    <x v="25"/>
    <d v="2014-07-04T00:00:00"/>
    <x v="1"/>
    <n v="8.75"/>
    <n v="21.88"/>
    <n v="2.63"/>
    <n v="1.32"/>
    <m/>
    <n v="8750"/>
  </r>
  <r>
    <x v="1"/>
    <x v="24"/>
    <d v="2014-07-08T00:00:00"/>
    <x v="3"/>
    <n v="91"/>
    <n v="91"/>
    <n v="10.92"/>
    <n v="5.46"/>
    <n v="182"/>
    <n v="36400"/>
  </r>
  <r>
    <x v="0"/>
    <x v="12"/>
    <d v="2014-07-15T00:00:00"/>
    <x v="21"/>
    <n v="42.7"/>
    <n v="85.5"/>
    <n v="10.26"/>
    <n v="5.13"/>
    <m/>
    <n v="34160"/>
  </r>
  <r>
    <x v="0"/>
    <x v="12"/>
    <d v="2014-09-04T00:00:00"/>
    <x v="0"/>
    <n v="35.799999999999997"/>
    <n v="20"/>
    <n v="2.4"/>
    <n v="1.08"/>
    <m/>
    <n v="7159.9999999999991"/>
  </r>
  <r>
    <x v="0"/>
    <x v="12"/>
    <d v="2015-04-22T00:00:00"/>
    <x v="10"/>
    <n v="39.299999999999997"/>
    <n v="29.48"/>
    <n v="3.54"/>
    <n v="1.77"/>
    <m/>
    <n v="11790"/>
  </r>
  <r>
    <x v="0"/>
    <x v="26"/>
    <d v="2015-09-01T00:00:00"/>
    <x v="10"/>
    <n v="23.8"/>
    <n v="20"/>
    <n v="2.4"/>
    <n v="1.07"/>
    <m/>
    <n v="7140"/>
  </r>
  <r>
    <x v="0"/>
    <x v="12"/>
    <d v="2015-09-01T00:00:00"/>
    <x v="14"/>
    <n v="31.95"/>
    <n v="39.94"/>
    <n v="4.79"/>
    <n v="2.4"/>
    <m/>
    <n v="15975"/>
  </r>
  <r>
    <x v="0"/>
    <x v="27"/>
    <d v="2015-09-01T00:00:00"/>
    <x v="12"/>
    <n v="2448"/>
    <n v="61.2"/>
    <n v="7.34"/>
    <n v="3.67"/>
    <m/>
    <n v="24480"/>
  </r>
  <r>
    <x v="0"/>
    <x v="26"/>
    <d v="2015-09-23T00:00:00"/>
    <x v="0"/>
    <n v="22.7"/>
    <n v="20"/>
    <n v="2.4"/>
    <n v="0.68"/>
    <m/>
    <n v="4540"/>
  </r>
  <r>
    <x v="0"/>
    <x v="27"/>
    <d v="2015-09-23T00:00:00"/>
    <x v="29"/>
    <n v="2262"/>
    <n v="28.28"/>
    <n v="3.39"/>
    <n v="1.7"/>
    <m/>
    <n v="11310"/>
  </r>
  <r>
    <x v="0"/>
    <x v="27"/>
    <d v="2016-01-20T00:00:00"/>
    <x v="29"/>
    <n v="1935"/>
    <n v="24.19"/>
    <n v="2.9"/>
    <n v="1.45"/>
    <m/>
    <n v="9675"/>
  </r>
  <r>
    <x v="0"/>
    <x v="27"/>
    <d v="2016-05-18T00:00:00"/>
    <x v="2"/>
    <n v="1725"/>
    <n v="86.25"/>
    <n v="10.35"/>
    <n v="5.18"/>
    <m/>
    <n v="34500"/>
  </r>
  <r>
    <x v="0"/>
    <x v="27"/>
    <d v="2016-08-02T00:00:00"/>
    <x v="29"/>
    <n v="1961"/>
    <n v="24.51"/>
    <n v="2.94"/>
    <n v="1.47"/>
    <m/>
    <n v="9805"/>
  </r>
  <r>
    <x v="0"/>
    <x v="25"/>
    <d v="2016-10-03T00:00:00"/>
    <x v="1"/>
    <n v="3.24"/>
    <n v="20"/>
    <n v="2.4"/>
    <n v="0.48"/>
    <m/>
    <n v="3240"/>
  </r>
  <r>
    <x v="1"/>
    <x v="12"/>
    <d v="2017-02-01T00:00:00"/>
    <x v="21"/>
    <n v="43.8"/>
    <n v="87.6"/>
    <n v="10.51"/>
    <n v="5.25"/>
    <n v="-175.2"/>
    <n v="35040"/>
  </r>
  <r>
    <x v="0"/>
    <x v="16"/>
    <d v="2017-02-20T00:00:00"/>
    <x v="6"/>
    <n v="3.73"/>
    <n v="28.03"/>
    <n v="12.33"/>
    <n v="1.68"/>
    <m/>
    <n v="11190"/>
  </r>
  <r>
    <x v="0"/>
    <x v="16"/>
    <d v="2017-02-20T00:00:00"/>
    <x v="30"/>
    <n v="3.74"/>
    <n v="74.75"/>
    <m/>
    <n v="4.49"/>
    <m/>
    <n v="29920"/>
  </r>
  <r>
    <x v="1"/>
    <x v="12"/>
    <d v="2017-02-20T00:00:00"/>
    <x v="31"/>
    <n v="44.8"/>
    <n v="179.2"/>
    <n v="21.5"/>
    <n v="10.75"/>
    <n v="-358.4"/>
    <n v="71680"/>
  </r>
  <r>
    <x v="0"/>
    <x v="27"/>
    <d v="2017-02-21T00:00:00"/>
    <x v="32"/>
    <n v="1457"/>
    <n v="163.91"/>
    <n v="19.670000000000002"/>
    <n v="9.84"/>
    <m/>
    <n v="65565"/>
  </r>
  <r>
    <x v="0"/>
    <x v="26"/>
    <d v="2017-05-08T00:00:00"/>
    <x v="3"/>
    <n v="21.5"/>
    <n v="21.5"/>
    <n v="2.58"/>
    <n v="1.29"/>
    <m/>
    <n v="8600"/>
  </r>
  <r>
    <x v="0"/>
    <x v="26"/>
    <d v="2017-06-28T00:00:00"/>
    <x v="0"/>
    <n v="18.86"/>
    <n v="20"/>
    <n v="2.4"/>
    <n v="0.56999999999999995"/>
    <m/>
    <n v="3772"/>
  </r>
  <r>
    <x v="0"/>
    <x v="26"/>
    <d v="2017-07-14T00:00:00"/>
    <x v="33"/>
    <n v="18.78"/>
    <n v="28.17"/>
    <n v="3.38"/>
    <n v="1.69"/>
    <m/>
    <n v="11268"/>
  </r>
  <r>
    <x v="0"/>
    <x v="26"/>
    <d v="2017-09-06T00:00:00"/>
    <x v="6"/>
    <n v="17.100000000000001"/>
    <n v="128.25"/>
    <n v="15.39"/>
    <n v="7.7"/>
    <m/>
    <n v="51300.000000000007"/>
  </r>
  <r>
    <x v="1"/>
    <x v="16"/>
    <d v="2017-09-06T00:00:00"/>
    <x v="18"/>
    <n v="5.08"/>
    <n v="139.69999999999999"/>
    <n v="16.760000000000002"/>
    <n v="8.3800000000000008"/>
    <n v="-279.39999999999998"/>
    <n v="55880"/>
  </r>
  <r>
    <x v="2"/>
    <x v="28"/>
    <m/>
    <x v="34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98DE4C-F9D6-4939-A092-3D96F2CFF417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33" firstHeaderRow="0" firstDataRow="1" firstDataCol="1" rowPageCount="1" colPageCount="1"/>
  <pivotFields count="10">
    <pivotField axis="axisPage" showAll="0">
      <items count="4">
        <item x="0"/>
        <item x="1"/>
        <item x="2"/>
        <item t="default"/>
      </items>
    </pivotField>
    <pivotField axis="axisRow" showAll="0">
      <items count="30">
        <item x="23"/>
        <item x="0"/>
        <item x="21"/>
        <item x="10"/>
        <item x="4"/>
        <item x="9"/>
        <item x="20"/>
        <item x="18"/>
        <item x="7"/>
        <item x="13"/>
        <item x="3"/>
        <item x="22"/>
        <item x="26"/>
        <item x="11"/>
        <item x="14"/>
        <item x="5"/>
        <item x="24"/>
        <item x="16"/>
        <item x="1"/>
        <item x="8"/>
        <item x="12"/>
        <item x="17"/>
        <item x="6"/>
        <item x="15"/>
        <item x="25"/>
        <item x="2"/>
        <item x="27"/>
        <item x="19"/>
        <item x="28"/>
        <item t="default"/>
      </items>
    </pivotField>
    <pivotField showAll="0"/>
    <pivotField dataField="1" showAll="0">
      <items count="36">
        <item x="29"/>
        <item x="12"/>
        <item x="2"/>
        <item x="4"/>
        <item x="32"/>
        <item x="8"/>
        <item x="25"/>
        <item x="7"/>
        <item x="5"/>
        <item x="15"/>
        <item x="28"/>
        <item x="26"/>
        <item x="27"/>
        <item x="0"/>
        <item x="10"/>
        <item x="17"/>
        <item x="3"/>
        <item x="14"/>
        <item x="33"/>
        <item x="21"/>
        <item x="1"/>
        <item x="20"/>
        <item x="31"/>
        <item x="16"/>
        <item x="22"/>
        <item x="11"/>
        <item x="6"/>
        <item x="19"/>
        <item x="9"/>
        <item x="13"/>
        <item x="24"/>
        <item x="30"/>
        <item x="23"/>
        <item x="18"/>
        <item x="34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 of Num_of_ stocks" fld="3" baseField="0" baseItem="0"/>
    <dataField name="Sum of total_cost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vestopedia.com/terms/q/quarter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4"/>
  <sheetViews>
    <sheetView zoomScale="85" zoomScaleNormal="85" workbookViewId="0">
      <pane ySplit="1" topLeftCell="A2" activePane="bottomLeft" state="frozen"/>
      <selection pane="bottomLeft" activeCell="Q23" sqref="Q23"/>
    </sheetView>
  </sheetViews>
  <sheetFormatPr defaultColWidth="9.140625" defaultRowHeight="12.75"/>
  <cols>
    <col min="1" max="1" width="15" style="1" bestFit="1" customWidth="1"/>
    <col min="2" max="2" width="9.7109375" style="1" bestFit="1" customWidth="1"/>
    <col min="3" max="3" width="10.42578125" style="1" bestFit="1" customWidth="1"/>
    <col min="4" max="4" width="11.85546875" style="1" bestFit="1" customWidth="1"/>
    <col min="5" max="5" width="9.5703125" style="1" bestFit="1" customWidth="1"/>
    <col min="6" max="6" width="15.28515625" style="1" bestFit="1" customWidth="1"/>
    <col min="7" max="7" width="8.42578125" style="1" bestFit="1" customWidth="1"/>
    <col min="8" max="8" width="16.7109375" style="1" bestFit="1" customWidth="1"/>
    <col min="9" max="9" width="16.42578125" style="1" bestFit="1" customWidth="1"/>
    <col min="10" max="16" width="9.140625" style="1"/>
    <col min="17" max="17" width="11" style="1" bestFit="1" customWidth="1"/>
    <col min="18" max="16384" width="9.140625" style="1"/>
  </cols>
  <sheetData>
    <row r="1" spans="1:17">
      <c r="A1" s="1" t="s">
        <v>8</v>
      </c>
      <c r="B1" s="1" t="s">
        <v>0</v>
      </c>
      <c r="C1" s="1" t="s">
        <v>1</v>
      </c>
      <c r="D1" s="1" t="s">
        <v>37</v>
      </c>
      <c r="E1" s="1" t="s">
        <v>2</v>
      </c>
      <c r="F1" s="1" t="s">
        <v>4</v>
      </c>
      <c r="G1" s="1" t="s">
        <v>5</v>
      </c>
      <c r="H1" s="1" t="s">
        <v>38</v>
      </c>
      <c r="I1" s="1" t="s">
        <v>39</v>
      </c>
      <c r="J1" s="1" t="s">
        <v>44</v>
      </c>
      <c r="L1" s="1" t="s">
        <v>49</v>
      </c>
      <c r="M1" s="1" t="s">
        <v>48</v>
      </c>
      <c r="N1" s="1" t="s">
        <v>47</v>
      </c>
    </row>
    <row r="2" spans="1:17">
      <c r="A2" s="1" t="s">
        <v>9</v>
      </c>
      <c r="B2" s="1" t="s">
        <v>3</v>
      </c>
      <c r="C2" s="2">
        <v>40611</v>
      </c>
      <c r="D2" s="1">
        <v>200</v>
      </c>
      <c r="E2" s="1">
        <v>45</v>
      </c>
      <c r="F2" s="1">
        <v>22.5</v>
      </c>
      <c r="G2" s="1">
        <v>2.7</v>
      </c>
      <c r="H2" s="1">
        <v>1.35</v>
      </c>
      <c r="J2" s="1">
        <f>D2*E2</f>
        <v>9000</v>
      </c>
      <c r="P2" s="1">
        <f>SUM(F2:I2)</f>
        <v>26.55</v>
      </c>
      <c r="Q2" s="1">
        <f>P2/J2</f>
        <v>2.9499999999999999E-3</v>
      </c>
    </row>
    <row r="3" spans="1:17">
      <c r="A3" s="1" t="s">
        <v>9</v>
      </c>
      <c r="B3" s="1" t="s">
        <v>6</v>
      </c>
      <c r="C3" s="2">
        <v>40611</v>
      </c>
      <c r="D3" s="1">
        <v>1000</v>
      </c>
      <c r="E3" s="1">
        <v>4.95</v>
      </c>
      <c r="F3" s="1">
        <v>20</v>
      </c>
      <c r="G3" s="1">
        <v>2.4</v>
      </c>
      <c r="H3" s="1">
        <v>0.75</v>
      </c>
      <c r="J3" s="1">
        <f t="shared" ref="J3:J66" si="0">D3*E3</f>
        <v>4950</v>
      </c>
      <c r="P3" s="1">
        <f t="shared" ref="P3:P10" si="1">SUM(F3:I3)</f>
        <v>23.15</v>
      </c>
      <c r="Q3" s="1">
        <f t="shared" ref="Q3:Q10" si="2">P3/J3</f>
        <v>4.6767676767676767E-3</v>
      </c>
    </row>
    <row r="4" spans="1:17">
      <c r="A4" s="1" t="s">
        <v>9</v>
      </c>
      <c r="B4" s="1" t="s">
        <v>7</v>
      </c>
      <c r="C4" s="2">
        <v>40611</v>
      </c>
      <c r="D4" s="1">
        <v>20</v>
      </c>
      <c r="E4" s="1">
        <v>164.9</v>
      </c>
      <c r="F4" s="1">
        <v>20</v>
      </c>
      <c r="G4" s="1">
        <v>2.4</v>
      </c>
      <c r="H4" s="1">
        <v>0.49</v>
      </c>
      <c r="J4" s="1">
        <f t="shared" si="0"/>
        <v>3298</v>
      </c>
      <c r="P4" s="1">
        <f t="shared" si="1"/>
        <v>22.889999999999997</v>
      </c>
      <c r="Q4" s="1">
        <f t="shared" si="2"/>
        <v>6.940570042449969E-3</v>
      </c>
    </row>
    <row r="5" spans="1:17">
      <c r="A5" s="1" t="s">
        <v>9</v>
      </c>
      <c r="B5" s="1" t="s">
        <v>10</v>
      </c>
      <c r="C5" s="2">
        <v>40625</v>
      </c>
      <c r="D5" s="1">
        <v>400</v>
      </c>
      <c r="E5" s="1">
        <v>6.23</v>
      </c>
      <c r="F5" s="1">
        <v>20</v>
      </c>
      <c r="G5" s="1">
        <v>2.4</v>
      </c>
      <c r="H5" s="1">
        <v>0.37</v>
      </c>
      <c r="J5" s="1">
        <f t="shared" si="0"/>
        <v>2492</v>
      </c>
      <c r="P5" s="1">
        <f t="shared" si="1"/>
        <v>22.77</v>
      </c>
      <c r="Q5" s="1">
        <f t="shared" si="2"/>
        <v>9.1372391653290527E-3</v>
      </c>
    </row>
    <row r="6" spans="1:17">
      <c r="A6" s="1" t="s">
        <v>9</v>
      </c>
      <c r="B6" s="1" t="s">
        <v>7</v>
      </c>
      <c r="C6" s="2">
        <v>40625</v>
      </c>
      <c r="D6" s="1">
        <v>30</v>
      </c>
      <c r="E6" s="1">
        <v>157.4</v>
      </c>
      <c r="F6" s="1">
        <v>20</v>
      </c>
      <c r="G6" s="1">
        <v>2.4</v>
      </c>
      <c r="H6" s="1">
        <v>0.71</v>
      </c>
      <c r="J6" s="1">
        <f t="shared" si="0"/>
        <v>4722</v>
      </c>
      <c r="P6" s="1">
        <f t="shared" si="1"/>
        <v>23.11</v>
      </c>
      <c r="Q6" s="1">
        <f t="shared" si="2"/>
        <v>4.8941126641253701E-3</v>
      </c>
    </row>
    <row r="7" spans="1:17">
      <c r="A7" s="1" t="s">
        <v>9</v>
      </c>
      <c r="B7" s="1" t="s">
        <v>10</v>
      </c>
      <c r="C7" s="2">
        <v>40729</v>
      </c>
      <c r="D7" s="1">
        <v>100</v>
      </c>
      <c r="E7" s="1">
        <v>6.94</v>
      </c>
      <c r="F7" s="1">
        <v>20</v>
      </c>
      <c r="G7" s="1">
        <v>2.4</v>
      </c>
      <c r="H7" s="1">
        <v>0.1</v>
      </c>
      <c r="J7" s="1">
        <f t="shared" si="0"/>
        <v>694</v>
      </c>
      <c r="P7" s="1">
        <f t="shared" si="1"/>
        <v>22.5</v>
      </c>
      <c r="Q7" s="1">
        <f t="shared" si="2"/>
        <v>3.2420749279538905E-2</v>
      </c>
    </row>
    <row r="8" spans="1:17">
      <c r="A8" s="1" t="s">
        <v>9</v>
      </c>
      <c r="B8" s="1" t="s">
        <v>11</v>
      </c>
      <c r="C8" s="2">
        <v>40758</v>
      </c>
      <c r="D8" s="1">
        <v>1000</v>
      </c>
      <c r="E8" s="1">
        <v>4.03</v>
      </c>
      <c r="F8" s="1">
        <v>20</v>
      </c>
      <c r="G8" s="1">
        <v>2.4</v>
      </c>
      <c r="H8" s="1">
        <v>0.6</v>
      </c>
      <c r="J8" s="1">
        <f t="shared" si="0"/>
        <v>4030.0000000000005</v>
      </c>
      <c r="P8" s="1">
        <f t="shared" si="1"/>
        <v>23</v>
      </c>
      <c r="Q8" s="1">
        <f t="shared" si="2"/>
        <v>5.7071960297766745E-3</v>
      </c>
    </row>
    <row r="9" spans="1:17">
      <c r="A9" s="1" t="s">
        <v>9</v>
      </c>
      <c r="B9" s="1" t="s">
        <v>12</v>
      </c>
      <c r="C9" s="2">
        <v>40772</v>
      </c>
      <c r="D9" s="1">
        <v>3000</v>
      </c>
      <c r="E9" s="1">
        <v>1.45</v>
      </c>
      <c r="F9" s="1">
        <v>20</v>
      </c>
      <c r="G9" s="1">
        <v>2.4</v>
      </c>
      <c r="H9" s="1">
        <v>0.66</v>
      </c>
      <c r="J9" s="1">
        <f t="shared" si="0"/>
        <v>4350</v>
      </c>
      <c r="P9" s="1">
        <f t="shared" si="1"/>
        <v>23.06</v>
      </c>
      <c r="Q9" s="1">
        <f t="shared" si="2"/>
        <v>5.3011494252873563E-3</v>
      </c>
    </row>
    <row r="10" spans="1:17">
      <c r="A10" s="1" t="s">
        <v>9</v>
      </c>
      <c r="B10" s="1" t="s">
        <v>13</v>
      </c>
      <c r="C10" s="2">
        <v>40772</v>
      </c>
      <c r="D10" s="1">
        <v>100</v>
      </c>
      <c r="E10" s="1">
        <v>28</v>
      </c>
      <c r="F10" s="1">
        <v>20</v>
      </c>
      <c r="G10" s="1">
        <v>2.4</v>
      </c>
      <c r="H10" s="1">
        <v>0.42</v>
      </c>
      <c r="J10" s="1">
        <f t="shared" si="0"/>
        <v>2800</v>
      </c>
      <c r="P10" s="1">
        <f t="shared" si="1"/>
        <v>22.82</v>
      </c>
      <c r="Q10" s="1">
        <f t="shared" si="2"/>
        <v>8.1499999999999993E-3</v>
      </c>
    </row>
    <row r="11" spans="1:17">
      <c r="A11" s="1" t="s">
        <v>14</v>
      </c>
      <c r="B11" s="1" t="s">
        <v>6</v>
      </c>
      <c r="C11" s="2">
        <v>40772</v>
      </c>
      <c r="D11" s="1">
        <v>1000</v>
      </c>
      <c r="E11" s="1">
        <v>6.38</v>
      </c>
      <c r="F11" s="1">
        <v>20</v>
      </c>
      <c r="G11" s="1">
        <v>2.4</v>
      </c>
      <c r="H11" s="1">
        <v>0.96</v>
      </c>
      <c r="I11" s="1">
        <v>31.9</v>
      </c>
      <c r="J11" s="1">
        <f t="shared" si="0"/>
        <v>6380</v>
      </c>
      <c r="P11" s="1">
        <f>SUM(F11:I11)</f>
        <v>55.26</v>
      </c>
      <c r="Q11" s="1">
        <f>P11/J11</f>
        <v>8.6614420062695926E-3</v>
      </c>
    </row>
    <row r="12" spans="1:17">
      <c r="A12" s="1" t="s">
        <v>9</v>
      </c>
      <c r="B12" s="1" t="s">
        <v>10</v>
      </c>
      <c r="C12" s="2">
        <v>40819</v>
      </c>
      <c r="D12" s="1">
        <v>200</v>
      </c>
      <c r="E12" s="1">
        <v>5.51</v>
      </c>
      <c r="F12" s="1">
        <v>20</v>
      </c>
      <c r="G12" s="1">
        <v>2.4</v>
      </c>
      <c r="H12" s="1">
        <v>0.17</v>
      </c>
      <c r="J12" s="1">
        <f t="shared" si="0"/>
        <v>1102</v>
      </c>
      <c r="P12" s="1">
        <f t="shared" ref="P12:P13" si="3">SUM(F12:I12)</f>
        <v>22.57</v>
      </c>
      <c r="Q12" s="1">
        <f t="shared" ref="Q12:Q13" si="4">P12/J12</f>
        <v>2.0480943738656988E-2</v>
      </c>
    </row>
    <row r="13" spans="1:17">
      <c r="A13" s="1" t="s">
        <v>9</v>
      </c>
      <c r="B13" s="1" t="s">
        <v>12</v>
      </c>
      <c r="C13" s="2">
        <v>40819</v>
      </c>
      <c r="D13" s="1">
        <v>1000</v>
      </c>
      <c r="E13" s="1">
        <v>1.2</v>
      </c>
      <c r="F13" s="1">
        <v>20</v>
      </c>
      <c r="G13" s="1">
        <v>2.4</v>
      </c>
      <c r="H13" s="1">
        <v>0.18</v>
      </c>
      <c r="J13" s="1">
        <f t="shared" si="0"/>
        <v>1200</v>
      </c>
      <c r="P13" s="1">
        <f t="shared" si="3"/>
        <v>22.58</v>
      </c>
      <c r="Q13" s="1">
        <f t="shared" si="4"/>
        <v>1.8816666666666666E-2</v>
      </c>
    </row>
    <row r="14" spans="1:17">
      <c r="A14" s="1" t="s">
        <v>14</v>
      </c>
      <c r="B14" s="1" t="s">
        <v>11</v>
      </c>
      <c r="C14" s="2">
        <v>40868</v>
      </c>
      <c r="D14" s="1">
        <v>1000</v>
      </c>
      <c r="E14" s="1">
        <v>4.8</v>
      </c>
      <c r="F14" s="1">
        <v>20</v>
      </c>
      <c r="G14" s="1">
        <v>2.4</v>
      </c>
      <c r="H14" s="1">
        <v>0.72</v>
      </c>
      <c r="I14" s="1">
        <v>24</v>
      </c>
      <c r="J14" s="1">
        <f t="shared" si="0"/>
        <v>4800</v>
      </c>
      <c r="P14" s="1">
        <f t="shared" ref="P14:P20" si="5">SUM(F14:I14)</f>
        <v>47.12</v>
      </c>
      <c r="Q14" s="1">
        <f t="shared" ref="Q14:Q20" si="6">P14/J14</f>
        <v>9.8166666666666662E-3</v>
      </c>
    </row>
    <row r="15" spans="1:17">
      <c r="A15" s="1" t="s">
        <v>14</v>
      </c>
      <c r="B15" s="1" t="s">
        <v>12</v>
      </c>
      <c r="C15" s="2">
        <v>40868</v>
      </c>
      <c r="D15" s="1">
        <v>1000</v>
      </c>
      <c r="E15" s="1">
        <v>1.48</v>
      </c>
      <c r="F15" s="1">
        <v>20</v>
      </c>
      <c r="G15" s="1">
        <v>2.4</v>
      </c>
      <c r="H15" s="1">
        <v>0.22</v>
      </c>
      <c r="I15" s="1">
        <v>7.4</v>
      </c>
      <c r="J15" s="1">
        <f t="shared" si="0"/>
        <v>1480</v>
      </c>
      <c r="P15" s="1">
        <f t="shared" si="5"/>
        <v>30.019999999999996</v>
      </c>
      <c r="Q15" s="1">
        <f t="shared" si="6"/>
        <v>2.0283783783783781E-2</v>
      </c>
    </row>
    <row r="16" spans="1:17">
      <c r="A16" s="1" t="s">
        <v>14</v>
      </c>
      <c r="B16" s="1" t="s">
        <v>12</v>
      </c>
      <c r="C16" s="2">
        <v>40870</v>
      </c>
      <c r="D16" s="1">
        <v>3000</v>
      </c>
      <c r="E16" s="1">
        <v>1.53</v>
      </c>
      <c r="F16" s="1">
        <v>20</v>
      </c>
      <c r="G16" s="1">
        <v>2.4</v>
      </c>
      <c r="H16" s="1">
        <v>0.69</v>
      </c>
      <c r="I16" s="1">
        <v>22.95</v>
      </c>
      <c r="J16" s="1">
        <f t="shared" si="0"/>
        <v>4590</v>
      </c>
      <c r="P16" s="1">
        <f t="shared" si="5"/>
        <v>46.04</v>
      </c>
      <c r="Q16" s="1">
        <f t="shared" si="6"/>
        <v>1.0030501089324618E-2</v>
      </c>
    </row>
    <row r="17" spans="1:17">
      <c r="A17" s="1" t="s">
        <v>9</v>
      </c>
      <c r="B17" s="1" t="s">
        <v>13</v>
      </c>
      <c r="C17" s="2">
        <v>40871</v>
      </c>
      <c r="D17" s="1">
        <v>200</v>
      </c>
      <c r="E17" s="1">
        <v>22.65</v>
      </c>
      <c r="F17" s="1">
        <v>20</v>
      </c>
      <c r="G17" s="1">
        <v>2.4</v>
      </c>
      <c r="H17" s="1">
        <v>0.68</v>
      </c>
      <c r="J17" s="1">
        <f t="shared" si="0"/>
        <v>4530</v>
      </c>
      <c r="P17" s="1">
        <f t="shared" si="5"/>
        <v>23.08</v>
      </c>
      <c r="Q17" s="1">
        <f t="shared" si="6"/>
        <v>5.0949227373068432E-3</v>
      </c>
    </row>
    <row r="18" spans="1:17">
      <c r="A18" s="1" t="s">
        <v>9</v>
      </c>
      <c r="B18" s="1" t="s">
        <v>15</v>
      </c>
      <c r="C18" s="2">
        <v>40889</v>
      </c>
      <c r="D18" s="1">
        <v>90</v>
      </c>
      <c r="E18" s="1">
        <v>67.599999999999994</v>
      </c>
      <c r="F18" s="1">
        <v>20</v>
      </c>
      <c r="G18" s="1">
        <v>2.4</v>
      </c>
      <c r="H18" s="1">
        <v>0.91</v>
      </c>
      <c r="J18" s="1">
        <f t="shared" si="0"/>
        <v>6083.9999999999991</v>
      </c>
      <c r="P18" s="1">
        <f t="shared" si="5"/>
        <v>23.31</v>
      </c>
      <c r="Q18" s="1">
        <f t="shared" si="6"/>
        <v>3.8313609467455624E-3</v>
      </c>
    </row>
    <row r="19" spans="1:17">
      <c r="A19" s="1" t="s">
        <v>9</v>
      </c>
      <c r="B19" s="1" t="s">
        <v>16</v>
      </c>
      <c r="C19" s="2">
        <v>40946</v>
      </c>
      <c r="D19" s="1">
        <v>100</v>
      </c>
      <c r="E19" s="1">
        <v>11.5</v>
      </c>
      <c r="F19" s="1">
        <v>20</v>
      </c>
      <c r="G19" s="1">
        <v>2.4</v>
      </c>
      <c r="H19" s="1">
        <v>0.18</v>
      </c>
      <c r="J19" s="1">
        <f t="shared" si="0"/>
        <v>1150</v>
      </c>
      <c r="P19" s="1">
        <f t="shared" si="5"/>
        <v>22.58</v>
      </c>
      <c r="Q19" s="1">
        <f t="shared" si="6"/>
        <v>1.9634782608695649E-2</v>
      </c>
    </row>
    <row r="20" spans="1:17">
      <c r="A20" s="1" t="s">
        <v>9</v>
      </c>
      <c r="B20" s="1" t="s">
        <v>7</v>
      </c>
      <c r="C20" s="2">
        <v>40946</v>
      </c>
      <c r="D20" s="1">
        <v>30</v>
      </c>
      <c r="E20" s="1">
        <v>116.5</v>
      </c>
      <c r="F20" s="1">
        <v>20</v>
      </c>
      <c r="G20" s="1">
        <v>2.4</v>
      </c>
      <c r="H20" s="1">
        <v>0.52</v>
      </c>
      <c r="J20" s="1">
        <f t="shared" si="0"/>
        <v>3495</v>
      </c>
      <c r="P20" s="1">
        <f t="shared" si="5"/>
        <v>22.919999999999998</v>
      </c>
      <c r="Q20" s="1">
        <f t="shared" si="6"/>
        <v>6.5579399141630895E-3</v>
      </c>
    </row>
    <row r="21" spans="1:17">
      <c r="A21" s="1" t="s">
        <v>14</v>
      </c>
      <c r="B21" s="1" t="s">
        <v>15</v>
      </c>
      <c r="C21" s="2">
        <v>40946</v>
      </c>
      <c r="D21" s="1">
        <v>30</v>
      </c>
      <c r="E21" s="1">
        <v>72.849999999999994</v>
      </c>
      <c r="F21" s="1">
        <v>20</v>
      </c>
      <c r="G21" s="1">
        <v>2.4</v>
      </c>
      <c r="H21" s="1">
        <v>0.33</v>
      </c>
      <c r="I21" s="1">
        <v>10.93</v>
      </c>
      <c r="J21" s="1">
        <f t="shared" si="0"/>
        <v>2185.5</v>
      </c>
      <c r="P21" s="1">
        <f t="shared" ref="P21:P24" si="7">SUM(F21:I21)</f>
        <v>33.659999999999997</v>
      </c>
      <c r="Q21" s="1">
        <f t="shared" ref="Q21:Q24" si="8">P21/J21</f>
        <v>1.5401509951956072E-2</v>
      </c>
    </row>
    <row r="22" spans="1:17">
      <c r="A22" s="1" t="s">
        <v>14</v>
      </c>
      <c r="B22" s="1" t="s">
        <v>15</v>
      </c>
      <c r="C22" s="2">
        <v>40947</v>
      </c>
      <c r="D22" s="1">
        <v>60</v>
      </c>
      <c r="E22" s="1">
        <v>75</v>
      </c>
      <c r="F22" s="1">
        <v>20</v>
      </c>
      <c r="G22" s="1">
        <v>2.4</v>
      </c>
      <c r="H22" s="1">
        <v>0.68</v>
      </c>
      <c r="I22" s="1">
        <v>22.5</v>
      </c>
      <c r="J22" s="1">
        <f t="shared" si="0"/>
        <v>4500</v>
      </c>
      <c r="P22" s="1">
        <f t="shared" si="7"/>
        <v>45.58</v>
      </c>
      <c r="Q22" s="1">
        <f t="shared" si="8"/>
        <v>1.0128888888888889E-2</v>
      </c>
    </row>
    <row r="23" spans="1:17">
      <c r="A23" s="1" t="s">
        <v>9</v>
      </c>
      <c r="B23" s="1" t="s">
        <v>12</v>
      </c>
      <c r="C23" s="2">
        <v>40949</v>
      </c>
      <c r="D23" s="1">
        <v>4000</v>
      </c>
      <c r="E23" s="1">
        <v>1.44</v>
      </c>
      <c r="F23" s="1">
        <v>20</v>
      </c>
      <c r="G23" s="1">
        <v>2.4</v>
      </c>
      <c r="H23" s="1">
        <v>0.87</v>
      </c>
      <c r="J23" s="1">
        <f t="shared" si="0"/>
        <v>5760</v>
      </c>
      <c r="P23" s="1">
        <f t="shared" si="7"/>
        <v>23.27</v>
      </c>
      <c r="Q23" s="1">
        <f t="shared" si="8"/>
        <v>4.0399305555555553E-3</v>
      </c>
    </row>
    <row r="24" spans="1:17">
      <c r="A24" s="1" t="s">
        <v>9</v>
      </c>
      <c r="B24" s="1" t="s">
        <v>17</v>
      </c>
      <c r="C24" s="2">
        <v>40952</v>
      </c>
      <c r="D24" s="1">
        <v>300</v>
      </c>
      <c r="E24" s="1">
        <v>17.82</v>
      </c>
      <c r="F24" s="1">
        <v>20</v>
      </c>
      <c r="G24" s="1">
        <v>2.4</v>
      </c>
      <c r="H24" s="1">
        <v>0.8</v>
      </c>
      <c r="J24" s="1">
        <f t="shared" si="0"/>
        <v>5346</v>
      </c>
      <c r="P24" s="1">
        <f t="shared" si="7"/>
        <v>23.2</v>
      </c>
      <c r="Q24" s="1">
        <f t="shared" si="8"/>
        <v>4.3396932285821171E-3</v>
      </c>
    </row>
    <row r="25" spans="1:17">
      <c r="A25" s="1" t="s">
        <v>14</v>
      </c>
      <c r="B25" s="1" t="s">
        <v>12</v>
      </c>
      <c r="C25" s="2">
        <v>40952</v>
      </c>
      <c r="D25" s="1">
        <v>4000</v>
      </c>
      <c r="E25" s="1">
        <v>1.58</v>
      </c>
      <c r="F25" s="1">
        <v>20</v>
      </c>
      <c r="G25" s="1">
        <v>2.4</v>
      </c>
      <c r="H25" s="1">
        <v>0.95</v>
      </c>
      <c r="I25" s="1">
        <v>31.6</v>
      </c>
      <c r="J25" s="1">
        <f t="shared" si="0"/>
        <v>6320</v>
      </c>
      <c r="P25" s="1">
        <f>SUM(F25:I25)</f>
        <v>54.95</v>
      </c>
      <c r="Q25" s="1">
        <f>P25/J25</f>
        <v>8.6946202531645572E-3</v>
      </c>
    </row>
    <row r="26" spans="1:17">
      <c r="A26" s="1" t="s">
        <v>9</v>
      </c>
      <c r="B26" s="1" t="s">
        <v>18</v>
      </c>
      <c r="C26" s="2">
        <v>40953</v>
      </c>
      <c r="D26" s="1">
        <v>200</v>
      </c>
      <c r="E26" s="1">
        <v>28.8</v>
      </c>
      <c r="F26" s="1">
        <v>20</v>
      </c>
      <c r="G26" s="1">
        <v>2.4</v>
      </c>
      <c r="H26" s="1">
        <v>0.87</v>
      </c>
      <c r="J26" s="1">
        <f t="shared" si="0"/>
        <v>5760</v>
      </c>
      <c r="P26" s="1">
        <f t="shared" ref="P26:P28" si="9">SUM(F26:I26)</f>
        <v>23.27</v>
      </c>
      <c r="Q26" s="1">
        <f t="shared" ref="Q26:Q28" si="10">P26/J26</f>
        <v>4.0399305555555553E-3</v>
      </c>
    </row>
    <row r="27" spans="1:17">
      <c r="A27" s="1" t="s">
        <v>9</v>
      </c>
      <c r="B27" s="1" t="s">
        <v>19</v>
      </c>
      <c r="C27" s="2">
        <v>40955</v>
      </c>
      <c r="D27" s="1">
        <v>1000</v>
      </c>
      <c r="E27" s="1">
        <v>1.21</v>
      </c>
      <c r="F27" s="1">
        <v>20</v>
      </c>
      <c r="G27" s="1">
        <v>2.4</v>
      </c>
      <c r="H27" s="1">
        <v>0.18</v>
      </c>
      <c r="J27" s="1">
        <f t="shared" si="0"/>
        <v>1210</v>
      </c>
      <c r="P27" s="1">
        <f t="shared" si="9"/>
        <v>22.58</v>
      </c>
      <c r="Q27" s="1">
        <f t="shared" si="10"/>
        <v>1.8661157024793387E-2</v>
      </c>
    </row>
    <row r="28" spans="1:17">
      <c r="A28" s="1" t="s">
        <v>9</v>
      </c>
      <c r="B28" s="1" t="s">
        <v>12</v>
      </c>
      <c r="C28" s="2">
        <v>40962</v>
      </c>
      <c r="D28" s="1">
        <v>2000</v>
      </c>
      <c r="E28" s="1">
        <v>1.52</v>
      </c>
      <c r="F28" s="1">
        <v>20</v>
      </c>
      <c r="G28" s="1">
        <v>2.4</v>
      </c>
      <c r="H28" s="1">
        <v>0.45</v>
      </c>
      <c r="J28" s="1">
        <f t="shared" si="0"/>
        <v>3040</v>
      </c>
      <c r="P28" s="1">
        <f t="shared" si="9"/>
        <v>22.849999999999998</v>
      </c>
      <c r="Q28" s="1">
        <f t="shared" si="10"/>
        <v>7.5164473684210522E-3</v>
      </c>
    </row>
    <row r="29" spans="1:17">
      <c r="A29" s="1" t="s">
        <v>14</v>
      </c>
      <c r="B29" s="1" t="s">
        <v>18</v>
      </c>
      <c r="C29" s="2">
        <v>40962</v>
      </c>
      <c r="D29" s="1">
        <v>200</v>
      </c>
      <c r="E29" s="1">
        <v>30.35</v>
      </c>
      <c r="F29" s="1">
        <v>20</v>
      </c>
      <c r="G29" s="1">
        <v>2.4</v>
      </c>
      <c r="H29" s="1">
        <v>0.91</v>
      </c>
      <c r="I29" s="1">
        <v>30.35</v>
      </c>
      <c r="J29" s="1">
        <f t="shared" si="0"/>
        <v>6070</v>
      </c>
      <c r="P29" s="1">
        <f t="shared" ref="P29:P30" si="11">SUM(F29:I29)</f>
        <v>53.66</v>
      </c>
      <c r="Q29" s="1">
        <f t="shared" ref="Q29:Q30" si="12">P29/J29</f>
        <v>8.8401976935749589E-3</v>
      </c>
    </row>
    <row r="30" spans="1:17">
      <c r="A30" s="1" t="s">
        <v>14</v>
      </c>
      <c r="B30" s="1" t="s">
        <v>17</v>
      </c>
      <c r="C30" s="2">
        <v>40973</v>
      </c>
      <c r="D30" s="1">
        <v>300</v>
      </c>
      <c r="E30" s="1">
        <v>18.3</v>
      </c>
      <c r="F30" s="1">
        <v>20</v>
      </c>
      <c r="G30" s="1">
        <v>0.82</v>
      </c>
      <c r="H30" s="1">
        <v>27.45</v>
      </c>
      <c r="J30" s="1">
        <f t="shared" si="0"/>
        <v>5490</v>
      </c>
      <c r="P30" s="1">
        <f t="shared" si="11"/>
        <v>48.269999999999996</v>
      </c>
      <c r="Q30" s="1">
        <f t="shared" si="12"/>
        <v>8.792349726775955E-3</v>
      </c>
    </row>
    <row r="31" spans="1:17">
      <c r="A31" s="1" t="s">
        <v>9</v>
      </c>
      <c r="B31" s="1" t="s">
        <v>20</v>
      </c>
      <c r="C31" s="2">
        <v>40983</v>
      </c>
      <c r="D31" s="1">
        <v>400</v>
      </c>
      <c r="E31" s="1">
        <v>20.3</v>
      </c>
      <c r="F31" s="1">
        <v>20.3</v>
      </c>
      <c r="G31" s="1">
        <v>1.22</v>
      </c>
      <c r="J31" s="1">
        <f t="shared" si="0"/>
        <v>8120</v>
      </c>
      <c r="P31" s="1">
        <f>SUM(F31:I31)</f>
        <v>21.52</v>
      </c>
      <c r="Q31" s="1">
        <f>P31/J31</f>
        <v>2.6502463054187192E-3</v>
      </c>
    </row>
    <row r="32" spans="1:17">
      <c r="A32" s="1" t="s">
        <v>14</v>
      </c>
      <c r="B32" s="1" t="s">
        <v>20</v>
      </c>
      <c r="C32" s="2">
        <v>40984</v>
      </c>
      <c r="D32" s="1">
        <v>400</v>
      </c>
      <c r="E32" s="1">
        <v>21.3</v>
      </c>
      <c r="F32" s="1">
        <v>21.3</v>
      </c>
      <c r="G32" s="1">
        <v>2.56</v>
      </c>
      <c r="H32" s="1">
        <v>42.6</v>
      </c>
      <c r="I32" s="1">
        <v>1.28</v>
      </c>
      <c r="J32" s="1">
        <f t="shared" si="0"/>
        <v>8520</v>
      </c>
      <c r="P32" s="1">
        <f>SUM(F32:I32)</f>
        <v>67.740000000000009</v>
      </c>
      <c r="Q32" s="1">
        <f>P32/J32</f>
        <v>7.9507042253521131E-3</v>
      </c>
    </row>
    <row r="33" spans="1:17">
      <c r="A33" s="1" t="s">
        <v>9</v>
      </c>
      <c r="B33" s="1" t="s">
        <v>21</v>
      </c>
      <c r="C33" s="2">
        <v>40987</v>
      </c>
      <c r="D33" s="1">
        <v>100</v>
      </c>
      <c r="E33" s="1">
        <v>46.5</v>
      </c>
      <c r="F33" s="1">
        <v>20</v>
      </c>
      <c r="G33" s="1">
        <v>2.4</v>
      </c>
      <c r="H33" s="1">
        <v>0.7</v>
      </c>
      <c r="J33" s="1">
        <f t="shared" si="0"/>
        <v>4650</v>
      </c>
      <c r="P33" s="1">
        <f>SUM(F33:I33)</f>
        <v>23.099999999999998</v>
      </c>
      <c r="Q33" s="1">
        <f>P33/J33</f>
        <v>4.9677419354838704E-3</v>
      </c>
    </row>
    <row r="34" spans="1:17">
      <c r="A34" s="1" t="s">
        <v>14</v>
      </c>
      <c r="B34" s="1" t="s">
        <v>19</v>
      </c>
      <c r="C34" s="2">
        <v>40988</v>
      </c>
      <c r="D34" s="1">
        <v>1000</v>
      </c>
      <c r="E34" s="1">
        <v>1.32</v>
      </c>
      <c r="F34" s="1">
        <v>20</v>
      </c>
      <c r="G34" s="1">
        <v>2.4</v>
      </c>
      <c r="H34" s="1">
        <v>0.2</v>
      </c>
      <c r="I34" s="1">
        <v>6.6</v>
      </c>
      <c r="J34" s="1">
        <f t="shared" si="0"/>
        <v>1320</v>
      </c>
      <c r="P34" s="1">
        <f>SUM(F34:I34)</f>
        <v>29.199999999999996</v>
      </c>
      <c r="Q34" s="1">
        <f>P34/J34</f>
        <v>2.2121212121212118E-2</v>
      </c>
    </row>
    <row r="35" spans="1:17">
      <c r="A35" s="1" t="s">
        <v>9</v>
      </c>
      <c r="B35" s="1" t="s">
        <v>22</v>
      </c>
      <c r="C35" s="2">
        <v>41010</v>
      </c>
      <c r="D35" s="1">
        <v>100</v>
      </c>
      <c r="E35" s="1">
        <v>114.9</v>
      </c>
      <c r="F35" s="1">
        <v>28.73</v>
      </c>
      <c r="G35" s="1">
        <v>3.45</v>
      </c>
      <c r="H35" s="1">
        <v>1.72</v>
      </c>
      <c r="J35" s="1">
        <f t="shared" si="0"/>
        <v>11490</v>
      </c>
      <c r="P35" s="1">
        <f>SUM(F35:I35)</f>
        <v>33.9</v>
      </c>
      <c r="Q35" s="1">
        <f>P35/J35</f>
        <v>2.9503916449086162E-3</v>
      </c>
    </row>
    <row r="36" spans="1:17">
      <c r="A36" s="1" t="s">
        <v>14</v>
      </c>
      <c r="B36" s="1" t="s">
        <v>21</v>
      </c>
      <c r="C36" s="2">
        <v>41010</v>
      </c>
      <c r="D36" s="1">
        <v>100</v>
      </c>
      <c r="E36" s="1">
        <v>48</v>
      </c>
      <c r="F36" s="1">
        <v>20</v>
      </c>
      <c r="G36" s="1">
        <v>2.4</v>
      </c>
      <c r="H36" s="1">
        <v>0.72</v>
      </c>
      <c r="I36" s="1">
        <v>24</v>
      </c>
      <c r="J36" s="1">
        <f t="shared" si="0"/>
        <v>4800</v>
      </c>
      <c r="P36" s="1">
        <f t="shared" ref="P36:P41" si="13">SUM(F36:I36)</f>
        <v>47.12</v>
      </c>
      <c r="Q36" s="1">
        <f t="shared" ref="Q36:Q41" si="14">P36/J36</f>
        <v>9.8166666666666662E-3</v>
      </c>
    </row>
    <row r="37" spans="1:17">
      <c r="A37" s="1" t="s">
        <v>14</v>
      </c>
      <c r="B37" s="1" t="s">
        <v>16</v>
      </c>
      <c r="C37" s="2">
        <v>41010</v>
      </c>
      <c r="D37" s="1">
        <v>100</v>
      </c>
      <c r="E37" s="1">
        <v>10.62</v>
      </c>
      <c r="F37" s="1">
        <v>20</v>
      </c>
      <c r="G37" s="1">
        <v>2.4</v>
      </c>
      <c r="H37" s="1">
        <v>0.16</v>
      </c>
      <c r="I37" s="1">
        <v>5.31</v>
      </c>
      <c r="J37" s="1">
        <f t="shared" si="0"/>
        <v>1062</v>
      </c>
      <c r="P37" s="1">
        <f t="shared" si="13"/>
        <v>27.869999999999997</v>
      </c>
      <c r="Q37" s="1">
        <f t="shared" si="14"/>
        <v>2.6242937853107343E-2</v>
      </c>
    </row>
    <row r="38" spans="1:17">
      <c r="A38" s="1" t="s">
        <v>14</v>
      </c>
      <c r="B38" s="1" t="s">
        <v>13</v>
      </c>
      <c r="C38" s="2">
        <v>41010</v>
      </c>
      <c r="D38" s="1">
        <v>300</v>
      </c>
      <c r="E38" s="1">
        <v>20.65</v>
      </c>
      <c r="F38" s="1">
        <v>20</v>
      </c>
      <c r="G38" s="1">
        <v>2.4</v>
      </c>
      <c r="H38" s="1">
        <v>0.93</v>
      </c>
      <c r="I38" s="1">
        <v>30.98</v>
      </c>
      <c r="J38" s="1">
        <f t="shared" si="0"/>
        <v>6195</v>
      </c>
      <c r="P38" s="1">
        <f t="shared" si="13"/>
        <v>54.31</v>
      </c>
      <c r="Q38" s="1">
        <f t="shared" si="14"/>
        <v>8.7667473769168693E-3</v>
      </c>
    </row>
    <row r="39" spans="1:17">
      <c r="A39" s="1" t="s">
        <v>9</v>
      </c>
      <c r="B39" s="1" t="s">
        <v>12</v>
      </c>
      <c r="C39" s="2">
        <v>41012</v>
      </c>
      <c r="D39" s="1">
        <v>4000</v>
      </c>
      <c r="E39" s="1">
        <v>1.44</v>
      </c>
      <c r="F39" s="1">
        <v>20</v>
      </c>
      <c r="G39" s="1">
        <v>2.4</v>
      </c>
      <c r="H39" s="1">
        <v>0.87</v>
      </c>
      <c r="J39" s="1">
        <f t="shared" si="0"/>
        <v>5760</v>
      </c>
      <c r="P39" s="1">
        <f t="shared" si="13"/>
        <v>23.27</v>
      </c>
      <c r="Q39" s="1">
        <f t="shared" si="14"/>
        <v>4.0399305555555553E-3</v>
      </c>
    </row>
    <row r="40" spans="1:17">
      <c r="A40" s="1" t="s">
        <v>9</v>
      </c>
      <c r="B40" s="1" t="s">
        <v>22</v>
      </c>
      <c r="C40" s="2">
        <v>41018</v>
      </c>
      <c r="D40" s="1">
        <v>10</v>
      </c>
      <c r="E40" s="1">
        <v>111.1</v>
      </c>
      <c r="F40" s="1">
        <v>20</v>
      </c>
      <c r="G40" s="1">
        <v>2.4</v>
      </c>
      <c r="H40" s="1">
        <v>0.17</v>
      </c>
      <c r="J40" s="1">
        <f t="shared" si="0"/>
        <v>1111</v>
      </c>
      <c r="P40" s="1">
        <f t="shared" si="13"/>
        <v>22.57</v>
      </c>
      <c r="Q40" s="1">
        <f t="shared" si="14"/>
        <v>2.0315031503150314E-2</v>
      </c>
    </row>
    <row r="41" spans="1:17">
      <c r="A41" s="1" t="s">
        <v>9</v>
      </c>
      <c r="B41" s="1" t="s">
        <v>12</v>
      </c>
      <c r="C41" s="2">
        <v>41018</v>
      </c>
      <c r="D41" s="1">
        <v>5000</v>
      </c>
      <c r="E41" s="1">
        <v>1.4</v>
      </c>
      <c r="F41" s="1">
        <v>20</v>
      </c>
      <c r="G41" s="1">
        <v>2.4</v>
      </c>
      <c r="H41" s="1">
        <v>1.05</v>
      </c>
      <c r="J41" s="1">
        <f t="shared" si="0"/>
        <v>7000</v>
      </c>
      <c r="P41" s="1">
        <f t="shared" si="13"/>
        <v>23.45</v>
      </c>
      <c r="Q41" s="1">
        <f t="shared" si="14"/>
        <v>3.3500000000000001E-3</v>
      </c>
    </row>
    <row r="42" spans="1:17">
      <c r="A42" s="1" t="s">
        <v>14</v>
      </c>
      <c r="B42" s="1" t="s">
        <v>3</v>
      </c>
      <c r="C42" s="2">
        <v>41018</v>
      </c>
      <c r="D42" s="1">
        <v>200</v>
      </c>
      <c r="E42" s="1">
        <v>41.7</v>
      </c>
      <c r="F42" s="1">
        <v>20</v>
      </c>
      <c r="G42" s="1">
        <v>2.5</v>
      </c>
      <c r="H42" s="1">
        <v>1.25</v>
      </c>
      <c r="I42" s="1">
        <v>41.7</v>
      </c>
      <c r="J42" s="1">
        <f t="shared" si="0"/>
        <v>8340</v>
      </c>
      <c r="P42" s="1">
        <f>SUM(F42:I42)</f>
        <v>65.45</v>
      </c>
      <c r="Q42" s="1">
        <f>P42/J42</f>
        <v>7.847721822541967E-3</v>
      </c>
    </row>
    <row r="43" spans="1:17">
      <c r="A43" s="1" t="s">
        <v>9</v>
      </c>
      <c r="B43" s="1" t="s">
        <v>23</v>
      </c>
      <c r="C43" s="2">
        <v>41040</v>
      </c>
      <c r="D43" s="1">
        <v>200</v>
      </c>
      <c r="E43" s="1">
        <v>24.8</v>
      </c>
      <c r="F43" s="1">
        <v>20</v>
      </c>
      <c r="G43" s="1">
        <v>0.75</v>
      </c>
      <c r="J43" s="1">
        <f t="shared" si="0"/>
        <v>4960</v>
      </c>
      <c r="P43" s="1">
        <f>SUM(F43:I43)</f>
        <v>20.75</v>
      </c>
      <c r="Q43" s="1">
        <f>P43/J43</f>
        <v>4.1834677419354841E-3</v>
      </c>
    </row>
    <row r="44" spans="1:17">
      <c r="A44" s="1" t="s">
        <v>14</v>
      </c>
      <c r="B44" s="1" t="s">
        <v>10</v>
      </c>
      <c r="C44" s="2">
        <v>41047</v>
      </c>
      <c r="D44" s="1">
        <v>200</v>
      </c>
      <c r="E44" s="1">
        <v>5.73</v>
      </c>
      <c r="F44" s="1">
        <v>20</v>
      </c>
      <c r="G44" s="1">
        <v>2.4</v>
      </c>
      <c r="H44" s="1">
        <v>0.17</v>
      </c>
      <c r="I44" s="1">
        <v>5.73</v>
      </c>
      <c r="J44" s="1">
        <f t="shared" si="0"/>
        <v>1146</v>
      </c>
      <c r="P44" s="1">
        <f>SUM(F44:I44)</f>
        <v>28.3</v>
      </c>
      <c r="Q44" s="1">
        <f>P44/J44</f>
        <v>2.4694589877835953E-2</v>
      </c>
    </row>
    <row r="45" spans="1:17">
      <c r="A45" s="1" t="s">
        <v>9</v>
      </c>
      <c r="B45" s="1" t="s">
        <v>24</v>
      </c>
      <c r="C45" s="2">
        <v>41051</v>
      </c>
      <c r="D45" s="1">
        <v>2000</v>
      </c>
      <c r="E45" s="1">
        <v>2.0699999999999998</v>
      </c>
      <c r="F45" s="1">
        <v>20</v>
      </c>
      <c r="G45" s="1">
        <v>2.4</v>
      </c>
      <c r="H45" s="1">
        <v>0.62</v>
      </c>
      <c r="J45" s="1">
        <f t="shared" si="0"/>
        <v>4140</v>
      </c>
      <c r="P45" s="1">
        <f t="shared" ref="P45:P46" si="15">SUM(F45:I45)</f>
        <v>23.02</v>
      </c>
      <c r="Q45" s="1">
        <f t="shared" ref="Q45:Q46" si="16">P45/J45</f>
        <v>5.560386473429952E-3</v>
      </c>
    </row>
    <row r="46" spans="1:17">
      <c r="A46" s="1" t="s">
        <v>9</v>
      </c>
      <c r="B46" s="1" t="s">
        <v>23</v>
      </c>
      <c r="C46" s="2">
        <v>41051</v>
      </c>
      <c r="D46" s="1">
        <v>300</v>
      </c>
      <c r="E46" s="1">
        <v>35</v>
      </c>
      <c r="F46" s="1">
        <v>26.25</v>
      </c>
      <c r="G46" s="1">
        <v>3.15</v>
      </c>
      <c r="H46" s="1">
        <v>1.58</v>
      </c>
      <c r="J46" s="1">
        <f t="shared" si="0"/>
        <v>10500</v>
      </c>
      <c r="P46" s="1">
        <f t="shared" si="15"/>
        <v>30.979999999999997</v>
      </c>
      <c r="Q46" s="1">
        <f t="shared" si="16"/>
        <v>2.95047619047619E-3</v>
      </c>
    </row>
    <row r="47" spans="1:17">
      <c r="A47" s="1" t="s">
        <v>14</v>
      </c>
      <c r="B47" s="1" t="s">
        <v>10</v>
      </c>
      <c r="C47" s="2">
        <v>41051</v>
      </c>
      <c r="D47" s="1">
        <v>500</v>
      </c>
      <c r="E47" s="1">
        <v>5.82</v>
      </c>
      <c r="F47" s="1">
        <v>20</v>
      </c>
      <c r="G47" s="1">
        <v>2.4</v>
      </c>
      <c r="H47" s="1">
        <v>0.44</v>
      </c>
      <c r="I47" s="1">
        <v>14.55</v>
      </c>
      <c r="J47" s="1">
        <f t="shared" si="0"/>
        <v>2910</v>
      </c>
      <c r="P47" s="1">
        <f t="shared" ref="P47:P48" si="17">SUM(F47:I47)</f>
        <v>37.39</v>
      </c>
      <c r="Q47" s="1">
        <f t="shared" ref="Q47:Q48" si="18">P47/J47</f>
        <v>1.2848797250859106E-2</v>
      </c>
    </row>
    <row r="48" spans="1:17">
      <c r="A48" s="1" t="s">
        <v>14</v>
      </c>
      <c r="B48" s="1" t="s">
        <v>22</v>
      </c>
      <c r="C48" s="2">
        <v>41051</v>
      </c>
      <c r="D48" s="1">
        <v>110</v>
      </c>
      <c r="E48" s="1">
        <v>110.5</v>
      </c>
      <c r="F48" s="1">
        <v>30.39</v>
      </c>
      <c r="G48" s="1">
        <v>3.65</v>
      </c>
      <c r="H48" s="1">
        <v>1.83</v>
      </c>
      <c r="I48" s="1">
        <v>60.78</v>
      </c>
      <c r="J48" s="1">
        <f t="shared" si="0"/>
        <v>12155</v>
      </c>
      <c r="P48" s="1">
        <f t="shared" si="17"/>
        <v>96.65</v>
      </c>
      <c r="Q48" s="1">
        <f t="shared" si="18"/>
        <v>7.9514603044014819E-3</v>
      </c>
    </row>
    <row r="49" spans="1:17">
      <c r="A49" s="1" t="s">
        <v>9</v>
      </c>
      <c r="B49" s="1" t="s">
        <v>20</v>
      </c>
      <c r="C49" s="2">
        <v>41057</v>
      </c>
      <c r="D49" s="1">
        <v>200</v>
      </c>
      <c r="E49" s="1">
        <v>22.55</v>
      </c>
      <c r="F49" s="1">
        <v>20</v>
      </c>
      <c r="G49" s="1">
        <v>2.4</v>
      </c>
      <c r="H49" s="1">
        <v>0.68</v>
      </c>
      <c r="J49" s="1">
        <f t="shared" si="0"/>
        <v>4510</v>
      </c>
      <c r="P49" s="1">
        <f>SUM(F49:I49)</f>
        <v>23.08</v>
      </c>
      <c r="Q49" s="1">
        <f>P49/J49</f>
        <v>5.1175166297117514E-3</v>
      </c>
    </row>
    <row r="50" spans="1:17">
      <c r="A50" s="1" t="s">
        <v>14</v>
      </c>
      <c r="B50" s="1" t="s">
        <v>24</v>
      </c>
      <c r="C50" s="2">
        <v>41057</v>
      </c>
      <c r="D50" s="1">
        <v>2000</v>
      </c>
      <c r="E50" s="1">
        <v>1.92</v>
      </c>
      <c r="F50" s="1">
        <v>29</v>
      </c>
      <c r="G50" s="1">
        <v>2.4</v>
      </c>
      <c r="H50" s="1">
        <v>0.56999999999999995</v>
      </c>
      <c r="I50" s="1">
        <v>19.2</v>
      </c>
      <c r="J50" s="1">
        <f t="shared" si="0"/>
        <v>3840</v>
      </c>
      <c r="P50" s="1">
        <f>SUM(F50:I50)</f>
        <v>51.17</v>
      </c>
      <c r="Q50" s="1">
        <f>P50/J50</f>
        <v>1.3325520833333333E-2</v>
      </c>
    </row>
    <row r="51" spans="1:17">
      <c r="A51" s="1" t="s">
        <v>9</v>
      </c>
      <c r="B51" s="1" t="s">
        <v>25</v>
      </c>
      <c r="C51" s="2">
        <v>41065</v>
      </c>
      <c r="D51" s="1">
        <v>1700</v>
      </c>
      <c r="E51" s="1">
        <v>11</v>
      </c>
      <c r="F51" s="1">
        <v>46.75</v>
      </c>
      <c r="G51" s="1">
        <v>5.61</v>
      </c>
      <c r="H51" s="1">
        <v>2.81</v>
      </c>
      <c r="J51" s="1">
        <f t="shared" si="0"/>
        <v>18700</v>
      </c>
      <c r="P51" s="1">
        <f>SUM(F51:I51)</f>
        <v>55.17</v>
      </c>
      <c r="Q51" s="1">
        <f>P51/J51</f>
        <v>2.9502673796791444E-3</v>
      </c>
    </row>
    <row r="52" spans="1:17">
      <c r="A52" s="1" t="s">
        <v>14</v>
      </c>
      <c r="B52" s="1" t="s">
        <v>23</v>
      </c>
      <c r="C52" s="2">
        <v>41065</v>
      </c>
      <c r="D52" s="1">
        <v>500</v>
      </c>
      <c r="E52" s="1">
        <v>36.75</v>
      </c>
      <c r="F52" s="1">
        <v>45.94</v>
      </c>
      <c r="G52" s="1">
        <v>5.51</v>
      </c>
      <c r="H52" s="1" t="s">
        <v>26</v>
      </c>
      <c r="I52" s="1">
        <v>91.88</v>
      </c>
      <c r="J52" s="1">
        <f t="shared" si="0"/>
        <v>18375</v>
      </c>
      <c r="P52" s="1">
        <f t="shared" ref="P52:P55" si="19">SUM(F52:I52)</f>
        <v>143.32999999999998</v>
      </c>
      <c r="Q52" s="1">
        <f t="shared" ref="Q52:Q55" si="20">P52/J52</f>
        <v>7.8002721088435362E-3</v>
      </c>
    </row>
    <row r="53" spans="1:17">
      <c r="A53" s="1" t="s">
        <v>14</v>
      </c>
      <c r="B53" s="1" t="s">
        <v>20</v>
      </c>
      <c r="C53" s="2">
        <v>41067</v>
      </c>
      <c r="D53" s="1">
        <v>200</v>
      </c>
      <c r="E53" s="1">
        <v>24.95</v>
      </c>
      <c r="F53" s="1">
        <v>20</v>
      </c>
      <c r="G53" s="1">
        <v>2.4</v>
      </c>
      <c r="H53" s="1">
        <v>0.75</v>
      </c>
      <c r="I53" s="1">
        <v>24.95</v>
      </c>
      <c r="J53" s="1">
        <f t="shared" si="0"/>
        <v>4990</v>
      </c>
      <c r="P53" s="1">
        <f t="shared" si="19"/>
        <v>48.099999999999994</v>
      </c>
      <c r="Q53" s="1">
        <f t="shared" si="20"/>
        <v>9.6392785571142274E-3</v>
      </c>
    </row>
    <row r="54" spans="1:17">
      <c r="A54" s="1" t="s">
        <v>9</v>
      </c>
      <c r="B54" s="1" t="s">
        <v>27</v>
      </c>
      <c r="C54" s="2">
        <v>41068</v>
      </c>
      <c r="D54" s="1">
        <v>400</v>
      </c>
      <c r="E54" s="1">
        <v>12.06</v>
      </c>
      <c r="F54" s="1">
        <v>20</v>
      </c>
      <c r="G54" s="1">
        <v>2.4</v>
      </c>
      <c r="H54" s="1">
        <v>0.72</v>
      </c>
      <c r="J54" s="1">
        <f t="shared" si="0"/>
        <v>4824</v>
      </c>
      <c r="P54" s="1">
        <f t="shared" si="19"/>
        <v>23.119999999999997</v>
      </c>
      <c r="Q54" s="1">
        <f t="shared" si="20"/>
        <v>4.7927031509121054E-3</v>
      </c>
    </row>
    <row r="55" spans="1:17">
      <c r="A55" s="1" t="s">
        <v>9</v>
      </c>
      <c r="B55" s="1" t="s">
        <v>28</v>
      </c>
      <c r="C55" s="2">
        <v>41071</v>
      </c>
      <c r="D55" s="1">
        <v>320</v>
      </c>
      <c r="E55" s="1">
        <v>64.599999999999994</v>
      </c>
      <c r="F55" s="1">
        <v>51.68</v>
      </c>
      <c r="G55" s="1">
        <v>6.2</v>
      </c>
      <c r="H55" s="1">
        <v>3.1</v>
      </c>
      <c r="J55" s="1">
        <f t="shared" si="0"/>
        <v>20672</v>
      </c>
      <c r="P55" s="1">
        <f t="shared" si="19"/>
        <v>60.980000000000004</v>
      </c>
      <c r="Q55" s="1">
        <f t="shared" si="20"/>
        <v>2.9498839009287929E-3</v>
      </c>
    </row>
    <row r="56" spans="1:17">
      <c r="A56" s="1" t="s">
        <v>14</v>
      </c>
      <c r="B56" s="1" t="s">
        <v>27</v>
      </c>
      <c r="C56" s="2">
        <v>41071</v>
      </c>
      <c r="D56" s="1">
        <v>400</v>
      </c>
      <c r="E56" s="1">
        <v>13.12</v>
      </c>
      <c r="F56" s="1">
        <v>20</v>
      </c>
      <c r="G56" s="1">
        <v>2.4</v>
      </c>
      <c r="H56" s="1">
        <v>0.78</v>
      </c>
      <c r="I56" s="1">
        <v>26.24</v>
      </c>
      <c r="J56" s="1">
        <f t="shared" si="0"/>
        <v>5248</v>
      </c>
      <c r="P56" s="1">
        <f t="shared" ref="P56:P59" si="21">SUM(F56:I56)</f>
        <v>49.42</v>
      </c>
      <c r="Q56" s="1">
        <f t="shared" ref="Q56:Q59" si="22">P56/J56</f>
        <v>9.4169207317073168E-3</v>
      </c>
    </row>
    <row r="57" spans="1:17">
      <c r="A57" s="1" t="s">
        <v>14</v>
      </c>
      <c r="B57" s="1" t="s">
        <v>12</v>
      </c>
      <c r="C57" s="2">
        <v>41071</v>
      </c>
      <c r="D57" s="3">
        <v>11000</v>
      </c>
      <c r="E57" s="1">
        <v>1.46</v>
      </c>
      <c r="F57" s="1">
        <v>40.15</v>
      </c>
      <c r="G57" s="1">
        <v>4.82</v>
      </c>
      <c r="H57" s="1">
        <v>2.41</v>
      </c>
      <c r="I57" s="1">
        <v>80.3</v>
      </c>
      <c r="J57" s="1">
        <f t="shared" si="0"/>
        <v>16060</v>
      </c>
      <c r="P57" s="1">
        <f t="shared" si="21"/>
        <v>127.67999999999999</v>
      </c>
      <c r="Q57" s="1">
        <f t="shared" si="22"/>
        <v>7.9501867995018672E-3</v>
      </c>
    </row>
    <row r="58" spans="1:17">
      <c r="A58" s="1" t="s">
        <v>9</v>
      </c>
      <c r="B58" s="1" t="s">
        <v>29</v>
      </c>
      <c r="C58" s="2">
        <v>41094</v>
      </c>
      <c r="D58" s="1">
        <v>100</v>
      </c>
      <c r="E58" s="1">
        <v>5.25</v>
      </c>
      <c r="F58" s="1">
        <v>20</v>
      </c>
      <c r="G58" s="1">
        <v>7.65</v>
      </c>
      <c r="H58" s="1">
        <v>0.08</v>
      </c>
      <c r="J58" s="1">
        <f t="shared" si="0"/>
        <v>525</v>
      </c>
      <c r="P58" s="1">
        <f t="shared" si="21"/>
        <v>27.729999999999997</v>
      </c>
      <c r="Q58" s="1">
        <f t="shared" si="22"/>
        <v>5.2819047619047613E-2</v>
      </c>
    </row>
    <row r="59" spans="1:17">
      <c r="A59" s="1" t="s">
        <v>9</v>
      </c>
      <c r="B59" s="1" t="s">
        <v>29</v>
      </c>
      <c r="C59" s="2">
        <v>41094</v>
      </c>
      <c r="D59" s="1">
        <v>3300</v>
      </c>
      <c r="E59" s="1">
        <v>5.3</v>
      </c>
      <c r="F59" s="1">
        <v>43.73</v>
      </c>
      <c r="H59" s="1">
        <v>2.62</v>
      </c>
      <c r="J59" s="1">
        <f t="shared" si="0"/>
        <v>17490</v>
      </c>
      <c r="P59" s="1">
        <f t="shared" si="21"/>
        <v>46.349999999999994</v>
      </c>
      <c r="Q59" s="1">
        <f t="shared" si="22"/>
        <v>2.65008576329331E-3</v>
      </c>
    </row>
    <row r="60" spans="1:17">
      <c r="A60" s="1" t="s">
        <v>14</v>
      </c>
      <c r="B60" s="1" t="s">
        <v>25</v>
      </c>
      <c r="C60" s="2">
        <v>41094</v>
      </c>
      <c r="D60" s="1">
        <v>1700</v>
      </c>
      <c r="E60" s="1">
        <v>10.220000000000001</v>
      </c>
      <c r="F60" s="1">
        <v>43.44</v>
      </c>
      <c r="G60" s="1">
        <v>5.21</v>
      </c>
      <c r="H60" s="1">
        <v>2.61</v>
      </c>
      <c r="I60" s="1">
        <v>86.87</v>
      </c>
      <c r="J60" s="1">
        <f t="shared" si="0"/>
        <v>17374</v>
      </c>
      <c r="P60" s="1">
        <f>SUM(F60:I60)</f>
        <v>138.13</v>
      </c>
      <c r="Q60" s="1">
        <f>P60/J60</f>
        <v>7.9503856337055367E-3</v>
      </c>
    </row>
    <row r="61" spans="1:17">
      <c r="A61" s="1" t="s">
        <v>9</v>
      </c>
      <c r="B61" s="1" t="s">
        <v>13</v>
      </c>
      <c r="C61" s="2">
        <v>41159</v>
      </c>
      <c r="D61" s="1">
        <v>1100</v>
      </c>
      <c r="E61" s="1">
        <v>17.2</v>
      </c>
      <c r="F61" s="1">
        <v>47.3</v>
      </c>
      <c r="G61" s="1">
        <v>5.68</v>
      </c>
      <c r="H61" s="1">
        <v>2.84</v>
      </c>
      <c r="J61" s="1">
        <f t="shared" si="0"/>
        <v>18920</v>
      </c>
      <c r="P61" s="1">
        <f>SUM(F61:I61)</f>
        <v>55.819999999999993</v>
      </c>
      <c r="Q61" s="1">
        <f>P61/J61</f>
        <v>2.9503171247357292E-3</v>
      </c>
    </row>
    <row r="62" spans="1:17">
      <c r="A62" s="1" t="s">
        <v>14</v>
      </c>
      <c r="B62" s="1" t="s">
        <v>28</v>
      </c>
      <c r="C62" s="2">
        <v>41159</v>
      </c>
      <c r="D62" s="1">
        <v>320</v>
      </c>
      <c r="E62" s="1">
        <v>64</v>
      </c>
      <c r="F62" s="1">
        <v>51.2</v>
      </c>
      <c r="G62" s="1">
        <v>6.14</v>
      </c>
      <c r="H62" s="1">
        <v>3.07</v>
      </c>
      <c r="I62" s="1">
        <v>102.4</v>
      </c>
      <c r="J62" s="1">
        <f t="shared" si="0"/>
        <v>20480</v>
      </c>
      <c r="P62" s="1">
        <f>SUM(F62:I62)</f>
        <v>162.81</v>
      </c>
      <c r="Q62" s="1">
        <f>P62/J62</f>
        <v>7.9497070312499994E-3</v>
      </c>
    </row>
    <row r="63" spans="1:17">
      <c r="A63" s="1" t="s">
        <v>9</v>
      </c>
      <c r="B63" s="1" t="s">
        <v>27</v>
      </c>
      <c r="C63" s="2">
        <v>41171</v>
      </c>
      <c r="D63" s="1">
        <v>200</v>
      </c>
      <c r="E63" s="1">
        <v>6.89</v>
      </c>
      <c r="F63" s="1">
        <v>20</v>
      </c>
      <c r="G63" s="1">
        <v>2.4</v>
      </c>
      <c r="H63" s="1">
        <v>0.21</v>
      </c>
      <c r="J63" s="1">
        <f t="shared" si="0"/>
        <v>1378</v>
      </c>
      <c r="P63" s="1">
        <f>SUM(F63:I63)</f>
        <v>22.61</v>
      </c>
      <c r="Q63" s="1">
        <f>P63/J63</f>
        <v>1.6407837445573295E-2</v>
      </c>
    </row>
    <row r="64" spans="1:17">
      <c r="A64" s="1" t="s">
        <v>14</v>
      </c>
      <c r="B64" s="1" t="s">
        <v>27</v>
      </c>
      <c r="C64" s="2">
        <v>41171</v>
      </c>
      <c r="D64" s="1">
        <v>200</v>
      </c>
      <c r="E64" s="1">
        <v>6.5</v>
      </c>
      <c r="F64" s="1">
        <v>20</v>
      </c>
      <c r="G64" s="1">
        <v>2.4</v>
      </c>
      <c r="H64" s="1">
        <v>0.2</v>
      </c>
      <c r="I64" s="1">
        <v>6.5</v>
      </c>
      <c r="J64" s="1">
        <f t="shared" si="0"/>
        <v>1300</v>
      </c>
      <c r="P64" s="1">
        <f t="shared" ref="P64:P73" si="23">SUM(F64:I64)</f>
        <v>29.099999999999998</v>
      </c>
      <c r="Q64" s="1">
        <f t="shared" ref="Q64:Q73" si="24">P64/J64</f>
        <v>2.2384615384615381E-2</v>
      </c>
    </row>
    <row r="65" spans="1:17">
      <c r="A65" s="1" t="s">
        <v>14</v>
      </c>
      <c r="B65" s="1" t="s">
        <v>13</v>
      </c>
      <c r="C65" s="2">
        <v>41179</v>
      </c>
      <c r="D65" s="1">
        <v>1100</v>
      </c>
      <c r="E65" s="1">
        <v>14.9</v>
      </c>
      <c r="F65" s="1">
        <v>40.98</v>
      </c>
      <c r="G65" s="1">
        <v>2.46</v>
      </c>
      <c r="H65" s="1">
        <v>81.95</v>
      </c>
      <c r="J65" s="1">
        <f t="shared" si="0"/>
        <v>16390</v>
      </c>
      <c r="P65" s="1">
        <f t="shared" si="23"/>
        <v>125.39</v>
      </c>
      <c r="Q65" s="1">
        <f t="shared" si="24"/>
        <v>7.6503965832824894E-3</v>
      </c>
    </row>
    <row r="66" spans="1:17">
      <c r="A66" s="1" t="s">
        <v>9</v>
      </c>
      <c r="B66" s="1" t="s">
        <v>7</v>
      </c>
      <c r="C66" s="2">
        <v>41180</v>
      </c>
      <c r="D66" s="1">
        <v>20</v>
      </c>
      <c r="E66" s="1">
        <v>110.4</v>
      </c>
      <c r="F66" s="1">
        <v>20</v>
      </c>
      <c r="G66" s="1">
        <v>2.4</v>
      </c>
      <c r="H66" s="1">
        <v>0.33</v>
      </c>
      <c r="J66" s="1">
        <f t="shared" si="0"/>
        <v>2208</v>
      </c>
      <c r="P66" s="1">
        <f t="shared" si="23"/>
        <v>22.729999999999997</v>
      </c>
      <c r="Q66" s="1">
        <f t="shared" si="24"/>
        <v>1.0294384057971014E-2</v>
      </c>
    </row>
    <row r="67" spans="1:17">
      <c r="A67" s="1" t="s">
        <v>9</v>
      </c>
      <c r="B67" s="1" t="s">
        <v>30</v>
      </c>
      <c r="C67" s="2">
        <v>41185</v>
      </c>
      <c r="D67" s="1">
        <v>500</v>
      </c>
      <c r="E67" s="1">
        <v>23.3</v>
      </c>
      <c r="F67" s="1">
        <v>29.13</v>
      </c>
      <c r="G67" s="1">
        <v>3.5</v>
      </c>
      <c r="H67" s="1">
        <v>1.75</v>
      </c>
      <c r="J67" s="1">
        <f>D67*E67</f>
        <v>11650</v>
      </c>
      <c r="P67" s="1">
        <f t="shared" si="23"/>
        <v>34.379999999999995</v>
      </c>
      <c r="Q67" s="1">
        <f t="shared" si="24"/>
        <v>2.9510729613733901E-3</v>
      </c>
    </row>
    <row r="68" spans="1:17">
      <c r="A68" s="1" t="s">
        <v>9</v>
      </c>
      <c r="B68" s="1" t="s">
        <v>6</v>
      </c>
      <c r="C68" s="2">
        <v>41186</v>
      </c>
      <c r="D68" s="1">
        <v>1000</v>
      </c>
      <c r="E68" s="1">
        <v>5.45</v>
      </c>
      <c r="F68" s="1">
        <v>20</v>
      </c>
      <c r="G68" s="1">
        <v>4.8</v>
      </c>
      <c r="H68" s="1">
        <v>0.82</v>
      </c>
      <c r="J68" s="1">
        <f t="shared" ref="J67:J118" si="25">D68*E68</f>
        <v>5450</v>
      </c>
      <c r="P68" s="1">
        <f t="shared" si="23"/>
        <v>25.62</v>
      </c>
      <c r="Q68" s="1">
        <f t="shared" si="24"/>
        <v>4.7009174311926603E-3</v>
      </c>
    </row>
    <row r="69" spans="1:17">
      <c r="A69" s="1" t="s">
        <v>9</v>
      </c>
      <c r="B69" s="1" t="s">
        <v>6</v>
      </c>
      <c r="C69" s="2">
        <v>41186</v>
      </c>
      <c r="D69" s="1">
        <v>800</v>
      </c>
      <c r="E69" s="1">
        <v>5.3</v>
      </c>
      <c r="F69" s="1">
        <v>20</v>
      </c>
      <c r="H69" s="1">
        <v>0.63</v>
      </c>
      <c r="J69" s="1">
        <f t="shared" si="25"/>
        <v>4240</v>
      </c>
      <c r="P69" s="1">
        <f t="shared" si="23"/>
        <v>20.63</v>
      </c>
      <c r="Q69" s="1">
        <f t="shared" si="24"/>
        <v>4.8655660377358492E-3</v>
      </c>
    </row>
    <row r="70" spans="1:17">
      <c r="A70" s="1" t="s">
        <v>9</v>
      </c>
      <c r="B70" s="1" t="s">
        <v>6</v>
      </c>
      <c r="C70" s="2">
        <v>41199</v>
      </c>
      <c r="D70" s="1">
        <v>1800</v>
      </c>
      <c r="E70" s="1">
        <v>5.62</v>
      </c>
      <c r="F70" s="1">
        <v>25.29</v>
      </c>
      <c r="G70" s="1">
        <v>3.03</v>
      </c>
      <c r="H70" s="1">
        <v>1.52</v>
      </c>
      <c r="I70" s="1">
        <v>50.58</v>
      </c>
      <c r="J70" s="1">
        <f t="shared" si="25"/>
        <v>10116</v>
      </c>
      <c r="P70" s="1">
        <f t="shared" si="23"/>
        <v>80.42</v>
      </c>
      <c r="Q70" s="1">
        <f t="shared" si="24"/>
        <v>7.9497825227362595E-3</v>
      </c>
    </row>
    <row r="71" spans="1:17">
      <c r="A71" s="1" t="s">
        <v>9</v>
      </c>
      <c r="B71" s="1" t="s">
        <v>31</v>
      </c>
      <c r="C71" s="2">
        <v>41201</v>
      </c>
      <c r="D71" s="1">
        <v>10000</v>
      </c>
      <c r="E71" s="1">
        <v>0.92</v>
      </c>
      <c r="F71" s="1">
        <v>23</v>
      </c>
      <c r="G71" s="1">
        <v>2.76</v>
      </c>
      <c r="H71" s="1">
        <v>1.38</v>
      </c>
      <c r="J71" s="1">
        <f t="shared" si="25"/>
        <v>9200</v>
      </c>
      <c r="P71" s="1">
        <f t="shared" si="23"/>
        <v>27.139999999999997</v>
      </c>
      <c r="Q71" s="1">
        <f t="shared" si="24"/>
        <v>2.9499999999999995E-3</v>
      </c>
    </row>
    <row r="72" spans="1:17">
      <c r="A72" s="1" t="s">
        <v>9</v>
      </c>
      <c r="B72" s="1" t="s">
        <v>31</v>
      </c>
      <c r="C72" s="2">
        <v>41201</v>
      </c>
      <c r="D72" s="1">
        <v>10000</v>
      </c>
      <c r="E72" s="1">
        <v>0.96</v>
      </c>
      <c r="F72" s="1">
        <v>24</v>
      </c>
      <c r="G72" s="1">
        <v>2.88</v>
      </c>
      <c r="H72" s="1">
        <v>1.44</v>
      </c>
      <c r="I72" s="1">
        <v>48</v>
      </c>
      <c r="J72" s="1">
        <f t="shared" si="25"/>
        <v>9600</v>
      </c>
      <c r="P72" s="1">
        <f t="shared" si="23"/>
        <v>76.319999999999993</v>
      </c>
      <c r="Q72" s="1">
        <f t="shared" si="24"/>
        <v>7.9499999999999987E-3</v>
      </c>
    </row>
    <row r="73" spans="1:17">
      <c r="A73" s="1" t="s">
        <v>9</v>
      </c>
      <c r="B73" s="1" t="s">
        <v>32</v>
      </c>
      <c r="C73" s="2">
        <v>41204</v>
      </c>
      <c r="D73" s="1">
        <v>1700</v>
      </c>
      <c r="E73" s="1">
        <v>6</v>
      </c>
      <c r="F73" s="1">
        <v>25.5</v>
      </c>
      <c r="G73" s="1">
        <v>3.06</v>
      </c>
      <c r="H73" s="1">
        <v>1.53</v>
      </c>
      <c r="J73" s="1">
        <f t="shared" si="25"/>
        <v>10200</v>
      </c>
      <c r="L73" s="1">
        <f>SUM(J73,J74)</f>
        <v>19992</v>
      </c>
      <c r="M73" s="1">
        <f>SUM(D73,D74)</f>
        <v>3400</v>
      </c>
      <c r="N73" s="1">
        <f>L73/M73</f>
        <v>5.88</v>
      </c>
      <c r="P73" s="1">
        <f t="shared" si="23"/>
        <v>30.09</v>
      </c>
      <c r="Q73" s="1">
        <f t="shared" si="24"/>
        <v>2.9499999999999999E-3</v>
      </c>
    </row>
    <row r="74" spans="1:17">
      <c r="A74" s="1" t="s">
        <v>14</v>
      </c>
      <c r="B74" s="1" t="s">
        <v>32</v>
      </c>
      <c r="C74" s="2">
        <v>41204</v>
      </c>
      <c r="D74" s="1">
        <v>1700</v>
      </c>
      <c r="E74" s="1">
        <v>5.76</v>
      </c>
      <c r="F74" s="1">
        <v>24.48</v>
      </c>
      <c r="G74" s="1">
        <v>2.94</v>
      </c>
      <c r="H74" s="1">
        <v>1.47</v>
      </c>
      <c r="I74" s="1">
        <v>48.96</v>
      </c>
      <c r="J74" s="1">
        <f t="shared" si="25"/>
        <v>9792</v>
      </c>
      <c r="P74" s="1">
        <f>SUM(F74:I74)</f>
        <v>77.849999999999994</v>
      </c>
      <c r="Q74" s="1">
        <f>P74/J74</f>
        <v>7.950367647058823E-3</v>
      </c>
    </row>
    <row r="75" spans="1:17">
      <c r="A75" s="1" t="s">
        <v>9</v>
      </c>
      <c r="B75" s="1" t="s">
        <v>20</v>
      </c>
      <c r="C75" s="2">
        <v>41212</v>
      </c>
      <c r="D75" s="1">
        <v>300</v>
      </c>
      <c r="E75" s="1">
        <v>30.1</v>
      </c>
      <c r="F75" s="1">
        <v>22.58</v>
      </c>
      <c r="G75" s="1">
        <v>2.71</v>
      </c>
      <c r="H75" s="1">
        <v>1.35</v>
      </c>
      <c r="J75" s="1">
        <f t="shared" si="25"/>
        <v>9030</v>
      </c>
      <c r="P75" s="1">
        <f t="shared" ref="P75:P78" si="26">SUM(F75:I75)</f>
        <v>26.64</v>
      </c>
      <c r="Q75" s="1">
        <f t="shared" ref="Q75:Q78" si="27">P75/J75</f>
        <v>2.9501661129568107E-3</v>
      </c>
    </row>
    <row r="76" spans="1:17">
      <c r="A76" s="1" t="s">
        <v>9</v>
      </c>
      <c r="B76" s="1" t="s">
        <v>29</v>
      </c>
      <c r="C76" s="2">
        <v>41249</v>
      </c>
      <c r="D76" s="1">
        <v>2000</v>
      </c>
      <c r="E76" s="1">
        <v>4.9800000000000004</v>
      </c>
      <c r="F76" s="1">
        <v>24.9</v>
      </c>
      <c r="G76" s="1">
        <v>2.99</v>
      </c>
      <c r="H76" s="1">
        <v>1.5</v>
      </c>
      <c r="J76" s="1">
        <f t="shared" si="25"/>
        <v>9960</v>
      </c>
      <c r="P76" s="1">
        <f t="shared" si="26"/>
        <v>29.39</v>
      </c>
      <c r="Q76" s="1">
        <f t="shared" si="27"/>
        <v>2.9508032128514059E-3</v>
      </c>
    </row>
    <row r="77" spans="1:17">
      <c r="A77" s="1" t="s">
        <v>9</v>
      </c>
      <c r="B77" s="1" t="s">
        <v>13</v>
      </c>
      <c r="C77" s="2">
        <v>41284</v>
      </c>
      <c r="D77" s="1">
        <v>300</v>
      </c>
      <c r="E77" s="1">
        <v>15.4</v>
      </c>
      <c r="F77" s="1">
        <v>20</v>
      </c>
      <c r="G77" s="1">
        <v>2.4</v>
      </c>
      <c r="H77" s="1">
        <v>0.74</v>
      </c>
      <c r="J77" s="1">
        <f t="shared" si="25"/>
        <v>4620</v>
      </c>
      <c r="P77" s="1">
        <f t="shared" si="26"/>
        <v>23.139999999999997</v>
      </c>
      <c r="Q77" s="1">
        <f t="shared" si="27"/>
        <v>5.0086580086580084E-3</v>
      </c>
    </row>
    <row r="78" spans="1:17">
      <c r="A78" s="1" t="s">
        <v>9</v>
      </c>
      <c r="B78" s="1" t="s">
        <v>33</v>
      </c>
      <c r="C78" s="2">
        <v>41310</v>
      </c>
      <c r="D78" s="1">
        <v>100</v>
      </c>
      <c r="E78" s="1">
        <v>106</v>
      </c>
      <c r="F78" s="1">
        <v>26.5</v>
      </c>
      <c r="G78" s="1">
        <v>3.18</v>
      </c>
      <c r="H78" s="1">
        <v>1.59</v>
      </c>
      <c r="J78" s="1">
        <f t="shared" si="25"/>
        <v>10600</v>
      </c>
      <c r="P78" s="1">
        <f t="shared" si="26"/>
        <v>31.27</v>
      </c>
      <c r="Q78" s="1">
        <f t="shared" si="27"/>
        <v>2.9499999999999999E-3</v>
      </c>
    </row>
    <row r="79" spans="1:17">
      <c r="A79" s="1" t="s">
        <v>14</v>
      </c>
      <c r="B79" s="1" t="s">
        <v>29</v>
      </c>
      <c r="C79" s="2">
        <v>41386</v>
      </c>
      <c r="D79" s="1">
        <v>5400</v>
      </c>
      <c r="E79" s="1">
        <v>6.45</v>
      </c>
      <c r="F79" s="1">
        <v>87.08</v>
      </c>
      <c r="G79" s="1">
        <v>10.45</v>
      </c>
      <c r="H79" s="1">
        <v>5.22</v>
      </c>
      <c r="I79" s="1">
        <v>174.15</v>
      </c>
      <c r="J79" s="1">
        <f t="shared" si="25"/>
        <v>34830</v>
      </c>
      <c r="P79" s="1">
        <f t="shared" ref="P79:P88" si="28">SUM(F79:I79)</f>
        <v>276.89999999999998</v>
      </c>
      <c r="Q79" s="1">
        <f t="shared" ref="Q79:Q88" si="29">P79/J79</f>
        <v>7.9500430663221357E-3</v>
      </c>
    </row>
    <row r="80" spans="1:17">
      <c r="A80" s="1" t="s">
        <v>14</v>
      </c>
      <c r="B80" s="1" t="s">
        <v>30</v>
      </c>
      <c r="C80" s="2">
        <v>41388</v>
      </c>
      <c r="D80" s="1">
        <v>500</v>
      </c>
      <c r="E80" s="1">
        <v>31.2</v>
      </c>
      <c r="F80" s="1">
        <v>39</v>
      </c>
      <c r="G80" s="1">
        <v>4.68</v>
      </c>
      <c r="H80" s="1">
        <v>2.34</v>
      </c>
      <c r="I80" s="1">
        <v>78</v>
      </c>
      <c r="J80" s="1">
        <f t="shared" si="25"/>
        <v>15600</v>
      </c>
      <c r="P80" s="1">
        <f t="shared" si="28"/>
        <v>124.02</v>
      </c>
      <c r="Q80" s="1">
        <f t="shared" si="29"/>
        <v>7.9500000000000005E-3</v>
      </c>
    </row>
    <row r="81" spans="1:17">
      <c r="A81" s="1" t="s">
        <v>14</v>
      </c>
      <c r="B81" s="1" t="s">
        <v>20</v>
      </c>
      <c r="C81" s="2">
        <v>41388</v>
      </c>
      <c r="D81" s="1">
        <v>300</v>
      </c>
      <c r="E81" s="1">
        <v>38.75</v>
      </c>
      <c r="F81" s="1">
        <v>29.06</v>
      </c>
      <c r="G81" s="1">
        <v>3.49</v>
      </c>
      <c r="H81" s="1">
        <v>1.74</v>
      </c>
      <c r="I81" s="1">
        <v>58.13</v>
      </c>
      <c r="J81" s="1">
        <f t="shared" si="25"/>
        <v>11625</v>
      </c>
      <c r="P81" s="1">
        <f t="shared" si="28"/>
        <v>92.42</v>
      </c>
      <c r="Q81" s="1">
        <f t="shared" si="29"/>
        <v>7.9501075268817202E-3</v>
      </c>
    </row>
    <row r="82" spans="1:17">
      <c r="A82" s="1" t="s">
        <v>14</v>
      </c>
      <c r="B82" s="1" t="s">
        <v>13</v>
      </c>
      <c r="C82" s="2">
        <v>41388</v>
      </c>
      <c r="D82" s="1">
        <v>300</v>
      </c>
      <c r="E82" s="1">
        <v>16.559999999999999</v>
      </c>
      <c r="F82" s="1">
        <v>20</v>
      </c>
      <c r="G82" s="1">
        <v>2.4</v>
      </c>
      <c r="H82" s="1">
        <v>0.75</v>
      </c>
      <c r="I82" s="1">
        <v>24.84</v>
      </c>
      <c r="J82" s="1">
        <f t="shared" si="25"/>
        <v>4968</v>
      </c>
      <c r="P82" s="1">
        <f t="shared" si="28"/>
        <v>47.989999999999995</v>
      </c>
      <c r="Q82" s="1">
        <f t="shared" si="29"/>
        <v>9.6598228663446039E-3</v>
      </c>
    </row>
    <row r="83" spans="1:17">
      <c r="A83" s="1" t="s">
        <v>14</v>
      </c>
      <c r="B83" s="1" t="s">
        <v>33</v>
      </c>
      <c r="C83" s="2">
        <v>41453</v>
      </c>
      <c r="D83" s="1">
        <v>100</v>
      </c>
      <c r="E83" s="1">
        <v>110.5</v>
      </c>
      <c r="F83" s="1">
        <v>27.63</v>
      </c>
      <c r="G83" s="1">
        <v>3.32</v>
      </c>
      <c r="H83" s="1">
        <v>1.66</v>
      </c>
      <c r="I83" s="1">
        <v>55.25</v>
      </c>
      <c r="J83" s="1">
        <f t="shared" si="25"/>
        <v>11050</v>
      </c>
      <c r="P83" s="1">
        <f t="shared" si="28"/>
        <v>87.86</v>
      </c>
      <c r="Q83" s="1">
        <f t="shared" si="29"/>
        <v>7.9511312217194572E-3</v>
      </c>
    </row>
    <row r="84" spans="1:17">
      <c r="A84" s="1" t="s">
        <v>9</v>
      </c>
      <c r="B84" s="1" t="s">
        <v>33</v>
      </c>
      <c r="C84" s="2">
        <v>41519</v>
      </c>
      <c r="D84" s="1">
        <v>100</v>
      </c>
      <c r="E84" s="1">
        <v>81.5</v>
      </c>
      <c r="F84" s="1">
        <v>20.38</v>
      </c>
      <c r="G84" s="1">
        <v>2.4500000000000002</v>
      </c>
      <c r="H84" s="1">
        <v>1.23</v>
      </c>
      <c r="J84" s="1">
        <f t="shared" si="25"/>
        <v>8150</v>
      </c>
      <c r="P84" s="1">
        <f t="shared" si="28"/>
        <v>24.06</v>
      </c>
      <c r="Q84" s="1">
        <f t="shared" si="29"/>
        <v>2.9521472392638037E-3</v>
      </c>
    </row>
    <row r="85" spans="1:17">
      <c r="A85" s="1" t="s">
        <v>9</v>
      </c>
      <c r="B85" s="1" t="s">
        <v>20</v>
      </c>
      <c r="C85" s="2">
        <v>41584</v>
      </c>
      <c r="D85" s="1">
        <v>100</v>
      </c>
      <c r="E85" s="1">
        <v>45.55</v>
      </c>
      <c r="F85" s="1">
        <v>20</v>
      </c>
      <c r="G85" s="1">
        <v>2.4</v>
      </c>
      <c r="H85" s="1">
        <v>0.69</v>
      </c>
      <c r="J85" s="1">
        <f t="shared" si="25"/>
        <v>4555</v>
      </c>
      <c r="P85" s="1">
        <f t="shared" si="28"/>
        <v>23.09</v>
      </c>
      <c r="Q85" s="1">
        <f t="shared" si="29"/>
        <v>5.0691547749725577E-3</v>
      </c>
    </row>
    <row r="86" spans="1:17">
      <c r="A86" s="1" t="s">
        <v>9</v>
      </c>
      <c r="B86" s="1" t="s">
        <v>33</v>
      </c>
      <c r="C86" s="2">
        <v>41611</v>
      </c>
      <c r="D86" s="1">
        <v>80</v>
      </c>
      <c r="E86" s="1">
        <v>78.5</v>
      </c>
      <c r="F86" s="1">
        <v>20</v>
      </c>
      <c r="H86" s="1">
        <v>0.94</v>
      </c>
      <c r="J86" s="1">
        <f t="shared" si="25"/>
        <v>6280</v>
      </c>
      <c r="P86" s="1">
        <f t="shared" si="28"/>
        <v>20.94</v>
      </c>
      <c r="Q86" s="1">
        <f t="shared" si="29"/>
        <v>3.3343949044585988E-3</v>
      </c>
    </row>
    <row r="87" spans="1:17">
      <c r="A87" s="1" t="s">
        <v>9</v>
      </c>
      <c r="B87" s="1" t="s">
        <v>33</v>
      </c>
      <c r="C87" s="2">
        <v>41647</v>
      </c>
      <c r="D87" s="1">
        <v>80</v>
      </c>
      <c r="E87" s="1">
        <v>78.2</v>
      </c>
      <c r="F87" s="1">
        <v>20</v>
      </c>
      <c r="G87" s="1">
        <v>2.4</v>
      </c>
      <c r="H87" s="1">
        <v>0.94</v>
      </c>
      <c r="J87" s="1">
        <f t="shared" si="25"/>
        <v>6256</v>
      </c>
      <c r="P87" s="1">
        <f t="shared" si="28"/>
        <v>23.34</v>
      </c>
      <c r="Q87" s="1">
        <f t="shared" si="29"/>
        <v>3.7308184143222504E-3</v>
      </c>
    </row>
    <row r="88" spans="1:17">
      <c r="A88" s="1" t="s">
        <v>9</v>
      </c>
      <c r="B88" s="1" t="s">
        <v>7</v>
      </c>
      <c r="C88" s="2">
        <v>41710</v>
      </c>
      <c r="D88" s="1">
        <v>160</v>
      </c>
      <c r="E88" s="1">
        <v>56.7</v>
      </c>
      <c r="F88" s="1">
        <v>22.68</v>
      </c>
      <c r="G88" s="1">
        <v>2.72</v>
      </c>
      <c r="H88" s="1">
        <v>1.36</v>
      </c>
      <c r="J88" s="1">
        <f t="shared" si="25"/>
        <v>9072</v>
      </c>
      <c r="P88" s="1">
        <f t="shared" si="28"/>
        <v>26.759999999999998</v>
      </c>
      <c r="Q88" s="1">
        <f t="shared" si="29"/>
        <v>2.9497354497354496E-3</v>
      </c>
    </row>
    <row r="89" spans="1:17">
      <c r="A89" s="1" t="s">
        <v>14</v>
      </c>
      <c r="B89" s="1" t="s">
        <v>7</v>
      </c>
      <c r="C89" s="2">
        <v>41722</v>
      </c>
      <c r="D89" s="1">
        <v>162</v>
      </c>
      <c r="E89" s="1">
        <v>72</v>
      </c>
      <c r="F89" s="1">
        <v>28.8</v>
      </c>
      <c r="H89" s="1">
        <v>1.73</v>
      </c>
      <c r="I89" s="1">
        <v>57.6</v>
      </c>
      <c r="J89" s="1">
        <f t="shared" si="25"/>
        <v>11664</v>
      </c>
      <c r="P89" s="1">
        <f>SUM(F89:I89)</f>
        <v>88.13</v>
      </c>
      <c r="Q89" s="1">
        <f>P89/J89</f>
        <v>7.5557270233196153E-3</v>
      </c>
    </row>
    <row r="90" spans="1:17">
      <c r="A90" s="1" t="s">
        <v>9</v>
      </c>
      <c r="B90" s="1" t="s">
        <v>33</v>
      </c>
      <c r="C90" s="2">
        <v>41723</v>
      </c>
      <c r="D90" s="1">
        <v>140</v>
      </c>
      <c r="E90" s="1">
        <v>80</v>
      </c>
      <c r="F90" s="1">
        <v>28</v>
      </c>
      <c r="G90" s="1">
        <v>3.36</v>
      </c>
      <c r="H90" s="1">
        <v>1.68</v>
      </c>
      <c r="J90" s="1">
        <f t="shared" si="25"/>
        <v>11200</v>
      </c>
      <c r="P90" s="1">
        <f t="shared" ref="P90:P93" si="30">SUM(F90:I90)</f>
        <v>33.04</v>
      </c>
      <c r="Q90" s="1">
        <f t="shared" ref="Q90:Q93" si="31">P90/J90</f>
        <v>2.9499999999999999E-3</v>
      </c>
    </row>
    <row r="91" spans="1:17">
      <c r="A91" s="1" t="s">
        <v>9</v>
      </c>
      <c r="B91" s="1" t="s">
        <v>20</v>
      </c>
      <c r="C91" s="2">
        <v>41775</v>
      </c>
      <c r="D91" s="1">
        <v>200</v>
      </c>
      <c r="E91" s="1">
        <v>45.6</v>
      </c>
      <c r="F91" s="1">
        <v>22.8</v>
      </c>
      <c r="G91" s="1">
        <v>2.74</v>
      </c>
      <c r="H91" s="1">
        <v>1.37</v>
      </c>
      <c r="J91" s="1">
        <f t="shared" si="25"/>
        <v>9120</v>
      </c>
      <c r="P91" s="1">
        <f t="shared" si="30"/>
        <v>26.91</v>
      </c>
      <c r="Q91" s="1">
        <f t="shared" si="31"/>
        <v>2.9506578947368421E-3</v>
      </c>
    </row>
    <row r="92" spans="1:17">
      <c r="A92" s="1" t="s">
        <v>9</v>
      </c>
      <c r="B92" s="1" t="s">
        <v>20</v>
      </c>
      <c r="C92" s="2">
        <v>41779</v>
      </c>
      <c r="D92" s="1">
        <v>100</v>
      </c>
      <c r="E92" s="1">
        <v>42.25</v>
      </c>
      <c r="F92" s="1">
        <v>20</v>
      </c>
      <c r="G92" s="1">
        <v>2.4</v>
      </c>
      <c r="H92" s="1">
        <v>0.63</v>
      </c>
      <c r="J92" s="1">
        <f t="shared" si="25"/>
        <v>4225</v>
      </c>
      <c r="P92" s="1">
        <f t="shared" si="30"/>
        <v>23.029999999999998</v>
      </c>
      <c r="Q92" s="1">
        <f t="shared" si="31"/>
        <v>5.4508875739644963E-3</v>
      </c>
    </row>
    <row r="93" spans="1:17">
      <c r="A93" s="1" t="s">
        <v>9</v>
      </c>
      <c r="B93" s="1" t="s">
        <v>20</v>
      </c>
      <c r="C93" s="2">
        <v>41780</v>
      </c>
      <c r="D93" s="1">
        <v>200</v>
      </c>
      <c r="E93" s="1">
        <v>41.7</v>
      </c>
      <c r="F93" s="1">
        <v>20.85</v>
      </c>
      <c r="G93" s="1">
        <v>2.5</v>
      </c>
      <c r="H93" s="1">
        <v>1.25</v>
      </c>
      <c r="J93" s="1">
        <f t="shared" si="25"/>
        <v>8340</v>
      </c>
      <c r="P93" s="1">
        <f t="shared" si="30"/>
        <v>24.6</v>
      </c>
      <c r="Q93" s="1">
        <f t="shared" si="31"/>
        <v>2.9496402877697845E-3</v>
      </c>
    </row>
    <row r="94" spans="1:17">
      <c r="A94" s="1" t="s">
        <v>14</v>
      </c>
      <c r="B94" s="1" t="s">
        <v>7</v>
      </c>
      <c r="C94" s="2">
        <v>41780</v>
      </c>
      <c r="D94" s="1">
        <v>100</v>
      </c>
      <c r="E94" s="1">
        <v>80.650000000000006</v>
      </c>
      <c r="F94" s="1">
        <v>20.16</v>
      </c>
      <c r="G94" s="1">
        <v>2.42</v>
      </c>
      <c r="H94" s="1">
        <v>1.21</v>
      </c>
      <c r="I94" s="1">
        <v>40.33</v>
      </c>
      <c r="J94" s="1">
        <f t="shared" si="25"/>
        <v>8065.0000000000009</v>
      </c>
      <c r="P94" s="1">
        <f>SUM(F94:I94)</f>
        <v>64.12</v>
      </c>
      <c r="Q94" s="1">
        <f>P94/J94</f>
        <v>7.9504029758214502E-3</v>
      </c>
    </row>
    <row r="95" spans="1:17">
      <c r="A95" s="1" t="s">
        <v>9</v>
      </c>
      <c r="B95" s="1" t="s">
        <v>34</v>
      </c>
      <c r="C95" s="2">
        <v>41824</v>
      </c>
      <c r="D95" s="1">
        <v>1000</v>
      </c>
      <c r="E95" s="1">
        <v>8.75</v>
      </c>
      <c r="F95" s="1">
        <v>21.88</v>
      </c>
      <c r="G95" s="1">
        <v>2.63</v>
      </c>
      <c r="H95" s="1">
        <v>1.32</v>
      </c>
      <c r="J95" s="1">
        <f t="shared" si="25"/>
        <v>8750</v>
      </c>
      <c r="P95" s="1">
        <f>SUM(F95:I95)</f>
        <v>25.83</v>
      </c>
      <c r="Q95" s="1">
        <f>P95/J95</f>
        <v>2.9519999999999998E-3</v>
      </c>
    </row>
    <row r="96" spans="1:17">
      <c r="A96" s="1" t="s">
        <v>14</v>
      </c>
      <c r="B96" s="1" t="s">
        <v>33</v>
      </c>
      <c r="C96" s="2">
        <v>41828</v>
      </c>
      <c r="D96" s="1">
        <v>400</v>
      </c>
      <c r="E96" s="1">
        <v>91</v>
      </c>
      <c r="F96" s="1">
        <v>91</v>
      </c>
      <c r="G96" s="1">
        <v>10.92</v>
      </c>
      <c r="H96" s="1">
        <v>5.46</v>
      </c>
      <c r="I96" s="1">
        <v>182</v>
      </c>
      <c r="J96" s="1">
        <f t="shared" si="25"/>
        <v>36400</v>
      </c>
      <c r="P96" s="1">
        <f>SUM(F96:I96)</f>
        <v>289.38</v>
      </c>
      <c r="Q96" s="1">
        <f>P96/J96</f>
        <v>7.9500000000000005E-3</v>
      </c>
    </row>
    <row r="97" spans="1:17">
      <c r="A97" s="1" t="s">
        <v>9</v>
      </c>
      <c r="B97" s="1" t="s">
        <v>20</v>
      </c>
      <c r="C97" s="2">
        <v>41835</v>
      </c>
      <c r="D97" s="1">
        <v>800</v>
      </c>
      <c r="E97" s="1">
        <v>42.7</v>
      </c>
      <c r="F97" s="1">
        <v>85.5</v>
      </c>
      <c r="G97" s="1">
        <v>10.26</v>
      </c>
      <c r="H97" s="1">
        <v>5.13</v>
      </c>
      <c r="J97" s="1">
        <f t="shared" si="25"/>
        <v>34160</v>
      </c>
      <c r="P97" s="1">
        <f t="shared" ref="P97:P108" si="32">SUM(F97:I97)</f>
        <v>100.89</v>
      </c>
      <c r="Q97" s="1">
        <f t="shared" ref="Q97:Q108" si="33">P97/J97</f>
        <v>2.9534543325526932E-3</v>
      </c>
    </row>
    <row r="98" spans="1:17">
      <c r="A98" s="1" t="s">
        <v>9</v>
      </c>
      <c r="B98" s="1" t="s">
        <v>20</v>
      </c>
      <c r="C98" s="2">
        <v>41886</v>
      </c>
      <c r="D98" s="1">
        <v>200</v>
      </c>
      <c r="E98" s="1">
        <v>35.799999999999997</v>
      </c>
      <c r="F98" s="1">
        <v>20</v>
      </c>
      <c r="G98" s="1">
        <v>2.4</v>
      </c>
      <c r="H98" s="1">
        <v>1.08</v>
      </c>
      <c r="J98" s="1">
        <f t="shared" si="25"/>
        <v>7159.9999999999991</v>
      </c>
      <c r="P98" s="1">
        <f t="shared" si="32"/>
        <v>23.479999999999997</v>
      </c>
      <c r="Q98" s="1">
        <f t="shared" si="33"/>
        <v>3.2793296089385473E-3</v>
      </c>
    </row>
    <row r="99" spans="1:17">
      <c r="A99" s="1" t="s">
        <v>9</v>
      </c>
      <c r="B99" s="1" t="s">
        <v>20</v>
      </c>
      <c r="C99" s="2">
        <v>42116</v>
      </c>
      <c r="D99" s="1">
        <v>300</v>
      </c>
      <c r="E99" s="1">
        <v>39.299999999999997</v>
      </c>
      <c r="F99" s="1">
        <v>29.48</v>
      </c>
      <c r="G99" s="1">
        <v>3.54</v>
      </c>
      <c r="H99" s="1">
        <v>1.77</v>
      </c>
      <c r="J99" s="1">
        <f t="shared" si="25"/>
        <v>11790</v>
      </c>
      <c r="P99" s="1">
        <f t="shared" si="32"/>
        <v>34.790000000000006</v>
      </c>
      <c r="Q99" s="1">
        <f t="shared" si="33"/>
        <v>2.9508057675996613E-3</v>
      </c>
    </row>
    <row r="100" spans="1:17">
      <c r="A100" s="1" t="s">
        <v>9</v>
      </c>
      <c r="B100" s="1" t="s">
        <v>35</v>
      </c>
      <c r="C100" s="2">
        <v>42248</v>
      </c>
      <c r="D100" s="1">
        <v>300</v>
      </c>
      <c r="E100" s="1">
        <v>23.8</v>
      </c>
      <c r="F100" s="1">
        <v>20</v>
      </c>
      <c r="G100" s="1">
        <v>2.4</v>
      </c>
      <c r="H100" s="1">
        <v>1.07</v>
      </c>
      <c r="J100" s="1">
        <f t="shared" si="25"/>
        <v>7140</v>
      </c>
      <c r="P100" s="1">
        <f t="shared" si="32"/>
        <v>23.47</v>
      </c>
      <c r="Q100" s="1">
        <f t="shared" si="33"/>
        <v>3.2871148459383752E-3</v>
      </c>
    </row>
    <row r="101" spans="1:17">
      <c r="A101" s="1" t="s">
        <v>9</v>
      </c>
      <c r="B101" s="1" t="s">
        <v>20</v>
      </c>
      <c r="C101" s="2">
        <v>42248</v>
      </c>
      <c r="D101" s="1">
        <v>500</v>
      </c>
      <c r="E101" s="1">
        <v>31.95</v>
      </c>
      <c r="F101" s="1">
        <v>39.94</v>
      </c>
      <c r="G101" s="1">
        <v>4.79</v>
      </c>
      <c r="H101" s="1">
        <v>2.4</v>
      </c>
      <c r="J101" s="1">
        <f t="shared" si="25"/>
        <v>15975</v>
      </c>
      <c r="P101" s="1">
        <f t="shared" si="32"/>
        <v>47.129999999999995</v>
      </c>
      <c r="Q101" s="1">
        <f t="shared" si="33"/>
        <v>2.9502347417840373E-3</v>
      </c>
    </row>
    <row r="102" spans="1:17">
      <c r="A102" s="1" t="s">
        <v>9</v>
      </c>
      <c r="B102" s="1" t="s">
        <v>36</v>
      </c>
      <c r="C102" s="2">
        <v>42248</v>
      </c>
      <c r="D102" s="1">
        <v>10</v>
      </c>
      <c r="E102" s="1">
        <v>2448</v>
      </c>
      <c r="F102" s="1">
        <v>61.2</v>
      </c>
      <c r="G102" s="1">
        <v>7.34</v>
      </c>
      <c r="H102" s="1">
        <v>3.67</v>
      </c>
      <c r="J102" s="1">
        <f t="shared" si="25"/>
        <v>24480</v>
      </c>
      <c r="P102" s="1">
        <f t="shared" si="32"/>
        <v>72.210000000000008</v>
      </c>
      <c r="Q102" s="1">
        <f t="shared" si="33"/>
        <v>2.9497549019607845E-3</v>
      </c>
    </row>
    <row r="103" spans="1:17">
      <c r="A103" s="1" t="s">
        <v>9</v>
      </c>
      <c r="B103" s="1" t="s">
        <v>35</v>
      </c>
      <c r="C103" s="2">
        <v>42270</v>
      </c>
      <c r="D103" s="1">
        <v>200</v>
      </c>
      <c r="E103" s="1">
        <v>22.7</v>
      </c>
      <c r="F103" s="1">
        <v>20</v>
      </c>
      <c r="G103" s="1">
        <v>2.4</v>
      </c>
      <c r="H103" s="1">
        <v>0.68</v>
      </c>
      <c r="J103" s="1">
        <f t="shared" si="25"/>
        <v>4540</v>
      </c>
      <c r="P103" s="1">
        <f t="shared" si="32"/>
        <v>23.08</v>
      </c>
      <c r="Q103" s="1">
        <f t="shared" si="33"/>
        <v>5.0837004405286336E-3</v>
      </c>
    </row>
    <row r="104" spans="1:17">
      <c r="A104" s="1" t="s">
        <v>9</v>
      </c>
      <c r="B104" s="1" t="s">
        <v>36</v>
      </c>
      <c r="C104" s="2">
        <v>42270</v>
      </c>
      <c r="D104" s="1">
        <v>5</v>
      </c>
      <c r="E104" s="1">
        <v>2262</v>
      </c>
      <c r="F104" s="1">
        <v>28.28</v>
      </c>
      <c r="G104" s="1">
        <v>3.39</v>
      </c>
      <c r="H104" s="1">
        <v>1.7</v>
      </c>
      <c r="J104" s="1">
        <f t="shared" si="25"/>
        <v>11310</v>
      </c>
      <c r="P104" s="1">
        <f t="shared" si="32"/>
        <v>33.370000000000005</v>
      </c>
      <c r="Q104" s="1">
        <f t="shared" si="33"/>
        <v>2.9504862953138818E-3</v>
      </c>
    </row>
    <row r="105" spans="1:17">
      <c r="A105" s="1" t="s">
        <v>9</v>
      </c>
      <c r="B105" s="1" t="s">
        <v>36</v>
      </c>
      <c r="C105" s="2">
        <v>42389</v>
      </c>
      <c r="D105" s="1">
        <v>5</v>
      </c>
      <c r="E105" s="1">
        <v>1935</v>
      </c>
      <c r="F105" s="1">
        <v>24.19</v>
      </c>
      <c r="G105" s="1">
        <v>2.9</v>
      </c>
      <c r="H105" s="1">
        <v>1.45</v>
      </c>
      <c r="J105" s="1">
        <f t="shared" si="25"/>
        <v>9675</v>
      </c>
      <c r="P105" s="1">
        <f t="shared" si="32"/>
        <v>28.54</v>
      </c>
      <c r="Q105" s="1">
        <f t="shared" si="33"/>
        <v>2.9498708010335917E-3</v>
      </c>
    </row>
    <row r="106" spans="1:17">
      <c r="A106" s="1" t="s">
        <v>9</v>
      </c>
      <c r="B106" s="1" t="s">
        <v>36</v>
      </c>
      <c r="C106" s="2">
        <v>42508</v>
      </c>
      <c r="D106" s="1">
        <v>20</v>
      </c>
      <c r="E106" s="1">
        <v>1725</v>
      </c>
      <c r="F106" s="1">
        <v>86.25</v>
      </c>
      <c r="G106" s="1">
        <v>10.35</v>
      </c>
      <c r="H106" s="1">
        <v>5.18</v>
      </c>
      <c r="J106" s="1">
        <f t="shared" si="25"/>
        <v>34500</v>
      </c>
      <c r="P106" s="1">
        <f t="shared" si="32"/>
        <v>101.78</v>
      </c>
      <c r="Q106" s="1">
        <f t="shared" si="33"/>
        <v>2.9501449275362319E-3</v>
      </c>
    </row>
    <row r="107" spans="1:17">
      <c r="A107" s="1" t="s">
        <v>9</v>
      </c>
      <c r="B107" s="1" t="s">
        <v>36</v>
      </c>
      <c r="C107" s="2">
        <v>42584</v>
      </c>
      <c r="D107" s="1">
        <v>5</v>
      </c>
      <c r="E107" s="1">
        <v>1961</v>
      </c>
      <c r="F107" s="1">
        <v>24.51</v>
      </c>
      <c r="G107" s="1">
        <v>2.94</v>
      </c>
      <c r="H107" s="1">
        <v>1.47</v>
      </c>
      <c r="J107" s="1">
        <f t="shared" si="25"/>
        <v>9805</v>
      </c>
      <c r="P107" s="1">
        <f t="shared" si="32"/>
        <v>28.92</v>
      </c>
      <c r="Q107" s="1">
        <f t="shared" si="33"/>
        <v>2.9495155532891382E-3</v>
      </c>
    </row>
    <row r="108" spans="1:17">
      <c r="A108" s="1" t="s">
        <v>9</v>
      </c>
      <c r="B108" s="1" t="s">
        <v>34</v>
      </c>
      <c r="C108" s="2">
        <v>42646</v>
      </c>
      <c r="D108" s="1">
        <v>1000</v>
      </c>
      <c r="E108" s="1">
        <v>3.24</v>
      </c>
      <c r="F108" s="1">
        <v>20</v>
      </c>
      <c r="G108" s="1">
        <v>2.4</v>
      </c>
      <c r="H108" s="1">
        <v>0.48</v>
      </c>
      <c r="J108" s="1">
        <f t="shared" si="25"/>
        <v>3240</v>
      </c>
      <c r="P108" s="1">
        <f t="shared" si="32"/>
        <v>22.88</v>
      </c>
      <c r="Q108" s="1">
        <f t="shared" si="33"/>
        <v>7.0617283950617279E-3</v>
      </c>
    </row>
    <row r="109" spans="1:17">
      <c r="A109" s="1" t="s">
        <v>14</v>
      </c>
      <c r="B109" s="1" t="s">
        <v>20</v>
      </c>
      <c r="C109" s="2">
        <v>42767</v>
      </c>
      <c r="D109" s="1">
        <v>800</v>
      </c>
      <c r="E109" s="1">
        <v>43.8</v>
      </c>
      <c r="F109" s="1">
        <v>87.6</v>
      </c>
      <c r="G109" s="1">
        <v>10.51</v>
      </c>
      <c r="H109" s="1">
        <v>5.25</v>
      </c>
      <c r="I109" s="1">
        <v>-175.2</v>
      </c>
      <c r="J109" s="1">
        <f t="shared" si="25"/>
        <v>35040</v>
      </c>
      <c r="P109" s="1">
        <f>SUM(F109:I109)</f>
        <v>-71.839999999999989</v>
      </c>
      <c r="Q109" s="1">
        <f>P109/J109</f>
        <v>-2.0502283105022826E-3</v>
      </c>
    </row>
    <row r="110" spans="1:17">
      <c r="A110" s="1" t="s">
        <v>9</v>
      </c>
      <c r="B110" s="1" t="s">
        <v>24</v>
      </c>
      <c r="C110" s="2">
        <v>42786</v>
      </c>
      <c r="D110" s="1">
        <v>3000</v>
      </c>
      <c r="E110" s="1">
        <v>3.73</v>
      </c>
      <c r="F110" s="1">
        <v>28.03</v>
      </c>
      <c r="G110" s="1">
        <v>12.33</v>
      </c>
      <c r="H110" s="1">
        <v>1.68</v>
      </c>
      <c r="J110" s="1">
        <f t="shared" si="25"/>
        <v>11190</v>
      </c>
      <c r="P110" s="1">
        <f t="shared" ref="P110:P111" si="34">SUM(F110:I110)</f>
        <v>42.04</v>
      </c>
      <c r="Q110" s="1">
        <f t="shared" ref="Q110:Q111" si="35">P110/J110</f>
        <v>3.7569258266309203E-3</v>
      </c>
    </row>
    <row r="111" spans="1:17">
      <c r="A111" s="1" t="s">
        <v>9</v>
      </c>
      <c r="B111" s="1" t="s">
        <v>24</v>
      </c>
      <c r="C111" s="2">
        <v>42786</v>
      </c>
      <c r="D111" s="1">
        <v>8000</v>
      </c>
      <c r="E111" s="1">
        <v>3.74</v>
      </c>
      <c r="F111" s="1">
        <v>74.75</v>
      </c>
      <c r="H111" s="1">
        <v>4.49</v>
      </c>
      <c r="J111" s="1">
        <f t="shared" si="25"/>
        <v>29920</v>
      </c>
      <c r="P111" s="1">
        <f t="shared" si="34"/>
        <v>79.239999999999995</v>
      </c>
      <c r="Q111" s="1">
        <f t="shared" si="35"/>
        <v>2.6483957219251334E-3</v>
      </c>
    </row>
    <row r="112" spans="1:17">
      <c r="A112" s="1" t="s">
        <v>14</v>
      </c>
      <c r="B112" s="1" t="s">
        <v>20</v>
      </c>
      <c r="C112" s="2">
        <v>42786</v>
      </c>
      <c r="D112" s="1">
        <v>1600</v>
      </c>
      <c r="E112" s="1">
        <v>44.8</v>
      </c>
      <c r="F112" s="1">
        <v>179.2</v>
      </c>
      <c r="G112" s="1">
        <v>21.5</v>
      </c>
      <c r="H112" s="1">
        <v>10.75</v>
      </c>
      <c r="I112" s="1">
        <v>-358.4</v>
      </c>
      <c r="J112" s="1">
        <f t="shared" si="25"/>
        <v>71680</v>
      </c>
      <c r="P112" s="1">
        <f>SUM(F112:I112)</f>
        <v>-146.94999999999999</v>
      </c>
      <c r="Q112" s="1">
        <f>P112/J112</f>
        <v>-2.0500837053571428E-3</v>
      </c>
    </row>
    <row r="113" spans="1:17">
      <c r="A113" s="1" t="s">
        <v>9</v>
      </c>
      <c r="B113" s="1" t="s">
        <v>36</v>
      </c>
      <c r="C113" s="2">
        <v>42787</v>
      </c>
      <c r="D113" s="1">
        <v>45</v>
      </c>
      <c r="E113" s="1">
        <v>1457</v>
      </c>
      <c r="F113" s="1">
        <v>163.91</v>
      </c>
      <c r="G113" s="1">
        <v>19.670000000000002</v>
      </c>
      <c r="H113" s="1">
        <v>9.84</v>
      </c>
      <c r="J113" s="1">
        <f t="shared" si="25"/>
        <v>65565</v>
      </c>
      <c r="P113" s="1">
        <f t="shared" ref="P113:P117" si="36">SUM(F113:I113)</f>
        <v>193.42</v>
      </c>
      <c r="Q113" s="1">
        <f t="shared" ref="Q113:Q117" si="37">P113/J113</f>
        <v>2.950049569129871E-3</v>
      </c>
    </row>
    <row r="114" spans="1:17">
      <c r="A114" s="1" t="s">
        <v>9</v>
      </c>
      <c r="B114" s="1" t="s">
        <v>35</v>
      </c>
      <c r="C114" s="2">
        <v>42863</v>
      </c>
      <c r="D114" s="1">
        <v>400</v>
      </c>
      <c r="E114" s="1">
        <v>21.5</v>
      </c>
      <c r="F114" s="1">
        <v>21.5</v>
      </c>
      <c r="G114" s="1">
        <v>2.58</v>
      </c>
      <c r="H114" s="1">
        <v>1.29</v>
      </c>
      <c r="J114" s="1">
        <f t="shared" si="25"/>
        <v>8600</v>
      </c>
      <c r="P114" s="1">
        <f t="shared" si="36"/>
        <v>25.369999999999997</v>
      </c>
      <c r="Q114" s="1">
        <f t="shared" si="37"/>
        <v>2.9499999999999995E-3</v>
      </c>
    </row>
    <row r="115" spans="1:17">
      <c r="A115" s="1" t="s">
        <v>9</v>
      </c>
      <c r="B115" s="1" t="s">
        <v>35</v>
      </c>
      <c r="C115" s="2">
        <v>42914</v>
      </c>
      <c r="D115" s="1">
        <v>200</v>
      </c>
      <c r="E115" s="1">
        <v>18.86</v>
      </c>
      <c r="F115" s="1">
        <v>20</v>
      </c>
      <c r="G115" s="1">
        <v>2.4</v>
      </c>
      <c r="H115" s="1">
        <v>0.56999999999999995</v>
      </c>
      <c r="J115" s="1">
        <f t="shared" si="25"/>
        <v>3772</v>
      </c>
      <c r="P115" s="1">
        <f t="shared" si="36"/>
        <v>22.97</v>
      </c>
      <c r="Q115" s="1">
        <f t="shared" si="37"/>
        <v>6.0896076352067868E-3</v>
      </c>
    </row>
    <row r="116" spans="1:17">
      <c r="A116" s="1" t="s">
        <v>9</v>
      </c>
      <c r="B116" s="1" t="s">
        <v>35</v>
      </c>
      <c r="C116" s="2">
        <v>42930</v>
      </c>
      <c r="D116" s="1">
        <v>600</v>
      </c>
      <c r="E116" s="1">
        <v>18.78</v>
      </c>
      <c r="F116" s="1">
        <v>28.17</v>
      </c>
      <c r="G116" s="1">
        <v>3.38</v>
      </c>
      <c r="H116" s="1">
        <v>1.69</v>
      </c>
      <c r="J116" s="1">
        <f t="shared" si="25"/>
        <v>11268</v>
      </c>
      <c r="P116" s="1">
        <f t="shared" si="36"/>
        <v>33.24</v>
      </c>
      <c r="Q116" s="1">
        <f t="shared" si="37"/>
        <v>2.9499467518636848E-3</v>
      </c>
    </row>
    <row r="117" spans="1:17">
      <c r="A117" s="1" t="s">
        <v>9</v>
      </c>
      <c r="B117" s="1" t="s">
        <v>35</v>
      </c>
      <c r="C117" s="2">
        <v>42984</v>
      </c>
      <c r="D117" s="1">
        <v>3000</v>
      </c>
      <c r="E117" s="1">
        <v>17.100000000000001</v>
      </c>
      <c r="F117" s="1">
        <v>128.25</v>
      </c>
      <c r="G117" s="1">
        <v>15.39</v>
      </c>
      <c r="H117" s="1">
        <v>7.7</v>
      </c>
      <c r="J117" s="1">
        <f t="shared" si="25"/>
        <v>51300.000000000007</v>
      </c>
      <c r="P117" s="1">
        <f t="shared" si="36"/>
        <v>151.33999999999997</v>
      </c>
      <c r="Q117" s="1">
        <f t="shared" si="37"/>
        <v>2.9500974658869385E-3</v>
      </c>
    </row>
    <row r="118" spans="1:17">
      <c r="A118" s="1" t="s">
        <v>14</v>
      </c>
      <c r="B118" s="1" t="s">
        <v>24</v>
      </c>
      <c r="C118" s="2">
        <v>42984</v>
      </c>
      <c r="D118" s="1">
        <v>11000</v>
      </c>
      <c r="E118" s="1">
        <v>5.08</v>
      </c>
      <c r="F118" s="1">
        <v>139.69999999999999</v>
      </c>
      <c r="G118" s="1">
        <v>16.760000000000002</v>
      </c>
      <c r="H118" s="1">
        <v>8.3800000000000008</v>
      </c>
      <c r="I118" s="1">
        <v>-279.39999999999998</v>
      </c>
      <c r="J118" s="1">
        <f t="shared" si="25"/>
        <v>55880</v>
      </c>
      <c r="P118" s="1">
        <f>SUM(F118:I118)</f>
        <v>-114.56</v>
      </c>
      <c r="Q118" s="1">
        <f>P118/J118</f>
        <v>-2.0501073729420186E-3</v>
      </c>
    </row>
    <row r="124" spans="1:17">
      <c r="F124" s="1">
        <f>SUM(J78,J83,J84,J86,J87,J90)/SUM(D78,D83,D84,D86,D87,D90)</f>
        <v>89.226666666666674</v>
      </c>
    </row>
  </sheetData>
  <autoFilter ref="A1:I118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C4556-C027-444E-99A4-78442F25BCA5}">
  <dimension ref="A1:H33"/>
  <sheetViews>
    <sheetView workbookViewId="0">
      <selection activeCell="L10" sqref="L10"/>
    </sheetView>
  </sheetViews>
  <sheetFormatPr defaultRowHeight="15"/>
  <cols>
    <col min="1" max="1" width="13.140625" bestFit="1" customWidth="1"/>
    <col min="2" max="2" width="22" bestFit="1" customWidth="1"/>
    <col min="3" max="3" width="16.42578125" bestFit="1" customWidth="1"/>
    <col min="4" max="4" width="11.7109375" customWidth="1"/>
    <col min="5" max="7" width="3.140625" bestFit="1" customWidth="1"/>
    <col min="8" max="8" width="29.85546875" customWidth="1"/>
    <col min="9" max="9" width="3.140625" bestFit="1" customWidth="1"/>
    <col min="10" max="21" width="4.140625" bestFit="1" customWidth="1"/>
    <col min="22" max="33" width="5.140625" bestFit="1" customWidth="1"/>
    <col min="34" max="35" width="6.140625" bestFit="1" customWidth="1"/>
    <col min="36" max="36" width="7.28515625" bestFit="1" customWidth="1"/>
    <col min="37" max="37" width="11.28515625" bestFit="1" customWidth="1"/>
  </cols>
  <sheetData>
    <row r="1" spans="1:8">
      <c r="A1" s="4" t="s">
        <v>8</v>
      </c>
      <c r="B1" t="s">
        <v>45</v>
      </c>
    </row>
    <row r="3" spans="1:8">
      <c r="A3" s="4" t="s">
        <v>40</v>
      </c>
      <c r="B3" t="s">
        <v>43</v>
      </c>
      <c r="C3" t="s">
        <v>46</v>
      </c>
    </row>
    <row r="4" spans="1:8">
      <c r="A4" s="5" t="s">
        <v>32</v>
      </c>
      <c r="B4" s="6">
        <v>3400</v>
      </c>
      <c r="C4" s="6">
        <v>19992</v>
      </c>
      <c r="D4" t="s">
        <v>59</v>
      </c>
      <c r="H4">
        <f>SUM(C4:C31)/SUM(B4:B31)</f>
        <v>9.1045731351130321</v>
      </c>
    </row>
    <row r="5" spans="1:8">
      <c r="A5" s="5" t="s">
        <v>3</v>
      </c>
      <c r="B5" s="6">
        <v>400</v>
      </c>
      <c r="C5" s="6">
        <v>17340</v>
      </c>
    </row>
    <row r="6" spans="1:8">
      <c r="A6" s="5" t="s">
        <v>30</v>
      </c>
      <c r="B6" s="6">
        <v>1000</v>
      </c>
      <c r="C6" s="6">
        <v>27250</v>
      </c>
    </row>
    <row r="7" spans="1:8">
      <c r="A7" s="5" t="s">
        <v>18</v>
      </c>
      <c r="B7" s="6">
        <v>400</v>
      </c>
      <c r="C7" s="6">
        <v>11830</v>
      </c>
    </row>
    <row r="8" spans="1:8">
      <c r="A8" s="5" t="s">
        <v>11</v>
      </c>
      <c r="B8" s="6">
        <v>2000</v>
      </c>
      <c r="C8" s="6">
        <v>8830</v>
      </c>
    </row>
    <row r="9" spans="1:8">
      <c r="A9" s="5" t="s">
        <v>17</v>
      </c>
      <c r="B9" s="6">
        <v>600</v>
      </c>
      <c r="C9" s="6">
        <v>10836</v>
      </c>
    </row>
    <row r="10" spans="1:8">
      <c r="A10" s="5" t="s">
        <v>29</v>
      </c>
      <c r="B10" s="6">
        <v>10800</v>
      </c>
      <c r="C10" s="6">
        <v>62805</v>
      </c>
    </row>
    <row r="11" spans="1:8">
      <c r="A11" s="5" t="s">
        <v>27</v>
      </c>
      <c r="B11" s="6">
        <v>1200</v>
      </c>
      <c r="C11" s="6">
        <v>12750</v>
      </c>
    </row>
    <row r="12" spans="1:8">
      <c r="A12" s="5" t="s">
        <v>15</v>
      </c>
      <c r="B12" s="6">
        <v>180</v>
      </c>
      <c r="C12" s="6">
        <v>12769.5</v>
      </c>
    </row>
    <row r="13" spans="1:8">
      <c r="A13" s="5" t="s">
        <v>21</v>
      </c>
      <c r="B13" s="6">
        <v>200</v>
      </c>
      <c r="C13" s="6">
        <v>9450</v>
      </c>
    </row>
    <row r="14" spans="1:8">
      <c r="A14" s="5" t="s">
        <v>10</v>
      </c>
      <c r="B14" s="6">
        <v>1400</v>
      </c>
      <c r="C14" s="6">
        <v>8344</v>
      </c>
    </row>
    <row r="15" spans="1:8">
      <c r="A15" s="5" t="s">
        <v>31</v>
      </c>
      <c r="B15" s="6">
        <v>20000</v>
      </c>
      <c r="C15" s="6">
        <v>18800</v>
      </c>
    </row>
    <row r="16" spans="1:8">
      <c r="A16" s="5" t="s">
        <v>35</v>
      </c>
      <c r="B16" s="6">
        <v>4700</v>
      </c>
      <c r="C16" s="6">
        <v>86620</v>
      </c>
    </row>
    <row r="17" spans="1:3">
      <c r="A17" s="5" t="s">
        <v>19</v>
      </c>
      <c r="B17" s="6">
        <v>2000</v>
      </c>
      <c r="C17" s="6">
        <v>2530</v>
      </c>
    </row>
    <row r="18" spans="1:3">
      <c r="A18" s="5" t="s">
        <v>22</v>
      </c>
      <c r="B18" s="6">
        <v>220</v>
      </c>
      <c r="C18" s="6">
        <v>24756</v>
      </c>
    </row>
    <row r="19" spans="1:3">
      <c r="A19" s="5" t="s">
        <v>12</v>
      </c>
      <c r="B19" s="6">
        <v>38000</v>
      </c>
      <c r="C19" s="6">
        <v>55560</v>
      </c>
    </row>
    <row r="20" spans="1:3">
      <c r="A20" s="5" t="s">
        <v>33</v>
      </c>
      <c r="B20" s="6">
        <v>1000</v>
      </c>
      <c r="C20" s="6">
        <v>89936</v>
      </c>
    </row>
    <row r="21" spans="1:3">
      <c r="A21" s="5" t="s">
        <v>24</v>
      </c>
      <c r="B21" s="6">
        <v>26000</v>
      </c>
      <c r="C21" s="6">
        <v>104970</v>
      </c>
    </row>
    <row r="22" spans="1:3">
      <c r="A22" s="5" t="s">
        <v>6</v>
      </c>
      <c r="B22" s="6">
        <v>5600</v>
      </c>
      <c r="C22" s="6">
        <v>31136</v>
      </c>
    </row>
    <row r="23" spans="1:3">
      <c r="A23" s="5" t="s">
        <v>16</v>
      </c>
      <c r="B23" s="6">
        <v>200</v>
      </c>
      <c r="C23" s="6">
        <v>2212</v>
      </c>
    </row>
    <row r="24" spans="1:3">
      <c r="A24" s="5" t="s">
        <v>20</v>
      </c>
      <c r="B24" s="6">
        <v>6600</v>
      </c>
      <c r="C24" s="6">
        <v>248840</v>
      </c>
    </row>
    <row r="25" spans="1:3">
      <c r="A25" s="5" t="s">
        <v>25</v>
      </c>
      <c r="B25" s="6">
        <v>3400</v>
      </c>
      <c r="C25" s="6">
        <v>36074</v>
      </c>
    </row>
    <row r="26" spans="1:3">
      <c r="A26" s="5" t="s">
        <v>13</v>
      </c>
      <c r="B26" s="6">
        <v>3400</v>
      </c>
      <c r="C26" s="6">
        <v>58423</v>
      </c>
    </row>
    <row r="27" spans="1:3">
      <c r="A27" s="5" t="s">
        <v>23</v>
      </c>
      <c r="B27" s="6">
        <v>1000</v>
      </c>
      <c r="C27" s="6">
        <v>33835</v>
      </c>
    </row>
    <row r="28" spans="1:3">
      <c r="A28" s="5" t="s">
        <v>34</v>
      </c>
      <c r="B28" s="6">
        <v>2000</v>
      </c>
      <c r="C28" s="6">
        <v>11990</v>
      </c>
    </row>
    <row r="29" spans="1:3">
      <c r="A29" s="5" t="s">
        <v>7</v>
      </c>
      <c r="B29" s="6">
        <v>522</v>
      </c>
      <c r="C29" s="6">
        <v>42524</v>
      </c>
    </row>
    <row r="30" spans="1:3">
      <c r="A30" s="5" t="s">
        <v>36</v>
      </c>
      <c r="B30" s="6">
        <v>90</v>
      </c>
      <c r="C30" s="6">
        <v>155335</v>
      </c>
    </row>
    <row r="31" spans="1:3">
      <c r="A31" s="5" t="s">
        <v>28</v>
      </c>
      <c r="B31" s="6">
        <v>640</v>
      </c>
      <c r="C31" s="6">
        <v>41152</v>
      </c>
    </row>
    <row r="32" spans="1:3">
      <c r="A32" s="5" t="s">
        <v>41</v>
      </c>
      <c r="B32" s="6"/>
      <c r="C32" s="6"/>
    </row>
    <row r="33" spans="1:3">
      <c r="A33" s="5" t="s">
        <v>42</v>
      </c>
      <c r="B33" s="6">
        <v>136952</v>
      </c>
      <c r="C33" s="6">
        <v>1246889.5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B4229-AB14-4493-B614-D8BD0E92C184}">
  <dimension ref="A1:F22"/>
  <sheetViews>
    <sheetView topLeftCell="A11" workbookViewId="0">
      <selection activeCell="A24" sqref="A24"/>
    </sheetView>
  </sheetViews>
  <sheetFormatPr defaultRowHeight="15"/>
  <cols>
    <col min="1" max="1" width="112.85546875" customWidth="1"/>
    <col min="3" max="3" width="3.140625" customWidth="1"/>
    <col min="4" max="4" width="9.5703125" bestFit="1" customWidth="1"/>
    <col min="5" max="5" width="2.7109375" customWidth="1"/>
  </cols>
  <sheetData>
    <row r="1" spans="1:6" ht="23.25">
      <c r="A1" s="8" t="s">
        <v>57</v>
      </c>
    </row>
    <row r="3" spans="1:6" ht="18">
      <c r="A3" s="9" t="s">
        <v>50</v>
      </c>
    </row>
    <row r="4" spans="1:6" ht="18">
      <c r="A4" s="10"/>
    </row>
    <row r="5" spans="1:6" ht="30">
      <c r="A5" s="11" t="s">
        <v>51</v>
      </c>
      <c r="B5" s="11" t="s">
        <v>52</v>
      </c>
      <c r="C5" s="11"/>
      <c r="D5" s="11" t="s">
        <v>53</v>
      </c>
      <c r="E5" s="18"/>
      <c r="F5" s="12" t="s">
        <v>54</v>
      </c>
    </row>
    <row r="6" spans="1:6">
      <c r="A6" s="13">
        <v>45292</v>
      </c>
      <c r="B6" s="14">
        <v>20</v>
      </c>
      <c r="C6" s="14" t="s">
        <v>58</v>
      </c>
      <c r="D6" s="20">
        <v>1000</v>
      </c>
      <c r="E6" s="19" t="s">
        <v>58</v>
      </c>
      <c r="F6" s="22">
        <v>20000</v>
      </c>
    </row>
    <row r="7" spans="1:6">
      <c r="A7" s="15">
        <v>43101</v>
      </c>
      <c r="B7" s="16">
        <v>15</v>
      </c>
      <c r="C7" s="14" t="s">
        <v>58</v>
      </c>
      <c r="D7" s="21">
        <v>1020</v>
      </c>
      <c r="E7" s="19" t="s">
        <v>58</v>
      </c>
      <c r="F7" s="23">
        <v>15300</v>
      </c>
    </row>
    <row r="8" spans="1:6">
      <c r="A8" s="13">
        <v>45567</v>
      </c>
      <c r="B8" s="14">
        <v>30</v>
      </c>
      <c r="C8" s="14" t="s">
        <v>58</v>
      </c>
      <c r="D8" s="20">
        <v>1050</v>
      </c>
      <c r="E8" s="19" t="s">
        <v>58</v>
      </c>
      <c r="F8" s="22">
        <v>31500</v>
      </c>
    </row>
    <row r="9" spans="1:6">
      <c r="A9" s="15">
        <v>43862</v>
      </c>
      <c r="B9" s="16">
        <v>10</v>
      </c>
      <c r="C9" s="14" t="s">
        <v>58</v>
      </c>
      <c r="D9" s="21">
        <v>1200</v>
      </c>
      <c r="E9" s="19" t="s">
        <v>58</v>
      </c>
      <c r="F9" s="23">
        <v>12000</v>
      </c>
    </row>
    <row r="10" spans="1:6">
      <c r="A10" s="13">
        <v>45415</v>
      </c>
      <c r="B10" s="14">
        <v>25</v>
      </c>
      <c r="C10" s="14" t="s">
        <v>58</v>
      </c>
      <c r="D10" s="20">
        <v>1380</v>
      </c>
      <c r="E10" s="19" t="s">
        <v>58</v>
      </c>
      <c r="F10" s="22">
        <v>34500</v>
      </c>
    </row>
    <row r="11" spans="1:6">
      <c r="A11" s="11" t="s">
        <v>55</v>
      </c>
      <c r="B11" s="11">
        <f>SUM(B6:B10)</f>
        <v>100</v>
      </c>
      <c r="C11" s="25" t="s">
        <v>58</v>
      </c>
      <c r="D11" s="27">
        <f>AVERAGE(D6:D10)</f>
        <v>1130</v>
      </c>
      <c r="E11" s="26" t="s">
        <v>58</v>
      </c>
      <c r="F11" s="24">
        <v>113300</v>
      </c>
    </row>
    <row r="12" spans="1:6" ht="60">
      <c r="A12" s="17" t="s">
        <v>56</v>
      </c>
    </row>
    <row r="16" spans="1:6" ht="23.25">
      <c r="A16" s="8" t="s">
        <v>60</v>
      </c>
    </row>
    <row r="17" spans="1:1">
      <c r="A17" s="7"/>
    </row>
    <row r="18" spans="1:1" ht="18">
      <c r="A18" s="9" t="s">
        <v>61</v>
      </c>
    </row>
    <row r="19" spans="1:1">
      <c r="A19" s="28"/>
    </row>
    <row r="20" spans="1:1" ht="36">
      <c r="A20" s="29" t="s">
        <v>62</v>
      </c>
    </row>
    <row r="21" spans="1:1">
      <c r="A21" s="28"/>
    </row>
    <row r="22" spans="1:1" ht="36">
      <c r="A22" s="9" t="s">
        <v>63</v>
      </c>
    </row>
  </sheetData>
  <hyperlinks>
    <hyperlink ref="A12" r:id="rId1" display="https://www.investopedia.com/terms/q/quarter.asp" xr:uid="{E8D44C6A-3F2B-49E3-9891-F45094CAB2B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4BB3B-D6C5-46CD-A541-AC23E01B0CF0}">
  <dimension ref="A2:C3"/>
  <sheetViews>
    <sheetView tabSelected="1" workbookViewId="0">
      <selection activeCell="C3" sqref="C3"/>
    </sheetView>
  </sheetViews>
  <sheetFormatPr defaultRowHeight="15"/>
  <cols>
    <col min="1" max="1" width="51.140625" customWidth="1"/>
  </cols>
  <sheetData>
    <row r="2" spans="1:3">
      <c r="A2" t="s">
        <v>64</v>
      </c>
      <c r="B2" t="s">
        <v>65</v>
      </c>
      <c r="C2" s="30">
        <v>0.01</v>
      </c>
    </row>
    <row r="3" spans="1:3">
      <c r="B3" t="s">
        <v>66</v>
      </c>
      <c r="C3" s="30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Investopedia-AverageCostMethod</vt:lpstr>
      <vt:lpstr>Assumptions</vt:lpstr>
    </vt:vector>
  </TitlesOfParts>
  <Company>Nokia Siemens Networks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calarana</dc:creator>
  <cp:lastModifiedBy>Gay Calaranan</cp:lastModifiedBy>
  <dcterms:created xsi:type="dcterms:W3CDTF">2014-03-27T22:20:49Z</dcterms:created>
  <dcterms:modified xsi:type="dcterms:W3CDTF">2024-12-18T12:28:06Z</dcterms:modified>
</cp:coreProperties>
</file>