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1490" windowHeight="3420" tabRatio="843"/>
  </bookViews>
  <sheets>
    <sheet name="Notes" sheetId="12" r:id="rId1"/>
    <sheet name="Account Transaction details " sheetId="4" r:id="rId2"/>
    <sheet name="FACE Split Outcomes Sept2017" sheetId="7" r:id="rId3"/>
  </sheets>
  <definedNames>
    <definedName name="_xlnm.Print_Titles" localSheetId="1">'Account Transaction details '!$A:$C,'Account Transaction details '!$1:$1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1" i="7" l="1"/>
  <c r="L87" i="7"/>
  <c r="L73" i="7"/>
  <c r="L52" i="7"/>
  <c r="K53" i="7"/>
  <c r="K56" i="7"/>
  <c r="K58" i="7"/>
  <c r="K59" i="7"/>
  <c r="L57" i="7"/>
  <c r="K57" i="7" s="1"/>
  <c r="L55" i="7"/>
  <c r="K55" i="7" s="1"/>
  <c r="L54" i="7"/>
  <c r="K54" i="7" s="1"/>
  <c r="L86" i="7"/>
  <c r="L72" i="7"/>
  <c r="L51" i="7"/>
  <c r="R19" i="4"/>
  <c r="T18" i="4"/>
  <c r="T19" i="4" s="1"/>
  <c r="R13" i="4"/>
  <c r="T9" i="4"/>
  <c r="R24" i="4"/>
  <c r="T21" i="4"/>
  <c r="T22" i="4" s="1"/>
  <c r="T23" i="4" s="1"/>
  <c r="T24" i="4" s="1"/>
  <c r="J53" i="7"/>
  <c r="I53" i="7" s="1"/>
  <c r="I88" i="7"/>
  <c r="I81" i="7"/>
  <c r="I74" i="7"/>
  <c r="I67" i="7"/>
  <c r="I46" i="7"/>
  <c r="I39" i="7"/>
  <c r="I32" i="7"/>
  <c r="I25" i="7"/>
  <c r="T10" i="4" l="1"/>
  <c r="T11" i="4" s="1"/>
  <c r="T12" i="4" s="1"/>
  <c r="K91" i="7"/>
  <c r="K86" i="7"/>
  <c r="K92" i="7"/>
  <c r="K90" i="7"/>
  <c r="K89" i="7"/>
  <c r="K88" i="7"/>
  <c r="K87" i="7"/>
  <c r="K70" i="7"/>
  <c r="K71" i="7"/>
  <c r="K69" i="7"/>
  <c r="K68" i="7"/>
  <c r="K67" i="7"/>
  <c r="K66" i="7"/>
  <c r="K65" i="7"/>
  <c r="K64" i="7"/>
  <c r="K63" i="7"/>
  <c r="K62" i="7"/>
  <c r="K61" i="7"/>
  <c r="K60" i="7"/>
  <c r="K49" i="7"/>
  <c r="K44" i="7"/>
  <c r="K50" i="7"/>
  <c r="K48" i="7"/>
  <c r="K47" i="7"/>
  <c r="K46" i="7"/>
  <c r="K45" i="7"/>
  <c r="K35" i="7"/>
  <c r="K31" i="7"/>
  <c r="K30" i="7"/>
  <c r="K28" i="7"/>
  <c r="K23" i="7"/>
  <c r="K21" i="7"/>
  <c r="K22" i="7"/>
  <c r="K20" i="7"/>
  <c r="K19" i="7"/>
  <c r="K18" i="7"/>
  <c r="K29" i="7"/>
  <c r="K27" i="7"/>
  <c r="K26" i="7"/>
  <c r="K25" i="7"/>
  <c r="K24" i="7"/>
  <c r="K36" i="7"/>
  <c r="K34" i="7"/>
  <c r="K33" i="7"/>
  <c r="K32" i="7"/>
  <c r="T13" i="4" l="1"/>
  <c r="R93" i="7"/>
  <c r="Q93" i="7"/>
  <c r="P93" i="7"/>
  <c r="O93" i="7"/>
  <c r="K85" i="7"/>
  <c r="K84" i="7"/>
  <c r="K83" i="7"/>
  <c r="K82" i="7"/>
  <c r="K81" i="7"/>
  <c r="K80" i="7"/>
  <c r="K79" i="7"/>
  <c r="K78" i="7"/>
  <c r="K77" i="7"/>
  <c r="K76" i="7"/>
  <c r="K75" i="7"/>
  <c r="K74" i="7"/>
  <c r="K73" i="7"/>
  <c r="K72" i="7"/>
  <c r="K52" i="7"/>
  <c r="K51" i="7"/>
  <c r="K43" i="7"/>
  <c r="K42" i="7"/>
  <c r="K41" i="7"/>
  <c r="K40" i="7"/>
  <c r="K39" i="7"/>
  <c r="K38" i="7"/>
  <c r="K37" i="7"/>
  <c r="K93" i="7" l="1"/>
  <c r="L93" i="7"/>
  <c r="R28" i="4" l="1"/>
  <c r="T26" i="4"/>
  <c r="R16" i="4"/>
  <c r="T15" i="4"/>
  <c r="T16" i="4" s="1"/>
  <c r="R7" i="4"/>
  <c r="T4" i="4"/>
  <c r="R29" i="4" l="1"/>
  <c r="T27" i="4"/>
  <c r="T28" i="4" s="1"/>
  <c r="T5" i="4"/>
  <c r="T6" i="4" s="1"/>
  <c r="T7" i="4" s="1"/>
  <c r="I18" i="7"/>
  <c r="I60" i="7"/>
  <c r="I93" i="7" s="1"/>
  <c r="J93" i="7" s="1"/>
  <c r="K96" i="7" s="1"/>
</calcChain>
</file>

<file path=xl/sharedStrings.xml><?xml version="1.0" encoding="utf-8"?>
<sst xmlns="http://schemas.openxmlformats.org/spreadsheetml/2006/main" count="318" uniqueCount="133">
  <si>
    <t>Funding Authorization and Certificate of Expenditures</t>
  </si>
  <si>
    <t>UN Agency:</t>
  </si>
  <si>
    <t>UNDP</t>
  </si>
  <si>
    <t>Date:</t>
  </si>
  <si>
    <t xml:space="preserve">Country: </t>
  </si>
  <si>
    <t>South Africa</t>
  </si>
  <si>
    <t>Type of Request:</t>
  </si>
  <si>
    <t>Programme Code &amp; Title:</t>
  </si>
  <si>
    <t>Project Code &amp; Title:</t>
  </si>
  <si>
    <t>Project Title:</t>
  </si>
  <si>
    <t>Responsible Officer(s):</t>
  </si>
  <si>
    <t>Implementing Partner:</t>
  </si>
  <si>
    <t>Currency: _Dollar__________</t>
  </si>
  <si>
    <t>REPORTING</t>
  </si>
  <si>
    <t>REQUESTS /  AUTHORIZATIONS</t>
  </si>
  <si>
    <t>Activity Description from AWP with Duration</t>
  </si>
  <si>
    <t>Coding for UNDP</t>
  </si>
  <si>
    <t>Authorised Amount</t>
  </si>
  <si>
    <t>Actual Project Expenditure</t>
  </si>
  <si>
    <t>Expenditures accepted by Agency</t>
  </si>
  <si>
    <t>Balance</t>
  </si>
  <si>
    <t>New Request Period &amp; Amount</t>
  </si>
  <si>
    <t>Outstanding Authorised Amount</t>
  </si>
  <si>
    <t>$</t>
  </si>
  <si>
    <t>A</t>
  </si>
  <si>
    <t>B</t>
  </si>
  <si>
    <t>C</t>
  </si>
  <si>
    <t>D = A - C</t>
  </si>
  <si>
    <t>E</t>
  </si>
  <si>
    <t>F</t>
  </si>
  <si>
    <t>G = D - F</t>
  </si>
  <si>
    <t>GEF</t>
  </si>
  <si>
    <t>Total</t>
  </si>
  <si>
    <r>
      <t xml:space="preserve">□  </t>
    </r>
    <r>
      <rPr>
        <sz val="10"/>
        <rFont val="Arial Narrow"/>
        <family val="2"/>
      </rPr>
      <t>Direct Cash Transfer</t>
    </r>
  </si>
  <si>
    <r>
      <t xml:space="preserve">□  </t>
    </r>
    <r>
      <rPr>
        <sz val="10"/>
        <rFont val="Arial Narrow"/>
        <family val="2"/>
      </rPr>
      <t>Reimbursement</t>
    </r>
  </si>
  <si>
    <r>
      <t xml:space="preserve">□  </t>
    </r>
    <r>
      <rPr>
        <sz val="10"/>
        <rFont val="Arial Narrow"/>
        <family val="2"/>
      </rPr>
      <t>Direct Payment</t>
    </r>
  </si>
  <si>
    <t>Atlas Award ID : 00088758</t>
  </si>
  <si>
    <t>PIMS no. 5054</t>
  </si>
  <si>
    <t>Project ID: 00095288</t>
  </si>
  <si>
    <t>Lehman Lindeque</t>
  </si>
  <si>
    <t>Department of Environmental Affairs (DEA)</t>
  </si>
  <si>
    <t>Securing multiple ecosystems benefit through SLM in the productive but degraded landscapes of South Africa</t>
  </si>
  <si>
    <t>Contractual Services - Individuals</t>
  </si>
  <si>
    <t>Responsible Party:</t>
  </si>
  <si>
    <t>Training, workshop, conferences</t>
  </si>
  <si>
    <t>Outcome 3: Enabling environment for promoting rehabilitation of degraded land through carbon sequestration (including accessing and capitalising on carbon markets and the preparation of MRV documentation) in the Eastern Cape strengthened.</t>
  </si>
  <si>
    <t>Outcome 3</t>
  </si>
  <si>
    <t>Local Consultants</t>
  </si>
  <si>
    <t>Travel</t>
  </si>
  <si>
    <t>Office supplies</t>
  </si>
  <si>
    <t>Rhodes University</t>
  </si>
  <si>
    <t>Exchange rate</t>
  </si>
  <si>
    <t xml:space="preserve">Materials &amp; Goods </t>
  </si>
  <si>
    <t>Total Outcome 3</t>
  </si>
  <si>
    <t>75700 Training, wshops, conf</t>
  </si>
  <si>
    <t>72100 Contract Serv Companies</t>
  </si>
  <si>
    <t>71600 Travel</t>
  </si>
  <si>
    <t>71300 Consultants</t>
  </si>
  <si>
    <t>3.2a</t>
  </si>
  <si>
    <t>3.3a</t>
  </si>
  <si>
    <t>3.4a</t>
  </si>
  <si>
    <t>3.4e</t>
  </si>
  <si>
    <t>Type</t>
  </si>
  <si>
    <t>Date</t>
  </si>
  <si>
    <t>Num</t>
  </si>
  <si>
    <t>Name</t>
  </si>
  <si>
    <t>Memo</t>
  </si>
  <si>
    <t>Amount</t>
  </si>
  <si>
    <t>Total 71300 Consultants</t>
  </si>
  <si>
    <t>Total 72100 Contract Serv Companies</t>
  </si>
  <si>
    <t>Total 75700 Training, wshops, conf</t>
  </si>
  <si>
    <t>General Journal</t>
  </si>
  <si>
    <t>17</t>
  </si>
  <si>
    <t>42</t>
  </si>
  <si>
    <t>44</t>
  </si>
  <si>
    <t>47</t>
  </si>
  <si>
    <t>49</t>
  </si>
  <si>
    <t>56</t>
  </si>
  <si>
    <t>57</t>
  </si>
  <si>
    <t>Lenmore Chalets</t>
  </si>
  <si>
    <t>Living Lands</t>
  </si>
  <si>
    <t>500 EV0031  Thicket Forum Reg James and Rebecca 20-22June</t>
  </si>
  <si>
    <t>551 EV3095 Rebecca Accom Thicket Conf 20-22 June</t>
  </si>
  <si>
    <t>James hire car Thicket forum 20 -22 June</t>
  </si>
  <si>
    <t>Go Travel</t>
  </si>
  <si>
    <t>Bidvest</t>
  </si>
  <si>
    <t>Outcome 3.2a</t>
  </si>
  <si>
    <t>Outcome 3.4a</t>
  </si>
  <si>
    <t>Outcome 3.4e</t>
  </si>
  <si>
    <t>Outcome 3.3a</t>
  </si>
  <si>
    <t>Outcome 3.1a</t>
  </si>
  <si>
    <t>Outcome 3.1b</t>
  </si>
  <si>
    <t>Outcome 3.1d</t>
  </si>
  <si>
    <t>Outcome 3.2e</t>
  </si>
  <si>
    <t>Outcome 3.3b</t>
  </si>
  <si>
    <t>Outcome 3.3h</t>
  </si>
  <si>
    <t>Outcome 3.4b</t>
  </si>
  <si>
    <t>Contractual services – Rhodes Income</t>
  </si>
  <si>
    <t>ABC Consulting</t>
  </si>
  <si>
    <t>Alpha Consulting</t>
  </si>
  <si>
    <t>Baseline data collection</t>
  </si>
  <si>
    <t>Mapping degraded areas and workshop costs</t>
  </si>
  <si>
    <t>72300 Materials &amp; Goods</t>
  </si>
  <si>
    <t>Miscelaneous</t>
  </si>
  <si>
    <t>72500 Office Supplies</t>
  </si>
  <si>
    <t>ABCD Workshop 27 June - Venue</t>
  </si>
  <si>
    <t>ABCD Workshop 27 June - Catering</t>
  </si>
  <si>
    <t>Baseline data collection Sept transport costs</t>
  </si>
  <si>
    <t>BBB Mapping</t>
  </si>
  <si>
    <t>Mapping degraded areas - updated</t>
  </si>
  <si>
    <t>SA Tolls</t>
  </si>
  <si>
    <t>Toll fees</t>
  </si>
  <si>
    <t>ABC Suppliers</t>
  </si>
  <si>
    <t>Fence poles</t>
  </si>
  <si>
    <t>RU Catering</t>
  </si>
  <si>
    <t>RU Venues</t>
  </si>
  <si>
    <t>Outcome #</t>
  </si>
  <si>
    <t>Income from Rhodes</t>
  </si>
  <si>
    <t>Balance Remaining</t>
  </si>
  <si>
    <t>Flight for  paMR A, B , C &amp; D to Strat meeting in Cape Town 27 July</t>
  </si>
  <si>
    <t>Surplus</t>
  </si>
  <si>
    <t>Please check the calculation for totals after adding in lines</t>
  </si>
  <si>
    <t>The coding and budget lines are taken from the financial reporting template UNDP has provided us with.  There are not many budget line categories so please try work within the ones provided.</t>
  </si>
  <si>
    <t>Add in lines where needed and enter details of expenses and income into the Account Transaction Sheet using the column headings - pleas do not leave out outcome number</t>
  </si>
  <si>
    <t>FACE Split Outcomes Sheet</t>
  </si>
  <si>
    <t xml:space="preserve">Sheet labelled - Account Transaction details </t>
  </si>
  <si>
    <t>3.3a - 71300 - May2017 - ABC Consulting R21300.pdf</t>
  </si>
  <si>
    <t>3.4a - 71300 - June2017 - Alpha Consulting R32000.pdf</t>
  </si>
  <si>
    <t>3.4e - 71300 - Aug2017 - BBB Mapping R4000.pdf</t>
  </si>
  <si>
    <t>Please keep physical copies of all payment documentation as well as a pdf version and send with your quarterly financial report.  Please Zip before sending to us.</t>
  </si>
  <si>
    <t>Example of expenses document pdf file labeling</t>
  </si>
  <si>
    <t>Please transfer all expenses from the Account transaction details sheet to the correct outcome in the correct budget line category</t>
  </si>
  <si>
    <t>You will note that income is entered as a negative figure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</si>
</sst>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mm/dd/yyyy"/>
    <numFmt numFmtId="165" formatCode="[$R-1C09]\ #,##0.00;[$R-1C09]\ \-#,##0.00"/>
    <numFmt numFmtId="166" formatCode="[$R-1C09]\ #,##0.00"/>
    <numFmt numFmtId="167" formatCode="0.00_ ;[Red]\-0.00\ "/>
  </numFmts>
  <fonts count="23">
    <font>
      <sz val="11"/>
      <color theme="1"/>
      <name val="Calibri"/>
      <family val="2"/>
      <scheme val="minor"/>
    </font>
    <font>
      <sz val="11"/>
      <color theme="1"/>
      <name val="Calibri"/>
      <family val="2"/>
      <scheme val="minor"/>
    </font>
    <font>
      <sz val="12"/>
      <name val="Osaka"/>
      <family val="3"/>
      <charset val="128"/>
    </font>
    <font>
      <b/>
      <sz val="12"/>
      <name val="Arial Narrow"/>
      <family val="2"/>
    </font>
    <font>
      <sz val="12"/>
      <name val="Arial Narrow"/>
      <family val="2"/>
    </font>
    <font>
      <b/>
      <u/>
      <sz val="12"/>
      <name val="Arial Narrow"/>
      <family val="2"/>
    </font>
    <font>
      <sz val="10"/>
      <name val="Arial Narrow"/>
      <family val="2"/>
    </font>
    <font>
      <sz val="11"/>
      <name val="Arial Narrow"/>
      <family val="2"/>
    </font>
    <font>
      <u/>
      <sz val="10"/>
      <name val="Arial Narrow"/>
      <family val="2"/>
    </font>
    <font>
      <b/>
      <sz val="10"/>
      <name val="Arial Narrow"/>
      <family val="2"/>
    </font>
    <font>
      <b/>
      <u/>
      <sz val="10"/>
      <name val="Arial Narrow"/>
      <family val="2"/>
    </font>
    <font>
      <sz val="16"/>
      <name val="Arial Narrow"/>
      <family val="2"/>
    </font>
    <font>
      <b/>
      <sz val="14"/>
      <name val="Arial Narrow"/>
      <family val="2"/>
    </font>
    <font>
      <u/>
      <sz val="8"/>
      <name val="Arial Narrow"/>
      <family val="2"/>
    </font>
    <font>
      <sz val="9"/>
      <name val="Arial Narrow"/>
      <family val="2"/>
    </font>
    <font>
      <u/>
      <sz val="9"/>
      <name val="Arial Narrow"/>
      <family val="2"/>
    </font>
    <font>
      <b/>
      <sz val="9"/>
      <name val="Arial Narrow"/>
      <family val="2"/>
    </font>
    <font>
      <sz val="12"/>
      <name val="ＭＳ Ｐゴシック"/>
      <family val="3"/>
      <charset val="128"/>
    </font>
    <font>
      <b/>
      <sz val="11"/>
      <name val="Arial Narrow"/>
      <family val="2"/>
    </font>
    <font>
      <sz val="10"/>
      <color theme="1"/>
      <name val="Arial"/>
      <family val="2"/>
    </font>
    <font>
      <b/>
      <sz val="8"/>
      <color rgb="FF000000"/>
      <name val="Arial"/>
      <family val="2"/>
    </font>
    <font>
      <sz val="8"/>
      <color rgb="FF000000"/>
      <name val="Arial"/>
      <family val="2"/>
    </font>
    <font>
      <b/>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13"/>
        <bgColor indexed="64"/>
      </patternFill>
    </fill>
    <fill>
      <patternFill patternType="solid">
        <fgColor rgb="FF66FFFF"/>
        <bgColor indexed="64"/>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0" fontId="2" fillId="0" borderId="0"/>
    <xf numFmtId="40" fontId="17" fillId="0" borderId="0" applyFont="0" applyFill="0" applyBorder="0" applyAlignment="0" applyProtection="0"/>
  </cellStyleXfs>
  <cellXfs count="150">
    <xf numFmtId="0" fontId="0" fillId="0" borderId="0" xfId="0"/>
    <xf numFmtId="0" fontId="3" fillId="0" borderId="0" xfId="2" applyFont="1" applyBorder="1" applyAlignment="1"/>
    <xf numFmtId="0" fontId="3" fillId="0" borderId="0" xfId="2" applyFont="1" applyBorder="1" applyAlignment="1">
      <alignment horizontal="centerContinuous"/>
    </xf>
    <xf numFmtId="0" fontId="3" fillId="0" borderId="0" xfId="2" applyFont="1"/>
    <xf numFmtId="0" fontId="3" fillId="0" borderId="0" xfId="2" applyFont="1" applyFill="1" applyBorder="1" applyAlignment="1">
      <alignment horizontal="right"/>
    </xf>
    <xf numFmtId="0" fontId="5" fillId="0" borderId="0" xfId="2" applyFont="1" applyBorder="1" applyAlignment="1">
      <alignment horizontal="left"/>
    </xf>
    <xf numFmtId="15" fontId="5" fillId="0" borderId="0" xfId="0" quotePrefix="1" applyNumberFormat="1" applyFont="1" applyBorder="1" applyAlignment="1">
      <alignment horizontal="left"/>
    </xf>
    <xf numFmtId="0" fontId="3" fillId="0" borderId="0" xfId="0" applyFont="1"/>
    <xf numFmtId="0" fontId="6" fillId="0" borderId="0" xfId="2" applyFont="1"/>
    <xf numFmtId="3" fontId="6" fillId="0" borderId="0" xfId="2" applyNumberFormat="1" applyFont="1" applyAlignment="1">
      <alignment horizontal="center"/>
    </xf>
    <xf numFmtId="0" fontId="7" fillId="0" borderId="0" xfId="0" applyFont="1"/>
    <xf numFmtId="0" fontId="8" fillId="0" borderId="0" xfId="2" applyFont="1" applyBorder="1"/>
    <xf numFmtId="0" fontId="6" fillId="0" borderId="0" xfId="2" applyFont="1" applyBorder="1"/>
    <xf numFmtId="0" fontId="9" fillId="0" borderId="0" xfId="0" applyFont="1"/>
    <xf numFmtId="0" fontId="10" fillId="0" borderId="0" xfId="2" applyFont="1" applyFill="1" applyBorder="1" applyAlignment="1">
      <alignment horizontal="left"/>
    </xf>
    <xf numFmtId="0" fontId="8" fillId="0" borderId="0" xfId="2" applyFont="1" applyBorder="1" applyAlignment="1">
      <alignment horizontal="left"/>
    </xf>
    <xf numFmtId="0" fontId="0" fillId="0" borderId="0" xfId="0" applyBorder="1" applyAlignment="1"/>
    <xf numFmtId="0" fontId="11" fillId="0" borderId="0" xfId="2" applyFont="1" applyFill="1" applyBorder="1" applyAlignment="1">
      <alignment horizontal="left"/>
    </xf>
    <xf numFmtId="3" fontId="8" fillId="0" borderId="0" xfId="2" applyNumberFormat="1" applyFont="1" applyAlignment="1">
      <alignment horizontal="left"/>
    </xf>
    <xf numFmtId="0" fontId="6" fillId="0" borderId="0" xfId="2" applyFont="1" applyBorder="1" applyAlignment="1">
      <alignment horizontal="left"/>
    </xf>
    <xf numFmtId="0" fontId="8" fillId="0" borderId="0" xfId="2" applyFont="1" applyBorder="1" applyAlignment="1">
      <alignment horizontal="right"/>
    </xf>
    <xf numFmtId="0" fontId="9" fillId="0" borderId="0" xfId="2" applyFont="1" applyBorder="1" applyAlignment="1">
      <alignment horizontal="centerContinuous"/>
    </xf>
    <xf numFmtId="0" fontId="6" fillId="0" borderId="0" xfId="2" applyFont="1" applyBorder="1" applyAlignment="1">
      <alignment horizontal="left" vertical="center"/>
    </xf>
    <xf numFmtId="0" fontId="6" fillId="0" borderId="0" xfId="2" applyFont="1" applyBorder="1" applyAlignment="1">
      <alignment vertical="center"/>
    </xf>
    <xf numFmtId="0" fontId="6" fillId="0" borderId="0" xfId="2" applyFont="1" applyAlignment="1">
      <alignment vertical="center"/>
    </xf>
    <xf numFmtId="0" fontId="6" fillId="0" borderId="7" xfId="2" applyFont="1" applyBorder="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12" xfId="2" applyFont="1" applyFill="1" applyBorder="1" applyAlignment="1">
      <alignment horizontal="center" vertical="center" wrapText="1"/>
    </xf>
    <xf numFmtId="0" fontId="6" fillId="0" borderId="13" xfId="2" applyFont="1" applyBorder="1" applyAlignment="1">
      <alignment horizontal="center" vertical="center" wrapText="1"/>
    </xf>
    <xf numFmtId="0" fontId="6" fillId="3" borderId="13" xfId="2" applyFont="1" applyFill="1" applyBorder="1" applyAlignment="1">
      <alignment horizontal="center" vertical="center" wrapText="1"/>
    </xf>
    <xf numFmtId="3" fontId="6" fillId="3" borderId="14" xfId="2" applyNumberFormat="1" applyFont="1" applyFill="1" applyBorder="1" applyAlignment="1">
      <alignment horizontal="center" vertical="center" wrapText="1"/>
    </xf>
    <xf numFmtId="0" fontId="6" fillId="3" borderId="9" xfId="2" applyFont="1" applyFill="1" applyBorder="1" applyAlignment="1">
      <alignment horizontal="center" vertical="center" wrapText="1"/>
    </xf>
    <xf numFmtId="0" fontId="6" fillId="0" borderId="0" xfId="0" applyFont="1" applyBorder="1" applyAlignment="1">
      <alignment horizontal="center" vertical="center"/>
    </xf>
    <xf numFmtId="0" fontId="7" fillId="0" borderId="0" xfId="0" applyFont="1" applyBorder="1" applyAlignment="1">
      <alignment horizontal="center" vertical="center"/>
    </xf>
    <xf numFmtId="14" fontId="13" fillId="0" borderId="18" xfId="2" quotePrefix="1" applyNumberFormat="1" applyFont="1" applyFill="1" applyBorder="1" applyAlignment="1">
      <alignment horizontal="center" vertical="center" wrapText="1"/>
    </xf>
    <xf numFmtId="0" fontId="14" fillId="3" borderId="19" xfId="2" applyFont="1" applyFill="1" applyBorder="1" applyAlignment="1">
      <alignment horizontal="center" vertical="center" wrapText="1"/>
    </xf>
    <xf numFmtId="0" fontId="14" fillId="3" borderId="20" xfId="2" applyFont="1" applyFill="1" applyBorder="1" applyAlignment="1">
      <alignment horizontal="center" vertical="center" wrapText="1"/>
    </xf>
    <xf numFmtId="0" fontId="14" fillId="0" borderId="0" xfId="2" applyFont="1" applyBorder="1" applyAlignment="1">
      <alignment horizontal="center" vertical="center"/>
    </xf>
    <xf numFmtId="0" fontId="15" fillId="3" borderId="0" xfId="2" applyFont="1" applyFill="1" applyBorder="1" applyAlignment="1">
      <alignment horizontal="center" vertical="center" wrapText="1"/>
    </xf>
    <xf numFmtId="3" fontId="14" fillId="3" borderId="20" xfId="2" applyNumberFormat="1" applyFont="1" applyFill="1" applyBorder="1" applyAlignment="1">
      <alignment horizontal="center" vertical="center" wrapText="1"/>
    </xf>
    <xf numFmtId="0" fontId="9" fillId="0" borderId="0" xfId="2" applyFont="1" applyBorder="1" applyAlignment="1">
      <alignment vertical="center"/>
    </xf>
    <xf numFmtId="0" fontId="16" fillId="0" borderId="24" xfId="2" quotePrefix="1" applyFont="1" applyFill="1" applyBorder="1" applyAlignment="1">
      <alignment horizontal="center" vertical="center"/>
    </xf>
    <xf numFmtId="0" fontId="16" fillId="0" borderId="25" xfId="2" applyFont="1" applyBorder="1" applyAlignment="1">
      <alignment horizontal="center" vertical="center" wrapText="1"/>
    </xf>
    <xf numFmtId="0" fontId="16" fillId="3" borderId="25" xfId="2" applyFont="1" applyFill="1" applyBorder="1" applyAlignment="1">
      <alignment horizontal="center" vertical="center"/>
    </xf>
    <xf numFmtId="0" fontId="16" fillId="3" borderId="26" xfId="2" applyFont="1" applyFill="1" applyBorder="1" applyAlignment="1">
      <alignment horizontal="center" vertical="center" wrapText="1"/>
    </xf>
    <xf numFmtId="0" fontId="16" fillId="0" borderId="0" xfId="2" applyFont="1" applyBorder="1" applyAlignment="1">
      <alignment vertical="center"/>
    </xf>
    <xf numFmtId="3" fontId="16" fillId="0" borderId="24" xfId="2" applyNumberFormat="1" applyFont="1" applyFill="1" applyBorder="1" applyAlignment="1">
      <alignment horizontal="center" vertical="center"/>
    </xf>
    <xf numFmtId="3" fontId="16" fillId="3" borderId="22" xfId="2" applyNumberFormat="1" applyFont="1" applyFill="1" applyBorder="1" applyAlignment="1">
      <alignment horizontal="center" vertical="center"/>
    </xf>
    <xf numFmtId="3" fontId="16" fillId="3" borderId="26" xfId="2" applyNumberFormat="1" applyFont="1" applyFill="1" applyBorder="1" applyAlignment="1">
      <alignment horizontal="center" vertical="center"/>
    </xf>
    <xf numFmtId="0" fontId="6" fillId="0" borderId="0" xfId="0" applyFont="1" applyBorder="1" applyAlignment="1">
      <alignment vertical="center"/>
    </xf>
    <xf numFmtId="0" fontId="7" fillId="0" borderId="0" xfId="0" applyFont="1" applyBorder="1" applyAlignment="1">
      <alignment vertical="center"/>
    </xf>
    <xf numFmtId="39" fontId="6" fillId="2" borderId="32" xfId="1" applyNumberFormat="1" applyFont="1" applyFill="1" applyBorder="1" applyAlignment="1">
      <alignment horizontal="right" vertical="center"/>
    </xf>
    <xf numFmtId="37" fontId="6" fillId="2" borderId="32" xfId="1" applyNumberFormat="1" applyFont="1" applyFill="1" applyBorder="1" applyAlignment="1">
      <alignment horizontal="right" vertical="center"/>
    </xf>
    <xf numFmtId="4" fontId="9" fillId="2" borderId="33" xfId="1" applyNumberFormat="1" applyFont="1" applyFill="1" applyBorder="1" applyAlignment="1">
      <alignment horizontal="right" vertical="center"/>
    </xf>
    <xf numFmtId="39" fontId="6" fillId="2" borderId="33" xfId="2" applyNumberFormat="1" applyFont="1" applyFill="1" applyBorder="1" applyAlignment="1">
      <alignment horizontal="right" vertical="center"/>
    </xf>
    <xf numFmtId="38" fontId="6" fillId="0" borderId="0" xfId="3" applyNumberFormat="1" applyFont="1" applyFill="1" applyAlignment="1">
      <alignment horizontal="right" vertical="center"/>
    </xf>
    <xf numFmtId="0" fontId="9" fillId="0" borderId="0" xfId="2" applyFont="1" applyAlignment="1">
      <alignment horizontal="right" vertical="center"/>
    </xf>
    <xf numFmtId="39" fontId="6" fillId="2" borderId="31" xfId="3" applyNumberFormat="1" applyFont="1" applyFill="1" applyBorder="1" applyAlignment="1">
      <alignment horizontal="right" vertical="center"/>
    </xf>
    <xf numFmtId="39" fontId="6" fillId="2" borderId="34" xfId="2" applyNumberFormat="1" applyFont="1" applyFill="1" applyBorder="1" applyAlignment="1">
      <alignment horizontal="right" vertical="center" wrapText="1"/>
    </xf>
    <xf numFmtId="0" fontId="6" fillId="2" borderId="30" xfId="3" applyNumberFormat="1" applyFont="1" applyFill="1" applyBorder="1" applyAlignment="1">
      <alignment horizontal="center" vertical="center"/>
    </xf>
    <xf numFmtId="0" fontId="6" fillId="0" borderId="35" xfId="2" applyFont="1" applyBorder="1" applyAlignment="1">
      <alignment horizontal="center" vertical="center"/>
    </xf>
    <xf numFmtId="0" fontId="9" fillId="0" borderId="1" xfId="2" applyFont="1" applyBorder="1" applyAlignment="1">
      <alignment horizontal="right" vertical="center"/>
    </xf>
    <xf numFmtId="0" fontId="9" fillId="0" borderId="2" xfId="2" applyFont="1" applyBorder="1" applyAlignment="1">
      <alignment horizontal="right" vertical="center"/>
    </xf>
    <xf numFmtId="0" fontId="9" fillId="0" borderId="3" xfId="2" applyFont="1" applyBorder="1" applyAlignment="1">
      <alignment horizontal="right" vertical="center"/>
    </xf>
    <xf numFmtId="49" fontId="9" fillId="0" borderId="36" xfId="3" applyNumberFormat="1" applyFont="1" applyFill="1" applyBorder="1" applyAlignment="1">
      <alignment horizontal="center" vertical="center"/>
    </xf>
    <xf numFmtId="39" fontId="9" fillId="0" borderId="24" xfId="1" applyNumberFormat="1" applyFont="1" applyFill="1" applyBorder="1" applyAlignment="1">
      <alignment horizontal="right" vertical="center"/>
    </xf>
    <xf numFmtId="0" fontId="9" fillId="0" borderId="0" xfId="0" applyFont="1" applyAlignment="1">
      <alignment horizontal="right" vertical="center"/>
    </xf>
    <xf numFmtId="0" fontId="18" fillId="0" borderId="0" xfId="0" applyFont="1" applyAlignment="1">
      <alignment horizontal="right" vertical="center"/>
    </xf>
    <xf numFmtId="3" fontId="6" fillId="0" borderId="0" xfId="2" applyNumberFormat="1" applyFont="1" applyAlignment="1">
      <alignment horizontal="right" vertical="center"/>
    </xf>
    <xf numFmtId="3" fontId="6" fillId="0" borderId="0" xfId="0" applyNumberFormat="1" applyFont="1" applyAlignment="1">
      <alignment horizontal="center"/>
    </xf>
    <xf numFmtId="0" fontId="19" fillId="0" borderId="0" xfId="0" applyFont="1"/>
    <xf numFmtId="0" fontId="10" fillId="0" borderId="0" xfId="2" applyFont="1" applyBorder="1" applyAlignment="1">
      <alignment horizontal="left"/>
    </xf>
    <xf numFmtId="39" fontId="6" fillId="0" borderId="41" xfId="3" applyNumberFormat="1" applyFont="1" applyFill="1" applyBorder="1" applyAlignment="1">
      <alignment horizontal="right" vertical="center"/>
    </xf>
    <xf numFmtId="39" fontId="6" fillId="2" borderId="41" xfId="3" applyNumberFormat="1" applyFont="1" applyFill="1" applyBorder="1" applyAlignment="1">
      <alignment horizontal="right" vertical="center"/>
    </xf>
    <xf numFmtId="0" fontId="0" fillId="0" borderId="0" xfId="0" applyNumberFormat="1"/>
    <xf numFmtId="0" fontId="6" fillId="0" borderId="33" xfId="2" applyFont="1" applyBorder="1" applyAlignment="1">
      <alignment horizontal="left" vertical="center"/>
    </xf>
    <xf numFmtId="0" fontId="0" fillId="0" borderId="0" xfId="0"/>
    <xf numFmtId="0" fontId="4" fillId="0" borderId="0" xfId="0" applyFont="1"/>
    <xf numFmtId="0" fontId="6" fillId="0" borderId="0" xfId="2" applyFont="1" applyFill="1"/>
    <xf numFmtId="0" fontId="6" fillId="0" borderId="0" xfId="0" applyFont="1"/>
    <xf numFmtId="0" fontId="6" fillId="0" borderId="0" xfId="2" applyFont="1" applyFill="1" applyBorder="1" applyAlignment="1"/>
    <xf numFmtId="0" fontId="9" fillId="0" borderId="0" xfId="2" applyFont="1" applyFill="1" applyBorder="1" applyAlignment="1">
      <alignment horizontal="centerContinuous"/>
    </xf>
    <xf numFmtId="0" fontId="6" fillId="0" borderId="0" xfId="2" applyFont="1" applyAlignment="1">
      <alignment horizontal="right" vertical="center"/>
    </xf>
    <xf numFmtId="0" fontId="6" fillId="0" borderId="0" xfId="0" applyFont="1" applyAlignment="1">
      <alignment horizontal="right" vertical="center"/>
    </xf>
    <xf numFmtId="0" fontId="7" fillId="0" borderId="0" xfId="0" applyFont="1" applyAlignment="1">
      <alignment horizontal="right" vertical="center"/>
    </xf>
    <xf numFmtId="0" fontId="6" fillId="0" borderId="32" xfId="2" applyFont="1" applyBorder="1" applyAlignment="1">
      <alignment horizontal="center" vertical="center"/>
    </xf>
    <xf numFmtId="0" fontId="6" fillId="0" borderId="30" xfId="3" applyNumberFormat="1" applyFont="1" applyFill="1" applyBorder="1" applyAlignment="1">
      <alignment horizontal="center" vertical="center"/>
    </xf>
    <xf numFmtId="39" fontId="6" fillId="0" borderId="31" xfId="3" applyNumberFormat="1" applyFont="1" applyFill="1" applyBorder="1" applyAlignment="1">
      <alignment horizontal="right" vertical="center"/>
    </xf>
    <xf numFmtId="39" fontId="6" fillId="0" borderId="32" xfId="1" applyNumberFormat="1" applyFont="1" applyBorder="1" applyAlignment="1">
      <alignment horizontal="right" vertical="center"/>
    </xf>
    <xf numFmtId="37" fontId="6" fillId="3" borderId="32" xfId="1" applyNumberFormat="1" applyFont="1" applyFill="1" applyBorder="1" applyAlignment="1">
      <alignment horizontal="right" vertical="center"/>
    </xf>
    <xf numFmtId="4" fontId="9" fillId="3" borderId="33" xfId="1" applyNumberFormat="1" applyFont="1" applyFill="1" applyBorder="1" applyAlignment="1">
      <alignment horizontal="right" vertical="center"/>
    </xf>
    <xf numFmtId="39" fontId="6" fillId="3" borderId="34" xfId="2" applyNumberFormat="1" applyFont="1" applyFill="1" applyBorder="1" applyAlignment="1">
      <alignment horizontal="right" vertical="center" wrapText="1"/>
    </xf>
    <xf numFmtId="39" fontId="6" fillId="3" borderId="33" xfId="2" applyNumberFormat="1" applyFont="1" applyFill="1" applyBorder="1" applyAlignment="1">
      <alignment horizontal="right" vertical="center"/>
    </xf>
    <xf numFmtId="38" fontId="6" fillId="0" borderId="0" xfId="3" applyNumberFormat="1" applyFont="1" applyAlignment="1">
      <alignment horizontal="right" vertical="center"/>
    </xf>
    <xf numFmtId="0" fontId="6" fillId="0" borderId="32" xfId="3" applyNumberFormat="1" applyFont="1" applyFill="1" applyBorder="1" applyAlignment="1">
      <alignment horizontal="center" vertical="center"/>
    </xf>
    <xf numFmtId="49" fontId="20" fillId="0" borderId="0" xfId="0" applyNumberFormat="1" applyFont="1"/>
    <xf numFmtId="49" fontId="21" fillId="0" borderId="0" xfId="0" applyNumberFormat="1" applyFont="1"/>
    <xf numFmtId="0" fontId="0" fillId="0" borderId="0" xfId="0" applyAlignment="1">
      <alignment horizontal="center"/>
    </xf>
    <xf numFmtId="49" fontId="0" fillId="0" borderId="0" xfId="0" applyNumberFormat="1" applyAlignment="1">
      <alignment horizontal="center"/>
    </xf>
    <xf numFmtId="49" fontId="20" fillId="0" borderId="37" xfId="0" applyNumberFormat="1" applyFont="1" applyBorder="1" applyAlignment="1">
      <alignment horizontal="center"/>
    </xf>
    <xf numFmtId="49" fontId="0" fillId="0" borderId="0" xfId="0" applyNumberFormat="1"/>
    <xf numFmtId="164" fontId="20" fillId="0" borderId="0" xfId="0" applyNumberFormat="1" applyFont="1"/>
    <xf numFmtId="164" fontId="21" fillId="0" borderId="0" xfId="0" applyNumberFormat="1" applyFont="1"/>
    <xf numFmtId="0" fontId="22" fillId="0" borderId="0" xfId="0" applyFont="1"/>
    <xf numFmtId="39" fontId="9" fillId="4" borderId="24" xfId="1" applyNumberFormat="1" applyFont="1" applyFill="1" applyBorder="1" applyAlignment="1">
      <alignment horizontal="right" vertical="center"/>
    </xf>
    <xf numFmtId="165" fontId="6" fillId="4" borderId="41" xfId="3" applyNumberFormat="1" applyFont="1" applyFill="1" applyBorder="1" applyAlignment="1">
      <alignment horizontal="right" vertical="center"/>
    </xf>
    <xf numFmtId="166" fontId="9" fillId="4" borderId="0" xfId="2" applyNumberFormat="1" applyFont="1" applyFill="1" applyBorder="1"/>
    <xf numFmtId="0" fontId="6" fillId="4" borderId="13" xfId="2" applyFont="1" applyFill="1" applyBorder="1" applyAlignment="1">
      <alignment horizontal="center" vertical="center" wrapText="1"/>
    </xf>
    <xf numFmtId="0" fontId="14" fillId="4" borderId="19" xfId="2" applyFont="1" applyFill="1" applyBorder="1" applyAlignment="1">
      <alignment horizontal="center" vertical="center" wrapText="1"/>
    </xf>
    <xf numFmtId="0" fontId="14" fillId="4" borderId="42" xfId="2" applyFont="1" applyFill="1" applyBorder="1" applyAlignment="1">
      <alignment horizontal="center" vertical="center" wrapText="1"/>
    </xf>
    <xf numFmtId="14" fontId="13" fillId="0" borderId="19" xfId="2" quotePrefix="1" applyNumberFormat="1" applyFont="1" applyFill="1" applyBorder="1" applyAlignment="1">
      <alignment horizontal="center" vertical="center" wrapText="1"/>
    </xf>
    <xf numFmtId="0" fontId="6" fillId="0" borderId="0" xfId="2" applyFont="1" applyBorder="1" applyAlignment="1">
      <alignment horizontal="center" vertical="center"/>
    </xf>
    <xf numFmtId="167" fontId="20" fillId="0" borderId="37" xfId="0" applyNumberFormat="1" applyFont="1" applyBorder="1" applyAlignment="1">
      <alignment horizontal="center"/>
    </xf>
    <xf numFmtId="167" fontId="0" fillId="0" borderId="0" xfId="0" applyNumberFormat="1" applyAlignment="1">
      <alignment horizontal="center"/>
    </xf>
    <xf numFmtId="167" fontId="20" fillId="0" borderId="0" xfId="0" applyNumberFormat="1" applyFont="1"/>
    <xf numFmtId="167" fontId="21" fillId="0" borderId="0" xfId="0" applyNumberFormat="1" applyFont="1"/>
    <xf numFmtId="167" fontId="21" fillId="0" borderId="22" xfId="0" applyNumberFormat="1" applyFont="1" applyBorder="1"/>
    <xf numFmtId="167" fontId="0" fillId="0" borderId="0" xfId="0" applyNumberFormat="1"/>
    <xf numFmtId="0" fontId="0" fillId="0" borderId="0" xfId="0" applyAlignment="1">
      <alignment wrapText="1"/>
    </xf>
    <xf numFmtId="0" fontId="22" fillId="6" borderId="0" xfId="0" applyFont="1" applyFill="1" applyAlignment="1">
      <alignment wrapText="1"/>
    </xf>
    <xf numFmtId="0" fontId="22" fillId="5" borderId="0" xfId="0" applyFont="1" applyFill="1" applyAlignment="1">
      <alignment wrapText="1"/>
    </xf>
    <xf numFmtId="0" fontId="22" fillId="0" borderId="0" xfId="0" applyFont="1" applyFill="1"/>
    <xf numFmtId="0" fontId="12" fillId="0" borderId="4" xfId="2" applyFont="1" applyFill="1" applyBorder="1" applyAlignment="1">
      <alignment horizontal="center" vertical="center" wrapText="1"/>
    </xf>
    <xf numFmtId="0" fontId="12" fillId="0" borderId="5" xfId="2" applyFont="1" applyFill="1" applyBorder="1" applyAlignment="1">
      <alignment horizontal="center" vertical="center" wrapText="1"/>
    </xf>
    <xf numFmtId="0" fontId="12" fillId="0" borderId="6" xfId="2" applyFont="1" applyFill="1" applyBorder="1" applyAlignment="1">
      <alignment horizontal="center" vertical="center" wrapText="1"/>
    </xf>
    <xf numFmtId="0" fontId="12" fillId="0" borderId="4" xfId="2" applyFont="1" applyFill="1" applyBorder="1" applyAlignment="1">
      <alignment horizontal="center" vertical="center"/>
    </xf>
    <xf numFmtId="0" fontId="12" fillId="0" borderId="5" xfId="2" applyFont="1" applyFill="1" applyBorder="1" applyAlignment="1">
      <alignment horizontal="center" vertical="center"/>
    </xf>
    <xf numFmtId="0" fontId="12" fillId="0" borderId="6" xfId="2" applyFont="1" applyFill="1" applyBorder="1" applyAlignment="1">
      <alignment horizontal="center" vertical="center"/>
    </xf>
    <xf numFmtId="0" fontId="12" fillId="0" borderId="4" xfId="2" applyFont="1" applyBorder="1" applyAlignment="1">
      <alignment horizontal="center" vertical="center"/>
    </xf>
    <xf numFmtId="0" fontId="12" fillId="0" borderId="5" xfId="2" applyFont="1" applyBorder="1" applyAlignment="1">
      <alignment horizontal="center" vertical="center"/>
    </xf>
    <xf numFmtId="0" fontId="12" fillId="0" borderId="6" xfId="2" applyFont="1" applyBorder="1" applyAlignment="1">
      <alignment horizontal="center" vertical="center"/>
    </xf>
    <xf numFmtId="0" fontId="6" fillId="0" borderId="8" xfId="2" applyFont="1" applyBorder="1" applyAlignment="1">
      <alignment horizontal="center" vertical="center"/>
    </xf>
    <xf numFmtId="0" fontId="6" fillId="0" borderId="9" xfId="2" applyFont="1" applyBorder="1" applyAlignment="1">
      <alignment horizontal="center" vertical="center"/>
    </xf>
    <xf numFmtId="0" fontId="6" fillId="0" borderId="10" xfId="2" applyFont="1" applyBorder="1" applyAlignment="1">
      <alignment horizontal="center" vertical="center"/>
    </xf>
    <xf numFmtId="0" fontId="6" fillId="0" borderId="15" xfId="2" applyFont="1" applyBorder="1" applyAlignment="1">
      <alignment horizontal="center" vertical="center"/>
    </xf>
    <xf numFmtId="0" fontId="6" fillId="0" borderId="0" xfId="2" applyFont="1" applyBorder="1" applyAlignment="1">
      <alignment horizontal="center" vertical="center"/>
    </xf>
    <xf numFmtId="0" fontId="6" fillId="0" borderId="16" xfId="2" applyFont="1" applyBorder="1" applyAlignment="1">
      <alignment horizontal="center" vertical="center"/>
    </xf>
    <xf numFmtId="0" fontId="6" fillId="0" borderId="21" xfId="2" applyFont="1" applyBorder="1" applyAlignment="1">
      <alignment horizontal="center" vertical="center"/>
    </xf>
    <xf numFmtId="0" fontId="6" fillId="0" borderId="22" xfId="2" applyFont="1" applyBorder="1" applyAlignment="1">
      <alignment horizontal="center" vertical="center"/>
    </xf>
    <xf numFmtId="0" fontId="6" fillId="0" borderId="23" xfId="2" applyFont="1" applyBorder="1" applyAlignment="1">
      <alignment horizontal="center" vertical="center"/>
    </xf>
    <xf numFmtId="0" fontId="6" fillId="0" borderId="11" xfId="2" applyFont="1" applyFill="1" applyBorder="1" applyAlignment="1">
      <alignment horizontal="center" vertical="center" wrapText="1"/>
    </xf>
    <xf numFmtId="0" fontId="6" fillId="0" borderId="17" xfId="2" applyFont="1" applyFill="1" applyBorder="1" applyAlignment="1">
      <alignment horizontal="center" vertical="center" wrapText="1"/>
    </xf>
    <xf numFmtId="0" fontId="6" fillId="0" borderId="40" xfId="2" applyFont="1" applyFill="1" applyBorder="1" applyAlignment="1">
      <alignment horizontal="center" vertical="center" wrapText="1"/>
    </xf>
    <xf numFmtId="0" fontId="14" fillId="2" borderId="27" xfId="2" applyFont="1" applyFill="1" applyBorder="1" applyAlignment="1">
      <alignment horizontal="left" vertical="center" wrapText="1"/>
    </xf>
    <xf numFmtId="0" fontId="6" fillId="2" borderId="28" xfId="2" applyFont="1" applyFill="1" applyBorder="1" applyAlignment="1">
      <alignment horizontal="left" vertical="center" wrapText="1"/>
    </xf>
    <xf numFmtId="0" fontId="6" fillId="2" borderId="29" xfId="2" applyFont="1" applyFill="1" applyBorder="1" applyAlignment="1">
      <alignment horizontal="left" vertical="center" wrapText="1"/>
    </xf>
    <xf numFmtId="0" fontId="14" fillId="0" borderId="38"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39" xfId="0" applyFont="1" applyBorder="1" applyAlignment="1">
      <alignment horizontal="center" vertical="center" wrapText="1"/>
    </xf>
  </cellXfs>
  <cellStyles count="4">
    <cellStyle name="Comma" xfId="1" builtinId="3"/>
    <cellStyle name="Comma_Sheet1" xfId="3"/>
    <cellStyle name="Normal" xfId="0" builtinId="0"/>
    <cellStyle name="Normal_Sheet1" xfId="2"/>
  </cellStyles>
  <dxfs count="0"/>
  <tableStyles count="0" defaultTableStyle="TableStyleMedium2" defaultPivotStyle="PivotStyleLight16"/>
  <colors>
    <mruColors>
      <color rgb="FF8DA8B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A18" sqref="A18"/>
    </sheetView>
  </sheetViews>
  <sheetFormatPr defaultRowHeight="15"/>
  <cols>
    <col min="1" max="1" width="96" style="119" customWidth="1"/>
  </cols>
  <sheetData>
    <row r="1" spans="1:4">
      <c r="A1" s="120" t="s">
        <v>125</v>
      </c>
    </row>
    <row r="2" spans="1:4" ht="30">
      <c r="A2" s="119" t="s">
        <v>122</v>
      </c>
    </row>
    <row r="3" spans="1:4" ht="30">
      <c r="A3" s="119" t="s">
        <v>123</v>
      </c>
    </row>
    <row r="4" spans="1:4" s="77" customFormat="1">
      <c r="A4" s="119" t="s">
        <v>132</v>
      </c>
    </row>
    <row r="5" spans="1:4" s="77" customFormat="1">
      <c r="A5" s="119" t="s">
        <v>121</v>
      </c>
    </row>
    <row r="6" spans="1:4" s="77" customFormat="1">
      <c r="A6" s="119"/>
    </row>
    <row r="7" spans="1:4" s="77" customFormat="1" ht="30">
      <c r="A7" s="119" t="s">
        <v>129</v>
      </c>
    </row>
    <row r="8" spans="1:4">
      <c r="A8" s="122" t="s">
        <v>130</v>
      </c>
    </row>
    <row r="9" spans="1:4">
      <c r="A9" s="77" t="s">
        <v>126</v>
      </c>
    </row>
    <row r="10" spans="1:4">
      <c r="A10" s="77" t="s">
        <v>127</v>
      </c>
    </row>
    <row r="11" spans="1:4">
      <c r="A11" s="77" t="s">
        <v>128</v>
      </c>
    </row>
    <row r="13" spans="1:4">
      <c r="D13" s="77"/>
    </row>
    <row r="14" spans="1:4" s="104" customFormat="1">
      <c r="A14" s="121" t="s">
        <v>124</v>
      </c>
      <c r="D14" s="77"/>
    </row>
    <row r="15" spans="1:4" ht="30">
      <c r="A15" s="119" t="s">
        <v>131</v>
      </c>
      <c r="D15"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A29"/>
  <sheetViews>
    <sheetView zoomScale="84" zoomScaleNormal="84" workbookViewId="0">
      <pane xSplit="3" ySplit="1" topLeftCell="D2" activePane="bottomRight" state="frozenSplit"/>
      <selection activeCell="E7" sqref="E7"/>
      <selection pane="topRight" activeCell="E7" sqref="E7"/>
      <selection pane="bottomLeft" activeCell="E7" sqref="E7"/>
      <selection pane="bottomRight" activeCell="K17" sqref="K17"/>
    </sheetView>
  </sheetViews>
  <sheetFormatPr defaultRowHeight="15"/>
  <cols>
    <col min="1" max="2" width="3" style="75" customWidth="1"/>
    <col min="3" max="3" width="2.5703125" style="75" customWidth="1"/>
    <col min="4" max="5" width="2.28515625" style="75" customWidth="1"/>
    <col min="6" max="6" width="11.85546875" style="75" hidden="1" customWidth="1"/>
    <col min="7" max="7" width="2.28515625" style="75" customWidth="1"/>
    <col min="8" max="8" width="8.7109375" style="75" bestFit="1" customWidth="1"/>
    <col min="9" max="9" width="2.28515625" style="75" customWidth="1"/>
    <col min="10" max="10" width="4.5703125" style="75" hidden="1" customWidth="1"/>
    <col min="11" max="11" width="2.28515625" style="75" customWidth="1"/>
    <col min="12" max="12" width="23" style="75" bestFit="1" customWidth="1"/>
    <col min="13" max="13" width="2.28515625" style="75" customWidth="1"/>
    <col min="14" max="14" width="57" style="75" customWidth="1"/>
    <col min="15" max="15" width="2.28515625" style="75" customWidth="1"/>
    <col min="16" max="16" width="8" style="75" customWidth="1"/>
    <col min="17" max="17" width="2.28515625" style="75" customWidth="1"/>
    <col min="18" max="18" width="9.28515625" style="118" bestFit="1" customWidth="1"/>
    <col min="19" max="19" width="2.28515625" style="118" customWidth="1"/>
    <col min="20" max="20" width="9.28515625" style="118" bestFit="1" customWidth="1"/>
    <col min="22" max="22" width="60.85546875" style="77" customWidth="1"/>
    <col min="23" max="27" width="9.140625" style="77"/>
  </cols>
  <sheetData>
    <row r="1" spans="1:20" s="98" customFormat="1" ht="15.75" thickBot="1">
      <c r="A1" s="99"/>
      <c r="B1" s="99"/>
      <c r="C1" s="99"/>
      <c r="D1" s="99"/>
      <c r="E1" s="99"/>
      <c r="F1" s="100" t="s">
        <v>62</v>
      </c>
      <c r="G1" s="99"/>
      <c r="H1" s="100" t="s">
        <v>63</v>
      </c>
      <c r="I1" s="99"/>
      <c r="J1" s="100" t="s">
        <v>64</v>
      </c>
      <c r="K1" s="99"/>
      <c r="L1" s="100" t="s">
        <v>65</v>
      </c>
      <c r="M1" s="99"/>
      <c r="N1" s="100" t="s">
        <v>66</v>
      </c>
      <c r="O1" s="99"/>
      <c r="P1" s="100" t="s">
        <v>116</v>
      </c>
      <c r="Q1" s="99"/>
      <c r="R1" s="113" t="s">
        <v>67</v>
      </c>
      <c r="S1" s="114"/>
      <c r="T1" s="113" t="s">
        <v>20</v>
      </c>
    </row>
    <row r="2" spans="1:20" ht="30" customHeight="1" thickTop="1">
      <c r="A2" s="96"/>
      <c r="B2" s="96" t="s">
        <v>46</v>
      </c>
      <c r="C2" s="96"/>
      <c r="D2" s="96"/>
      <c r="E2" s="96"/>
      <c r="F2" s="96"/>
      <c r="G2" s="96"/>
      <c r="H2" s="102"/>
      <c r="I2" s="96"/>
      <c r="J2" s="96"/>
      <c r="K2" s="96"/>
      <c r="L2" s="96"/>
      <c r="M2" s="96"/>
      <c r="N2" s="96"/>
      <c r="O2" s="96"/>
      <c r="P2" s="96"/>
      <c r="Q2" s="96"/>
      <c r="R2" s="115"/>
      <c r="S2" s="115"/>
      <c r="T2" s="115"/>
    </row>
    <row r="3" spans="1:20">
      <c r="A3" s="96"/>
      <c r="B3" s="96"/>
      <c r="C3" s="96" t="s">
        <v>57</v>
      </c>
      <c r="D3" s="96"/>
      <c r="E3" s="96"/>
      <c r="F3" s="96"/>
      <c r="G3" s="96"/>
      <c r="H3" s="102"/>
      <c r="I3" s="96"/>
      <c r="J3" s="96"/>
      <c r="K3" s="96"/>
      <c r="L3" s="96"/>
      <c r="M3" s="96"/>
      <c r="N3" s="96"/>
      <c r="O3" s="96"/>
      <c r="P3" s="96"/>
      <c r="Q3" s="96"/>
      <c r="R3" s="115"/>
      <c r="S3" s="115"/>
      <c r="T3" s="115"/>
    </row>
    <row r="4" spans="1:20">
      <c r="A4" s="97"/>
      <c r="B4" s="97"/>
      <c r="C4" s="97"/>
      <c r="D4" s="97"/>
      <c r="E4" s="97"/>
      <c r="F4" s="97" t="s">
        <v>71</v>
      </c>
      <c r="G4" s="97"/>
      <c r="H4" s="103">
        <v>42883</v>
      </c>
      <c r="I4" s="97"/>
      <c r="J4" s="97" t="s">
        <v>72</v>
      </c>
      <c r="K4" s="97"/>
      <c r="L4" s="97" t="s">
        <v>98</v>
      </c>
      <c r="M4" s="97"/>
      <c r="N4" s="97" t="s">
        <v>101</v>
      </c>
      <c r="O4" s="97"/>
      <c r="P4" s="97" t="s">
        <v>59</v>
      </c>
      <c r="Q4" s="97"/>
      <c r="R4" s="116">
        <v>21300</v>
      </c>
      <c r="S4" s="116"/>
      <c r="T4" s="116">
        <f>ROUND(T3+R4,5)</f>
        <v>21300</v>
      </c>
    </row>
    <row r="5" spans="1:20">
      <c r="A5" s="97"/>
      <c r="B5" s="97"/>
      <c r="C5" s="97"/>
      <c r="D5" s="97"/>
      <c r="E5" s="97"/>
      <c r="F5" s="97" t="s">
        <v>71</v>
      </c>
      <c r="G5" s="97"/>
      <c r="H5" s="103">
        <v>42916</v>
      </c>
      <c r="I5" s="97"/>
      <c r="J5" s="97" t="s">
        <v>77</v>
      </c>
      <c r="K5" s="97"/>
      <c r="L5" s="97" t="s">
        <v>99</v>
      </c>
      <c r="M5" s="97"/>
      <c r="N5" s="97" t="s">
        <v>100</v>
      </c>
      <c r="O5" s="97"/>
      <c r="P5" s="97" t="s">
        <v>60</v>
      </c>
      <c r="Q5" s="97"/>
      <c r="R5" s="116">
        <v>32000</v>
      </c>
      <c r="S5" s="116"/>
      <c r="T5" s="116">
        <f>ROUND(T4+R5,5)</f>
        <v>53300</v>
      </c>
    </row>
    <row r="6" spans="1:20" ht="15.75" thickBot="1">
      <c r="A6" s="97"/>
      <c r="B6" s="97"/>
      <c r="C6" s="97"/>
      <c r="D6" s="97"/>
      <c r="E6" s="97"/>
      <c r="F6" s="97" t="s">
        <v>71</v>
      </c>
      <c r="G6" s="97"/>
      <c r="H6" s="103">
        <v>42948</v>
      </c>
      <c r="I6" s="97"/>
      <c r="J6" s="97" t="s">
        <v>78</v>
      </c>
      <c r="K6" s="97"/>
      <c r="L6" s="97" t="s">
        <v>108</v>
      </c>
      <c r="M6" s="97"/>
      <c r="N6" s="97" t="s">
        <v>109</v>
      </c>
      <c r="O6" s="97"/>
      <c r="P6" s="97" t="s">
        <v>61</v>
      </c>
      <c r="Q6" s="97"/>
      <c r="R6" s="117">
        <v>4000</v>
      </c>
      <c r="S6" s="116"/>
      <c r="T6" s="117">
        <f>ROUND(T5+R6,5)</f>
        <v>57300</v>
      </c>
    </row>
    <row r="7" spans="1:20">
      <c r="A7" s="97"/>
      <c r="B7" s="97"/>
      <c r="C7" s="97" t="s">
        <v>68</v>
      </c>
      <c r="D7" s="97"/>
      <c r="E7" s="97"/>
      <c r="F7" s="97"/>
      <c r="G7" s="97"/>
      <c r="H7" s="103"/>
      <c r="I7" s="97"/>
      <c r="J7" s="97"/>
      <c r="K7" s="97"/>
      <c r="L7" s="97"/>
      <c r="M7" s="97"/>
      <c r="N7" s="97"/>
      <c r="O7" s="97"/>
      <c r="P7" s="97"/>
      <c r="Q7" s="97"/>
      <c r="R7" s="116">
        <f>ROUND(SUM(R3:R6),5)</f>
        <v>57300</v>
      </c>
      <c r="S7" s="116"/>
      <c r="T7" s="116">
        <f>T6</f>
        <v>57300</v>
      </c>
    </row>
    <row r="8" spans="1:20" s="77" customFormat="1">
      <c r="A8" s="96"/>
      <c r="B8" s="96"/>
      <c r="C8" s="96" t="s">
        <v>56</v>
      </c>
      <c r="D8" s="96"/>
      <c r="E8" s="96"/>
      <c r="F8" s="96"/>
      <c r="G8" s="96"/>
      <c r="H8" s="102"/>
      <c r="I8" s="96"/>
      <c r="J8" s="96"/>
      <c r="K8" s="96"/>
      <c r="L8" s="96"/>
      <c r="M8" s="96"/>
      <c r="N8" s="96"/>
      <c r="O8" s="96"/>
      <c r="P8" s="96"/>
      <c r="Q8" s="96"/>
      <c r="R8" s="115"/>
      <c r="S8" s="115"/>
      <c r="T8" s="115"/>
    </row>
    <row r="9" spans="1:20" s="77" customFormat="1">
      <c r="A9" s="97"/>
      <c r="B9" s="97"/>
      <c r="C9" s="97"/>
      <c r="D9" s="97"/>
      <c r="E9" s="97"/>
      <c r="F9" s="97" t="s">
        <v>71</v>
      </c>
      <c r="G9" s="97"/>
      <c r="H9" s="103">
        <v>42974</v>
      </c>
      <c r="I9" s="97"/>
      <c r="J9" s="97" t="s">
        <v>72</v>
      </c>
      <c r="K9" s="97"/>
      <c r="L9" s="97" t="s">
        <v>84</v>
      </c>
      <c r="M9" s="97"/>
      <c r="N9" s="97" t="s">
        <v>119</v>
      </c>
      <c r="O9" s="97"/>
      <c r="P9" s="97" t="s">
        <v>59</v>
      </c>
      <c r="Q9" s="97"/>
      <c r="R9" s="116">
        <v>19000</v>
      </c>
      <c r="S9" s="116"/>
      <c r="T9" s="116">
        <f>ROUND(T8+R9,5)</f>
        <v>19000</v>
      </c>
    </row>
    <row r="10" spans="1:20" s="77" customFormat="1">
      <c r="A10" s="97"/>
      <c r="B10" s="97"/>
      <c r="C10" s="97"/>
      <c r="D10" s="97"/>
      <c r="E10" s="97"/>
      <c r="F10" s="97" t="s">
        <v>71</v>
      </c>
      <c r="G10" s="97"/>
      <c r="H10" s="103">
        <v>43008</v>
      </c>
      <c r="I10" s="97"/>
      <c r="J10" s="97" t="s">
        <v>77</v>
      </c>
      <c r="K10" s="97"/>
      <c r="L10" s="97" t="s">
        <v>85</v>
      </c>
      <c r="M10" s="97"/>
      <c r="N10" s="97" t="s">
        <v>107</v>
      </c>
      <c r="O10" s="97"/>
      <c r="P10" s="97" t="s">
        <v>60</v>
      </c>
      <c r="Q10" s="97"/>
      <c r="R10" s="116">
        <v>8000</v>
      </c>
      <c r="S10" s="116"/>
      <c r="T10" s="116">
        <f>ROUND(T9+R10,5)</f>
        <v>27000</v>
      </c>
    </row>
    <row r="11" spans="1:20" s="77" customFormat="1">
      <c r="A11" s="97"/>
      <c r="B11" s="97"/>
      <c r="C11" s="97"/>
      <c r="D11" s="97"/>
      <c r="E11" s="97"/>
      <c r="F11" s="97" t="s">
        <v>71</v>
      </c>
      <c r="G11" s="97"/>
      <c r="H11" s="103">
        <v>42916</v>
      </c>
      <c r="I11" s="97"/>
      <c r="J11" s="97" t="s">
        <v>74</v>
      </c>
      <c r="K11" s="97"/>
      <c r="L11" s="97" t="s">
        <v>79</v>
      </c>
      <c r="M11" s="97"/>
      <c r="N11" s="97" t="s">
        <v>105</v>
      </c>
      <c r="O11" s="97"/>
      <c r="P11" s="97" t="s">
        <v>59</v>
      </c>
      <c r="Q11" s="97"/>
      <c r="R11" s="116">
        <v>712</v>
      </c>
      <c r="S11" s="116"/>
      <c r="T11" s="116">
        <f t="shared" ref="T11:T12" si="0">ROUND(T10+R11,5)</f>
        <v>27712</v>
      </c>
    </row>
    <row r="12" spans="1:20" s="77" customFormat="1" ht="15.75" thickBot="1">
      <c r="A12" s="97"/>
      <c r="B12" s="97"/>
      <c r="C12" s="97"/>
      <c r="D12" s="97"/>
      <c r="E12" s="97"/>
      <c r="F12" s="97" t="s">
        <v>71</v>
      </c>
      <c r="G12" s="97"/>
      <c r="H12" s="103">
        <v>43038</v>
      </c>
      <c r="I12" s="97"/>
      <c r="J12" s="97" t="s">
        <v>78</v>
      </c>
      <c r="K12" s="97"/>
      <c r="L12" s="97" t="s">
        <v>110</v>
      </c>
      <c r="M12" s="97"/>
      <c r="N12" s="97" t="s">
        <v>111</v>
      </c>
      <c r="O12" s="97"/>
      <c r="P12" s="97" t="s">
        <v>61</v>
      </c>
      <c r="Q12" s="97"/>
      <c r="R12" s="117">
        <v>85</v>
      </c>
      <c r="S12" s="116"/>
      <c r="T12" s="117">
        <f t="shared" si="0"/>
        <v>27797</v>
      </c>
    </row>
    <row r="13" spans="1:20" s="77" customFormat="1">
      <c r="A13" s="97"/>
      <c r="B13" s="97"/>
      <c r="C13" s="97" t="s">
        <v>68</v>
      </c>
      <c r="D13" s="97"/>
      <c r="E13" s="97"/>
      <c r="F13" s="97"/>
      <c r="G13" s="97"/>
      <c r="H13" s="103"/>
      <c r="I13" s="97"/>
      <c r="J13" s="97"/>
      <c r="K13" s="97"/>
      <c r="L13" s="97"/>
      <c r="M13" s="97"/>
      <c r="N13" s="97"/>
      <c r="O13" s="97"/>
      <c r="P13" s="97"/>
      <c r="Q13" s="97"/>
      <c r="R13" s="116">
        <f>ROUND(SUM(R8:R12),5)</f>
        <v>27797</v>
      </c>
      <c r="S13" s="116"/>
      <c r="T13" s="116">
        <f>T12</f>
        <v>27797</v>
      </c>
    </row>
    <row r="14" spans="1:20" ht="30" customHeight="1">
      <c r="A14" s="96"/>
      <c r="B14" s="96"/>
      <c r="C14" s="96" t="s">
        <v>55</v>
      </c>
      <c r="D14" s="96"/>
      <c r="E14" s="96"/>
      <c r="F14" s="96"/>
      <c r="G14" s="96"/>
      <c r="H14" s="102"/>
      <c r="I14" s="96"/>
      <c r="J14" s="96"/>
      <c r="K14" s="96"/>
      <c r="L14" s="96"/>
      <c r="M14" s="96"/>
      <c r="N14" s="96"/>
      <c r="O14" s="96"/>
      <c r="P14" s="96"/>
      <c r="Q14" s="96"/>
      <c r="R14" s="115"/>
      <c r="S14" s="115"/>
      <c r="T14" s="115"/>
    </row>
    <row r="15" spans="1:20" ht="15.75" thickBot="1">
      <c r="A15" s="101"/>
      <c r="B15" s="101"/>
      <c r="C15" s="101"/>
      <c r="D15" s="97"/>
      <c r="E15" s="97"/>
      <c r="F15" s="97" t="s">
        <v>71</v>
      </c>
      <c r="G15" s="97"/>
      <c r="H15" s="103">
        <v>42916</v>
      </c>
      <c r="I15" s="97"/>
      <c r="J15" s="97" t="s">
        <v>75</v>
      </c>
      <c r="K15" s="97"/>
      <c r="L15" s="97" t="s">
        <v>80</v>
      </c>
      <c r="M15" s="97"/>
      <c r="N15" s="97" t="s">
        <v>117</v>
      </c>
      <c r="O15" s="97"/>
      <c r="P15" s="97" t="s">
        <v>59</v>
      </c>
      <c r="Q15" s="97"/>
      <c r="R15" s="117">
        <v>-115000</v>
      </c>
      <c r="S15" s="116"/>
      <c r="T15" s="117">
        <f>ROUND(T14+R15,5)</f>
        <v>-115000</v>
      </c>
    </row>
    <row r="16" spans="1:20">
      <c r="A16" s="97"/>
      <c r="B16" s="97"/>
      <c r="C16" s="97" t="s">
        <v>69</v>
      </c>
      <c r="D16" s="97"/>
      <c r="E16" s="97"/>
      <c r="F16" s="97"/>
      <c r="G16" s="97"/>
      <c r="H16" s="103"/>
      <c r="I16" s="97"/>
      <c r="J16" s="97"/>
      <c r="K16" s="97"/>
      <c r="L16" s="97"/>
      <c r="M16" s="97"/>
      <c r="N16" s="97"/>
      <c r="O16" s="97"/>
      <c r="P16" s="97"/>
      <c r="Q16" s="97"/>
      <c r="R16" s="116">
        <f>ROUND(SUM(R14:R15),5)</f>
        <v>-115000</v>
      </c>
      <c r="S16" s="116"/>
      <c r="T16" s="116">
        <f>T15</f>
        <v>-115000</v>
      </c>
    </row>
    <row r="17" spans="1:20" s="77" customFormat="1" ht="30" customHeight="1">
      <c r="A17" s="96"/>
      <c r="B17" s="96"/>
      <c r="C17" s="96" t="s">
        <v>102</v>
      </c>
      <c r="D17" s="96"/>
      <c r="E17" s="96"/>
      <c r="F17" s="96"/>
      <c r="G17" s="96"/>
      <c r="H17" s="102"/>
      <c r="I17" s="96"/>
      <c r="J17" s="96"/>
      <c r="K17" s="96"/>
      <c r="L17" s="96"/>
      <c r="M17" s="96"/>
      <c r="N17" s="96"/>
      <c r="O17" s="96"/>
      <c r="P17" s="96"/>
      <c r="Q17" s="96"/>
      <c r="R17" s="115"/>
      <c r="S17" s="115"/>
      <c r="T17" s="115"/>
    </row>
    <row r="18" spans="1:20" s="77" customFormat="1" ht="15.75" thickBot="1">
      <c r="A18" s="101"/>
      <c r="B18" s="101"/>
      <c r="C18" s="101"/>
      <c r="D18" s="97"/>
      <c r="E18" s="97"/>
      <c r="F18" s="97" t="s">
        <v>71</v>
      </c>
      <c r="G18" s="97"/>
      <c r="H18" s="103">
        <v>42916</v>
      </c>
      <c r="I18" s="97"/>
      <c r="J18" s="97" t="s">
        <v>75</v>
      </c>
      <c r="K18" s="97"/>
      <c r="L18" s="97" t="s">
        <v>112</v>
      </c>
      <c r="M18" s="97"/>
      <c r="N18" s="97" t="s">
        <v>113</v>
      </c>
      <c r="O18" s="97"/>
      <c r="P18" s="97" t="s">
        <v>59</v>
      </c>
      <c r="Q18" s="97"/>
      <c r="R18" s="117">
        <v>4250</v>
      </c>
      <c r="S18" s="116"/>
      <c r="T18" s="117">
        <f>ROUND(T17+R18,5)</f>
        <v>4250</v>
      </c>
    </row>
    <row r="19" spans="1:20" s="77" customFormat="1">
      <c r="A19" s="97"/>
      <c r="B19" s="97"/>
      <c r="C19" s="97" t="s">
        <v>69</v>
      </c>
      <c r="D19" s="97"/>
      <c r="E19" s="97"/>
      <c r="F19" s="97"/>
      <c r="G19" s="97"/>
      <c r="H19" s="103"/>
      <c r="I19" s="97"/>
      <c r="J19" s="97"/>
      <c r="K19" s="97"/>
      <c r="L19" s="97"/>
      <c r="M19" s="97"/>
      <c r="N19" s="97"/>
      <c r="O19" s="97"/>
      <c r="P19" s="97"/>
      <c r="Q19" s="97"/>
      <c r="R19" s="116">
        <f>ROUND(SUM(R17:R18),5)</f>
        <v>4250</v>
      </c>
      <c r="S19" s="116"/>
      <c r="T19" s="116">
        <f>T18</f>
        <v>4250</v>
      </c>
    </row>
    <row r="20" spans="1:20" s="77" customFormat="1" ht="30" customHeight="1">
      <c r="A20" s="96"/>
      <c r="B20" s="96"/>
      <c r="C20" s="96" t="s">
        <v>104</v>
      </c>
      <c r="D20" s="96"/>
      <c r="E20" s="96"/>
      <c r="F20" s="96"/>
      <c r="G20" s="96"/>
      <c r="H20" s="102"/>
      <c r="I20" s="96"/>
      <c r="J20" s="96"/>
      <c r="K20" s="96"/>
      <c r="L20" s="96"/>
      <c r="M20" s="96"/>
      <c r="N20" s="96"/>
      <c r="O20" s="96"/>
      <c r="P20" s="96"/>
      <c r="Q20" s="96"/>
      <c r="R20" s="115"/>
      <c r="S20" s="115"/>
      <c r="T20" s="115"/>
    </row>
    <row r="21" spans="1:20" s="77" customFormat="1">
      <c r="A21" s="97"/>
      <c r="B21" s="97"/>
      <c r="C21" s="97"/>
      <c r="D21" s="97"/>
      <c r="E21" s="97"/>
      <c r="F21" s="97" t="s">
        <v>71</v>
      </c>
      <c r="G21" s="97"/>
      <c r="H21" s="103">
        <v>42916</v>
      </c>
      <c r="I21" s="97"/>
      <c r="J21" s="97" t="s">
        <v>73</v>
      </c>
      <c r="K21" s="97"/>
      <c r="L21" s="97"/>
      <c r="M21" s="97"/>
      <c r="N21" s="97" t="s">
        <v>81</v>
      </c>
      <c r="O21" s="97"/>
      <c r="P21" s="97" t="s">
        <v>59</v>
      </c>
      <c r="Q21" s="97"/>
      <c r="R21" s="116">
        <v>1350</v>
      </c>
      <c r="S21" s="116"/>
      <c r="T21" s="116">
        <f>ROUND(T20+R21,5)</f>
        <v>1350</v>
      </c>
    </row>
    <row r="22" spans="1:20" s="77" customFormat="1">
      <c r="A22" s="97"/>
      <c r="B22" s="97"/>
      <c r="C22" s="97"/>
      <c r="D22" s="97"/>
      <c r="E22" s="97"/>
      <c r="F22" s="97" t="s">
        <v>71</v>
      </c>
      <c r="G22" s="97"/>
      <c r="H22" s="103">
        <v>42916</v>
      </c>
      <c r="I22" s="97"/>
      <c r="J22" s="97" t="s">
        <v>74</v>
      </c>
      <c r="K22" s="97"/>
      <c r="L22" s="97" t="s">
        <v>79</v>
      </c>
      <c r="M22" s="97"/>
      <c r="N22" s="97" t="s">
        <v>82</v>
      </c>
      <c r="O22" s="97"/>
      <c r="P22" s="97" t="s">
        <v>58</v>
      </c>
      <c r="Q22" s="97"/>
      <c r="R22" s="116">
        <v>712</v>
      </c>
      <c r="S22" s="116"/>
      <c r="T22" s="116">
        <f>ROUND(T21+R22,5)</f>
        <v>2062</v>
      </c>
    </row>
    <row r="23" spans="1:20" s="77" customFormat="1" ht="15.75" thickBot="1">
      <c r="A23" s="97"/>
      <c r="B23" s="97"/>
      <c r="C23" s="97"/>
      <c r="D23" s="97"/>
      <c r="E23" s="97"/>
      <c r="F23" s="97" t="s">
        <v>71</v>
      </c>
      <c r="G23" s="97"/>
      <c r="H23" s="103">
        <v>42916</v>
      </c>
      <c r="I23" s="97"/>
      <c r="J23" s="97" t="s">
        <v>76</v>
      </c>
      <c r="K23" s="97"/>
      <c r="L23" s="97"/>
      <c r="M23" s="97"/>
      <c r="N23" s="97" t="s">
        <v>83</v>
      </c>
      <c r="O23" s="97"/>
      <c r="P23" s="97" t="s">
        <v>58</v>
      </c>
      <c r="Q23" s="97"/>
      <c r="R23" s="117">
        <v>500</v>
      </c>
      <c r="S23" s="116"/>
      <c r="T23" s="117">
        <f>ROUND(T22+R23,5)</f>
        <v>2562</v>
      </c>
    </row>
    <row r="24" spans="1:20" s="77" customFormat="1">
      <c r="A24" s="97"/>
      <c r="B24" s="97"/>
      <c r="C24" s="97" t="s">
        <v>70</v>
      </c>
      <c r="D24" s="97"/>
      <c r="E24" s="97"/>
      <c r="F24" s="97"/>
      <c r="G24" s="97"/>
      <c r="H24" s="103"/>
      <c r="I24" s="97"/>
      <c r="J24" s="97"/>
      <c r="K24" s="97"/>
      <c r="L24" s="97"/>
      <c r="M24" s="97"/>
      <c r="N24" s="97"/>
      <c r="O24" s="97"/>
      <c r="P24" s="97"/>
      <c r="Q24" s="97"/>
      <c r="R24" s="116">
        <f>ROUND(SUM(R20:R23),5)</f>
        <v>2562</v>
      </c>
      <c r="S24" s="116"/>
      <c r="T24" s="116">
        <f>T23</f>
        <v>2562</v>
      </c>
    </row>
    <row r="25" spans="1:20" ht="30" customHeight="1">
      <c r="A25" s="96"/>
      <c r="B25" s="96"/>
      <c r="C25" s="96" t="s">
        <v>54</v>
      </c>
      <c r="D25" s="96"/>
      <c r="E25" s="96"/>
      <c r="F25" s="96"/>
      <c r="G25" s="96"/>
      <c r="H25" s="102"/>
      <c r="I25" s="96"/>
      <c r="J25" s="96"/>
      <c r="K25" s="96"/>
      <c r="L25" s="96"/>
      <c r="M25" s="96"/>
      <c r="N25" s="96"/>
      <c r="O25" s="96"/>
      <c r="P25" s="96"/>
      <c r="Q25" s="96"/>
      <c r="R25" s="115"/>
      <c r="S25" s="115"/>
      <c r="T25" s="115"/>
    </row>
    <row r="26" spans="1:20">
      <c r="A26" s="97"/>
      <c r="B26" s="97"/>
      <c r="C26" s="97"/>
      <c r="D26" s="97"/>
      <c r="E26" s="97"/>
      <c r="F26" s="97" t="s">
        <v>71</v>
      </c>
      <c r="G26" s="97"/>
      <c r="H26" s="103">
        <v>42916</v>
      </c>
      <c r="I26" s="97"/>
      <c r="J26" s="97" t="s">
        <v>73</v>
      </c>
      <c r="K26" s="97"/>
      <c r="L26" s="97" t="s">
        <v>114</v>
      </c>
      <c r="M26" s="97"/>
      <c r="N26" s="97" t="s">
        <v>106</v>
      </c>
      <c r="O26" s="97"/>
      <c r="P26" s="97" t="s">
        <v>59</v>
      </c>
      <c r="Q26" s="97"/>
      <c r="R26" s="116">
        <v>5000</v>
      </c>
      <c r="S26" s="116"/>
      <c r="T26" s="116">
        <f>ROUND(T25+R26,5)</f>
        <v>5000</v>
      </c>
    </row>
    <row r="27" spans="1:20" ht="15.75" thickBot="1">
      <c r="A27" s="97"/>
      <c r="B27" s="97"/>
      <c r="C27" s="97"/>
      <c r="D27" s="97"/>
      <c r="E27" s="97"/>
      <c r="F27" s="97" t="s">
        <v>71</v>
      </c>
      <c r="G27" s="97"/>
      <c r="H27" s="103">
        <v>42916</v>
      </c>
      <c r="I27" s="97"/>
      <c r="J27" s="97" t="s">
        <v>76</v>
      </c>
      <c r="K27" s="97"/>
      <c r="L27" s="97" t="s">
        <v>115</v>
      </c>
      <c r="M27" s="97"/>
      <c r="N27" s="97" t="s">
        <v>105</v>
      </c>
      <c r="O27" s="97"/>
      <c r="P27" s="97" t="s">
        <v>59</v>
      </c>
      <c r="Q27" s="97"/>
      <c r="R27" s="117">
        <v>2500</v>
      </c>
      <c r="S27" s="116"/>
      <c r="T27" s="117">
        <f>ROUND(T26+R27,5)</f>
        <v>7500</v>
      </c>
    </row>
    <row r="28" spans="1:20">
      <c r="A28" s="97"/>
      <c r="B28" s="97"/>
      <c r="C28" s="97" t="s">
        <v>70</v>
      </c>
      <c r="D28" s="97"/>
      <c r="E28" s="97"/>
      <c r="F28" s="97"/>
      <c r="G28" s="97"/>
      <c r="H28" s="103"/>
      <c r="I28" s="97"/>
      <c r="J28" s="97"/>
      <c r="K28" s="97"/>
      <c r="L28" s="97"/>
      <c r="M28" s="97"/>
      <c r="N28" s="97"/>
      <c r="O28" s="97"/>
      <c r="P28" s="97"/>
      <c r="Q28" s="97"/>
      <c r="R28" s="116">
        <f>ROUND(SUM(R25:R27),5)</f>
        <v>7500</v>
      </c>
      <c r="S28" s="116"/>
      <c r="T28" s="116">
        <f>T27</f>
        <v>7500</v>
      </c>
    </row>
    <row r="29" spans="1:20" ht="30" customHeight="1">
      <c r="A29" s="96"/>
      <c r="B29" s="96" t="s">
        <v>53</v>
      </c>
      <c r="C29" s="96"/>
      <c r="D29" s="96"/>
      <c r="E29" s="96"/>
      <c r="F29" s="96"/>
      <c r="G29" s="96"/>
      <c r="H29" s="102"/>
      <c r="I29" s="97"/>
      <c r="J29" s="97"/>
      <c r="K29" s="97"/>
      <c r="L29" s="97"/>
      <c r="M29" s="97"/>
      <c r="N29" s="96" t="s">
        <v>118</v>
      </c>
      <c r="O29" s="97"/>
      <c r="P29" s="97"/>
      <c r="Q29" s="97"/>
      <c r="R29" s="115">
        <f>ROUND(R7+R13+R16+R19+R24+R28,5)</f>
        <v>-15591</v>
      </c>
      <c r="S29" s="116"/>
      <c r="T29" s="116"/>
    </row>
  </sheetData>
  <pageMargins left="0.7" right="0.7" top="0.75" bottom="0.75" header="0.25" footer="0.3"/>
  <pageSetup paperSize="9" orientation="portrait" r:id="rId1"/>
  <headerFooter>
    <oddHeader>&amp;L&amp;"Arial,Bold"&amp;8 6:04 PM
&amp;"Arial,Bold"&amp;8 17/06/17
&amp;"Arial,Bold"&amp;8 Accrual Basis&amp;C&amp;"Arial,Bold"&amp;12 DEA - UNDP - GEF 5 SLM Project (PIMS no: 5054
&amp;"Arial,Bold"&amp;14 Transaction Detail by Account
&amp;"Arial,Bold"&amp;10 June 2017</oddHeader>
    <oddFooter>&amp;R&amp;"Arial,Bold"&amp;8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G96"/>
  <sheetViews>
    <sheetView topLeftCell="A13" workbookViewId="0">
      <selection activeCell="E89" sqref="E89"/>
    </sheetView>
  </sheetViews>
  <sheetFormatPr defaultRowHeight="16.5"/>
  <cols>
    <col min="1" max="1" width="7.7109375" style="80" customWidth="1"/>
    <col min="2" max="2" width="5.7109375" style="80" customWidth="1"/>
    <col min="3" max="3" width="5" style="80" customWidth="1"/>
    <col min="4" max="4" width="5.7109375" style="80" customWidth="1"/>
    <col min="5" max="5" width="25.28515625" style="80" customWidth="1"/>
    <col min="6" max="6" width="1.7109375" style="80" customWidth="1"/>
    <col min="7" max="7" width="22.7109375" style="80" customWidth="1"/>
    <col min="8" max="8" width="1.7109375" style="80" customWidth="1"/>
    <col min="9" max="10" width="16.7109375" style="80" customWidth="1"/>
    <col min="11" max="11" width="14.7109375" style="80" customWidth="1"/>
    <col min="12" max="12" width="16.7109375" style="80" customWidth="1"/>
    <col min="13" max="14" width="14.7109375" style="80" customWidth="1"/>
    <col min="15" max="15" width="1.7109375" style="80" customWidth="1"/>
    <col min="16" max="17" width="14.7109375" style="80" customWidth="1"/>
    <col min="18" max="18" width="14.7109375" style="70" customWidth="1"/>
    <col min="19" max="19" width="1.7109375" style="80" customWidth="1"/>
    <col min="20" max="22" width="9.140625" style="80"/>
    <col min="23" max="33" width="9.140625" style="10"/>
    <col min="34" max="258" width="9.140625" style="80"/>
    <col min="259" max="259" width="7.7109375" style="80" customWidth="1"/>
    <col min="260" max="260" width="5.7109375" style="80" customWidth="1"/>
    <col min="261" max="261" width="5" style="80" customWidth="1"/>
    <col min="262" max="262" width="5.7109375" style="80" customWidth="1"/>
    <col min="263" max="263" width="25.28515625" style="80" customWidth="1"/>
    <col min="264" max="264" width="1.7109375" style="80" customWidth="1"/>
    <col min="265" max="265" width="22.7109375" style="80" customWidth="1"/>
    <col min="266" max="266" width="1.7109375" style="80" customWidth="1"/>
    <col min="267" max="267" width="16.7109375" style="80" customWidth="1"/>
    <col min="268" max="270" width="14.7109375" style="80" customWidth="1"/>
    <col min="271" max="271" width="1.7109375" style="80" customWidth="1"/>
    <col min="272" max="274" width="14.7109375" style="80" customWidth="1"/>
    <col min="275" max="275" width="1.7109375" style="80" customWidth="1"/>
    <col min="276" max="514" width="9.140625" style="80"/>
    <col min="515" max="515" width="7.7109375" style="80" customWidth="1"/>
    <col min="516" max="516" width="5.7109375" style="80" customWidth="1"/>
    <col min="517" max="517" width="5" style="80" customWidth="1"/>
    <col min="518" max="518" width="5.7109375" style="80" customWidth="1"/>
    <col min="519" max="519" width="25.28515625" style="80" customWidth="1"/>
    <col min="520" max="520" width="1.7109375" style="80" customWidth="1"/>
    <col min="521" max="521" width="22.7109375" style="80" customWidth="1"/>
    <col min="522" max="522" width="1.7109375" style="80" customWidth="1"/>
    <col min="523" max="523" width="16.7109375" style="80" customWidth="1"/>
    <col min="524" max="526" width="14.7109375" style="80" customWidth="1"/>
    <col min="527" max="527" width="1.7109375" style="80" customWidth="1"/>
    <col min="528" max="530" width="14.7109375" style="80" customWidth="1"/>
    <col min="531" max="531" width="1.7109375" style="80" customWidth="1"/>
    <col min="532" max="770" width="9.140625" style="80"/>
    <col min="771" max="771" width="7.7109375" style="80" customWidth="1"/>
    <col min="772" max="772" width="5.7109375" style="80" customWidth="1"/>
    <col min="773" max="773" width="5" style="80" customWidth="1"/>
    <col min="774" max="774" width="5.7109375" style="80" customWidth="1"/>
    <col min="775" max="775" width="25.28515625" style="80" customWidth="1"/>
    <col min="776" max="776" width="1.7109375" style="80" customWidth="1"/>
    <col min="777" max="777" width="22.7109375" style="80" customWidth="1"/>
    <col min="778" max="778" width="1.7109375" style="80" customWidth="1"/>
    <col min="779" max="779" width="16.7109375" style="80" customWidth="1"/>
    <col min="780" max="782" width="14.7109375" style="80" customWidth="1"/>
    <col min="783" max="783" width="1.7109375" style="80" customWidth="1"/>
    <col min="784" max="786" width="14.7109375" style="80" customWidth="1"/>
    <col min="787" max="787" width="1.7109375" style="80" customWidth="1"/>
    <col min="788" max="1026" width="9.140625" style="80"/>
    <col min="1027" max="1027" width="7.7109375" style="80" customWidth="1"/>
    <col min="1028" max="1028" width="5.7109375" style="80" customWidth="1"/>
    <col min="1029" max="1029" width="5" style="80" customWidth="1"/>
    <col min="1030" max="1030" width="5.7109375" style="80" customWidth="1"/>
    <col min="1031" max="1031" width="25.28515625" style="80" customWidth="1"/>
    <col min="1032" max="1032" width="1.7109375" style="80" customWidth="1"/>
    <col min="1033" max="1033" width="22.7109375" style="80" customWidth="1"/>
    <col min="1034" max="1034" width="1.7109375" style="80" customWidth="1"/>
    <col min="1035" max="1035" width="16.7109375" style="80" customWidth="1"/>
    <col min="1036" max="1038" width="14.7109375" style="80" customWidth="1"/>
    <col min="1039" max="1039" width="1.7109375" style="80" customWidth="1"/>
    <col min="1040" max="1042" width="14.7109375" style="80" customWidth="1"/>
    <col min="1043" max="1043" width="1.7109375" style="80" customWidth="1"/>
    <col min="1044" max="1282" width="9.140625" style="80"/>
    <col min="1283" max="1283" width="7.7109375" style="80" customWidth="1"/>
    <col min="1284" max="1284" width="5.7109375" style="80" customWidth="1"/>
    <col min="1285" max="1285" width="5" style="80" customWidth="1"/>
    <col min="1286" max="1286" width="5.7109375" style="80" customWidth="1"/>
    <col min="1287" max="1287" width="25.28515625" style="80" customWidth="1"/>
    <col min="1288" max="1288" width="1.7109375" style="80" customWidth="1"/>
    <col min="1289" max="1289" width="22.7109375" style="80" customWidth="1"/>
    <col min="1290" max="1290" width="1.7109375" style="80" customWidth="1"/>
    <col min="1291" max="1291" width="16.7109375" style="80" customWidth="1"/>
    <col min="1292" max="1294" width="14.7109375" style="80" customWidth="1"/>
    <col min="1295" max="1295" width="1.7109375" style="80" customWidth="1"/>
    <col min="1296" max="1298" width="14.7109375" style="80" customWidth="1"/>
    <col min="1299" max="1299" width="1.7109375" style="80" customWidth="1"/>
    <col min="1300" max="1538" width="9.140625" style="80"/>
    <col min="1539" max="1539" width="7.7109375" style="80" customWidth="1"/>
    <col min="1540" max="1540" width="5.7109375" style="80" customWidth="1"/>
    <col min="1541" max="1541" width="5" style="80" customWidth="1"/>
    <col min="1542" max="1542" width="5.7109375" style="80" customWidth="1"/>
    <col min="1543" max="1543" width="25.28515625" style="80" customWidth="1"/>
    <col min="1544" max="1544" width="1.7109375" style="80" customWidth="1"/>
    <col min="1545" max="1545" width="22.7109375" style="80" customWidth="1"/>
    <col min="1546" max="1546" width="1.7109375" style="80" customWidth="1"/>
    <col min="1547" max="1547" width="16.7109375" style="80" customWidth="1"/>
    <col min="1548" max="1550" width="14.7109375" style="80" customWidth="1"/>
    <col min="1551" max="1551" width="1.7109375" style="80" customWidth="1"/>
    <col min="1552" max="1554" width="14.7109375" style="80" customWidth="1"/>
    <col min="1555" max="1555" width="1.7109375" style="80" customWidth="1"/>
    <col min="1556" max="1794" width="9.140625" style="80"/>
    <col min="1795" max="1795" width="7.7109375" style="80" customWidth="1"/>
    <col min="1796" max="1796" width="5.7109375" style="80" customWidth="1"/>
    <col min="1797" max="1797" width="5" style="80" customWidth="1"/>
    <col min="1798" max="1798" width="5.7109375" style="80" customWidth="1"/>
    <col min="1799" max="1799" width="25.28515625" style="80" customWidth="1"/>
    <col min="1800" max="1800" width="1.7109375" style="80" customWidth="1"/>
    <col min="1801" max="1801" width="22.7109375" style="80" customWidth="1"/>
    <col min="1802" max="1802" width="1.7109375" style="80" customWidth="1"/>
    <col min="1803" max="1803" width="16.7109375" style="80" customWidth="1"/>
    <col min="1804" max="1806" width="14.7109375" style="80" customWidth="1"/>
    <col min="1807" max="1807" width="1.7109375" style="80" customWidth="1"/>
    <col min="1808" max="1810" width="14.7109375" style="80" customWidth="1"/>
    <col min="1811" max="1811" width="1.7109375" style="80" customWidth="1"/>
    <col min="1812" max="2050" width="9.140625" style="80"/>
    <col min="2051" max="2051" width="7.7109375" style="80" customWidth="1"/>
    <col min="2052" max="2052" width="5.7109375" style="80" customWidth="1"/>
    <col min="2053" max="2053" width="5" style="80" customWidth="1"/>
    <col min="2054" max="2054" width="5.7109375" style="80" customWidth="1"/>
    <col min="2055" max="2055" width="25.28515625" style="80" customWidth="1"/>
    <col min="2056" max="2056" width="1.7109375" style="80" customWidth="1"/>
    <col min="2057" max="2057" width="22.7109375" style="80" customWidth="1"/>
    <col min="2058" max="2058" width="1.7109375" style="80" customWidth="1"/>
    <col min="2059" max="2059" width="16.7109375" style="80" customWidth="1"/>
    <col min="2060" max="2062" width="14.7109375" style="80" customWidth="1"/>
    <col min="2063" max="2063" width="1.7109375" style="80" customWidth="1"/>
    <col min="2064" max="2066" width="14.7109375" style="80" customWidth="1"/>
    <col min="2067" max="2067" width="1.7109375" style="80" customWidth="1"/>
    <col min="2068" max="2306" width="9.140625" style="80"/>
    <col min="2307" max="2307" width="7.7109375" style="80" customWidth="1"/>
    <col min="2308" max="2308" width="5.7109375" style="80" customWidth="1"/>
    <col min="2309" max="2309" width="5" style="80" customWidth="1"/>
    <col min="2310" max="2310" width="5.7109375" style="80" customWidth="1"/>
    <col min="2311" max="2311" width="25.28515625" style="80" customWidth="1"/>
    <col min="2312" max="2312" width="1.7109375" style="80" customWidth="1"/>
    <col min="2313" max="2313" width="22.7109375" style="80" customWidth="1"/>
    <col min="2314" max="2314" width="1.7109375" style="80" customWidth="1"/>
    <col min="2315" max="2315" width="16.7109375" style="80" customWidth="1"/>
    <col min="2316" max="2318" width="14.7109375" style="80" customWidth="1"/>
    <col min="2319" max="2319" width="1.7109375" style="80" customWidth="1"/>
    <col min="2320" max="2322" width="14.7109375" style="80" customWidth="1"/>
    <col min="2323" max="2323" width="1.7109375" style="80" customWidth="1"/>
    <col min="2324" max="2562" width="9.140625" style="80"/>
    <col min="2563" max="2563" width="7.7109375" style="80" customWidth="1"/>
    <col min="2564" max="2564" width="5.7109375" style="80" customWidth="1"/>
    <col min="2565" max="2565" width="5" style="80" customWidth="1"/>
    <col min="2566" max="2566" width="5.7109375" style="80" customWidth="1"/>
    <col min="2567" max="2567" width="25.28515625" style="80" customWidth="1"/>
    <col min="2568" max="2568" width="1.7109375" style="80" customWidth="1"/>
    <col min="2569" max="2569" width="22.7109375" style="80" customWidth="1"/>
    <col min="2570" max="2570" width="1.7109375" style="80" customWidth="1"/>
    <col min="2571" max="2571" width="16.7109375" style="80" customWidth="1"/>
    <col min="2572" max="2574" width="14.7109375" style="80" customWidth="1"/>
    <col min="2575" max="2575" width="1.7109375" style="80" customWidth="1"/>
    <col min="2576" max="2578" width="14.7109375" style="80" customWidth="1"/>
    <col min="2579" max="2579" width="1.7109375" style="80" customWidth="1"/>
    <col min="2580" max="2818" width="9.140625" style="80"/>
    <col min="2819" max="2819" width="7.7109375" style="80" customWidth="1"/>
    <col min="2820" max="2820" width="5.7109375" style="80" customWidth="1"/>
    <col min="2821" max="2821" width="5" style="80" customWidth="1"/>
    <col min="2822" max="2822" width="5.7109375" style="80" customWidth="1"/>
    <col min="2823" max="2823" width="25.28515625" style="80" customWidth="1"/>
    <col min="2824" max="2824" width="1.7109375" style="80" customWidth="1"/>
    <col min="2825" max="2825" width="22.7109375" style="80" customWidth="1"/>
    <col min="2826" max="2826" width="1.7109375" style="80" customWidth="1"/>
    <col min="2827" max="2827" width="16.7109375" style="80" customWidth="1"/>
    <col min="2828" max="2830" width="14.7109375" style="80" customWidth="1"/>
    <col min="2831" max="2831" width="1.7109375" style="80" customWidth="1"/>
    <col min="2832" max="2834" width="14.7109375" style="80" customWidth="1"/>
    <col min="2835" max="2835" width="1.7109375" style="80" customWidth="1"/>
    <col min="2836" max="3074" width="9.140625" style="80"/>
    <col min="3075" max="3075" width="7.7109375" style="80" customWidth="1"/>
    <col min="3076" max="3076" width="5.7109375" style="80" customWidth="1"/>
    <col min="3077" max="3077" width="5" style="80" customWidth="1"/>
    <col min="3078" max="3078" width="5.7109375" style="80" customWidth="1"/>
    <col min="3079" max="3079" width="25.28515625" style="80" customWidth="1"/>
    <col min="3080" max="3080" width="1.7109375" style="80" customWidth="1"/>
    <col min="3081" max="3081" width="22.7109375" style="80" customWidth="1"/>
    <col min="3082" max="3082" width="1.7109375" style="80" customWidth="1"/>
    <col min="3083" max="3083" width="16.7109375" style="80" customWidth="1"/>
    <col min="3084" max="3086" width="14.7109375" style="80" customWidth="1"/>
    <col min="3087" max="3087" width="1.7109375" style="80" customWidth="1"/>
    <col min="3088" max="3090" width="14.7109375" style="80" customWidth="1"/>
    <col min="3091" max="3091" width="1.7109375" style="80" customWidth="1"/>
    <col min="3092" max="3330" width="9.140625" style="80"/>
    <col min="3331" max="3331" width="7.7109375" style="80" customWidth="1"/>
    <col min="3332" max="3332" width="5.7109375" style="80" customWidth="1"/>
    <col min="3333" max="3333" width="5" style="80" customWidth="1"/>
    <col min="3334" max="3334" width="5.7109375" style="80" customWidth="1"/>
    <col min="3335" max="3335" width="25.28515625" style="80" customWidth="1"/>
    <col min="3336" max="3336" width="1.7109375" style="80" customWidth="1"/>
    <col min="3337" max="3337" width="22.7109375" style="80" customWidth="1"/>
    <col min="3338" max="3338" width="1.7109375" style="80" customWidth="1"/>
    <col min="3339" max="3339" width="16.7109375" style="80" customWidth="1"/>
    <col min="3340" max="3342" width="14.7109375" style="80" customWidth="1"/>
    <col min="3343" max="3343" width="1.7109375" style="80" customWidth="1"/>
    <col min="3344" max="3346" width="14.7109375" style="80" customWidth="1"/>
    <col min="3347" max="3347" width="1.7109375" style="80" customWidth="1"/>
    <col min="3348" max="3586" width="9.140625" style="80"/>
    <col min="3587" max="3587" width="7.7109375" style="80" customWidth="1"/>
    <col min="3588" max="3588" width="5.7109375" style="80" customWidth="1"/>
    <col min="3589" max="3589" width="5" style="80" customWidth="1"/>
    <col min="3590" max="3590" width="5.7109375" style="80" customWidth="1"/>
    <col min="3591" max="3591" width="25.28515625" style="80" customWidth="1"/>
    <col min="3592" max="3592" width="1.7109375" style="80" customWidth="1"/>
    <col min="3593" max="3593" width="22.7109375" style="80" customWidth="1"/>
    <col min="3594" max="3594" width="1.7109375" style="80" customWidth="1"/>
    <col min="3595" max="3595" width="16.7109375" style="80" customWidth="1"/>
    <col min="3596" max="3598" width="14.7109375" style="80" customWidth="1"/>
    <col min="3599" max="3599" width="1.7109375" style="80" customWidth="1"/>
    <col min="3600" max="3602" width="14.7109375" style="80" customWidth="1"/>
    <col min="3603" max="3603" width="1.7109375" style="80" customWidth="1"/>
    <col min="3604" max="3842" width="9.140625" style="80"/>
    <col min="3843" max="3843" width="7.7109375" style="80" customWidth="1"/>
    <col min="3844" max="3844" width="5.7109375" style="80" customWidth="1"/>
    <col min="3845" max="3845" width="5" style="80" customWidth="1"/>
    <col min="3846" max="3846" width="5.7109375" style="80" customWidth="1"/>
    <col min="3847" max="3847" width="25.28515625" style="80" customWidth="1"/>
    <col min="3848" max="3848" width="1.7109375" style="80" customWidth="1"/>
    <col min="3849" max="3849" width="22.7109375" style="80" customWidth="1"/>
    <col min="3850" max="3850" width="1.7109375" style="80" customWidth="1"/>
    <col min="3851" max="3851" width="16.7109375" style="80" customWidth="1"/>
    <col min="3852" max="3854" width="14.7109375" style="80" customWidth="1"/>
    <col min="3855" max="3855" width="1.7109375" style="80" customWidth="1"/>
    <col min="3856" max="3858" width="14.7109375" style="80" customWidth="1"/>
    <col min="3859" max="3859" width="1.7109375" style="80" customWidth="1"/>
    <col min="3860" max="4098" width="9.140625" style="80"/>
    <col min="4099" max="4099" width="7.7109375" style="80" customWidth="1"/>
    <col min="4100" max="4100" width="5.7109375" style="80" customWidth="1"/>
    <col min="4101" max="4101" width="5" style="80" customWidth="1"/>
    <col min="4102" max="4102" width="5.7109375" style="80" customWidth="1"/>
    <col min="4103" max="4103" width="25.28515625" style="80" customWidth="1"/>
    <col min="4104" max="4104" width="1.7109375" style="80" customWidth="1"/>
    <col min="4105" max="4105" width="22.7109375" style="80" customWidth="1"/>
    <col min="4106" max="4106" width="1.7109375" style="80" customWidth="1"/>
    <col min="4107" max="4107" width="16.7109375" style="80" customWidth="1"/>
    <col min="4108" max="4110" width="14.7109375" style="80" customWidth="1"/>
    <col min="4111" max="4111" width="1.7109375" style="80" customWidth="1"/>
    <col min="4112" max="4114" width="14.7109375" style="80" customWidth="1"/>
    <col min="4115" max="4115" width="1.7109375" style="80" customWidth="1"/>
    <col min="4116" max="4354" width="9.140625" style="80"/>
    <col min="4355" max="4355" width="7.7109375" style="80" customWidth="1"/>
    <col min="4356" max="4356" width="5.7109375" style="80" customWidth="1"/>
    <col min="4357" max="4357" width="5" style="80" customWidth="1"/>
    <col min="4358" max="4358" width="5.7109375" style="80" customWidth="1"/>
    <col min="4359" max="4359" width="25.28515625" style="80" customWidth="1"/>
    <col min="4360" max="4360" width="1.7109375" style="80" customWidth="1"/>
    <col min="4361" max="4361" width="22.7109375" style="80" customWidth="1"/>
    <col min="4362" max="4362" width="1.7109375" style="80" customWidth="1"/>
    <col min="4363" max="4363" width="16.7109375" style="80" customWidth="1"/>
    <col min="4364" max="4366" width="14.7109375" style="80" customWidth="1"/>
    <col min="4367" max="4367" width="1.7109375" style="80" customWidth="1"/>
    <col min="4368" max="4370" width="14.7109375" style="80" customWidth="1"/>
    <col min="4371" max="4371" width="1.7109375" style="80" customWidth="1"/>
    <col min="4372" max="4610" width="9.140625" style="80"/>
    <col min="4611" max="4611" width="7.7109375" style="80" customWidth="1"/>
    <col min="4612" max="4612" width="5.7109375" style="80" customWidth="1"/>
    <col min="4613" max="4613" width="5" style="80" customWidth="1"/>
    <col min="4614" max="4614" width="5.7109375" style="80" customWidth="1"/>
    <col min="4615" max="4615" width="25.28515625" style="80" customWidth="1"/>
    <col min="4616" max="4616" width="1.7109375" style="80" customWidth="1"/>
    <col min="4617" max="4617" width="22.7109375" style="80" customWidth="1"/>
    <col min="4618" max="4618" width="1.7109375" style="80" customWidth="1"/>
    <col min="4619" max="4619" width="16.7109375" style="80" customWidth="1"/>
    <col min="4620" max="4622" width="14.7109375" style="80" customWidth="1"/>
    <col min="4623" max="4623" width="1.7109375" style="80" customWidth="1"/>
    <col min="4624" max="4626" width="14.7109375" style="80" customWidth="1"/>
    <col min="4627" max="4627" width="1.7109375" style="80" customWidth="1"/>
    <col min="4628" max="4866" width="9.140625" style="80"/>
    <col min="4867" max="4867" width="7.7109375" style="80" customWidth="1"/>
    <col min="4868" max="4868" width="5.7109375" style="80" customWidth="1"/>
    <col min="4869" max="4869" width="5" style="80" customWidth="1"/>
    <col min="4870" max="4870" width="5.7109375" style="80" customWidth="1"/>
    <col min="4871" max="4871" width="25.28515625" style="80" customWidth="1"/>
    <col min="4872" max="4872" width="1.7109375" style="80" customWidth="1"/>
    <col min="4873" max="4873" width="22.7109375" style="80" customWidth="1"/>
    <col min="4874" max="4874" width="1.7109375" style="80" customWidth="1"/>
    <col min="4875" max="4875" width="16.7109375" style="80" customWidth="1"/>
    <col min="4876" max="4878" width="14.7109375" style="80" customWidth="1"/>
    <col min="4879" max="4879" width="1.7109375" style="80" customWidth="1"/>
    <col min="4880" max="4882" width="14.7109375" style="80" customWidth="1"/>
    <col min="4883" max="4883" width="1.7109375" style="80" customWidth="1"/>
    <col min="4884" max="5122" width="9.140625" style="80"/>
    <col min="5123" max="5123" width="7.7109375" style="80" customWidth="1"/>
    <col min="5124" max="5124" width="5.7109375" style="80" customWidth="1"/>
    <col min="5125" max="5125" width="5" style="80" customWidth="1"/>
    <col min="5126" max="5126" width="5.7109375" style="80" customWidth="1"/>
    <col min="5127" max="5127" width="25.28515625" style="80" customWidth="1"/>
    <col min="5128" max="5128" width="1.7109375" style="80" customWidth="1"/>
    <col min="5129" max="5129" width="22.7109375" style="80" customWidth="1"/>
    <col min="5130" max="5130" width="1.7109375" style="80" customWidth="1"/>
    <col min="5131" max="5131" width="16.7109375" style="80" customWidth="1"/>
    <col min="5132" max="5134" width="14.7109375" style="80" customWidth="1"/>
    <col min="5135" max="5135" width="1.7109375" style="80" customWidth="1"/>
    <col min="5136" max="5138" width="14.7109375" style="80" customWidth="1"/>
    <col min="5139" max="5139" width="1.7109375" style="80" customWidth="1"/>
    <col min="5140" max="5378" width="9.140625" style="80"/>
    <col min="5379" max="5379" width="7.7109375" style="80" customWidth="1"/>
    <col min="5380" max="5380" width="5.7109375" style="80" customWidth="1"/>
    <col min="5381" max="5381" width="5" style="80" customWidth="1"/>
    <col min="5382" max="5382" width="5.7109375" style="80" customWidth="1"/>
    <col min="5383" max="5383" width="25.28515625" style="80" customWidth="1"/>
    <col min="5384" max="5384" width="1.7109375" style="80" customWidth="1"/>
    <col min="5385" max="5385" width="22.7109375" style="80" customWidth="1"/>
    <col min="5386" max="5386" width="1.7109375" style="80" customWidth="1"/>
    <col min="5387" max="5387" width="16.7109375" style="80" customWidth="1"/>
    <col min="5388" max="5390" width="14.7109375" style="80" customWidth="1"/>
    <col min="5391" max="5391" width="1.7109375" style="80" customWidth="1"/>
    <col min="5392" max="5394" width="14.7109375" style="80" customWidth="1"/>
    <col min="5395" max="5395" width="1.7109375" style="80" customWidth="1"/>
    <col min="5396" max="5634" width="9.140625" style="80"/>
    <col min="5635" max="5635" width="7.7109375" style="80" customWidth="1"/>
    <col min="5636" max="5636" width="5.7109375" style="80" customWidth="1"/>
    <col min="5637" max="5637" width="5" style="80" customWidth="1"/>
    <col min="5638" max="5638" width="5.7109375" style="80" customWidth="1"/>
    <col min="5639" max="5639" width="25.28515625" style="80" customWidth="1"/>
    <col min="5640" max="5640" width="1.7109375" style="80" customWidth="1"/>
    <col min="5641" max="5641" width="22.7109375" style="80" customWidth="1"/>
    <col min="5642" max="5642" width="1.7109375" style="80" customWidth="1"/>
    <col min="5643" max="5643" width="16.7109375" style="80" customWidth="1"/>
    <col min="5644" max="5646" width="14.7109375" style="80" customWidth="1"/>
    <col min="5647" max="5647" width="1.7109375" style="80" customWidth="1"/>
    <col min="5648" max="5650" width="14.7109375" style="80" customWidth="1"/>
    <col min="5651" max="5651" width="1.7109375" style="80" customWidth="1"/>
    <col min="5652" max="5890" width="9.140625" style="80"/>
    <col min="5891" max="5891" width="7.7109375" style="80" customWidth="1"/>
    <col min="5892" max="5892" width="5.7109375" style="80" customWidth="1"/>
    <col min="5893" max="5893" width="5" style="80" customWidth="1"/>
    <col min="5894" max="5894" width="5.7109375" style="80" customWidth="1"/>
    <col min="5895" max="5895" width="25.28515625" style="80" customWidth="1"/>
    <col min="5896" max="5896" width="1.7109375" style="80" customWidth="1"/>
    <col min="5897" max="5897" width="22.7109375" style="80" customWidth="1"/>
    <col min="5898" max="5898" width="1.7109375" style="80" customWidth="1"/>
    <col min="5899" max="5899" width="16.7109375" style="80" customWidth="1"/>
    <col min="5900" max="5902" width="14.7109375" style="80" customWidth="1"/>
    <col min="5903" max="5903" width="1.7109375" style="80" customWidth="1"/>
    <col min="5904" max="5906" width="14.7109375" style="80" customWidth="1"/>
    <col min="5907" max="5907" width="1.7109375" style="80" customWidth="1"/>
    <col min="5908" max="6146" width="9.140625" style="80"/>
    <col min="6147" max="6147" width="7.7109375" style="80" customWidth="1"/>
    <col min="6148" max="6148" width="5.7109375" style="80" customWidth="1"/>
    <col min="6149" max="6149" width="5" style="80" customWidth="1"/>
    <col min="6150" max="6150" width="5.7109375" style="80" customWidth="1"/>
    <col min="6151" max="6151" width="25.28515625" style="80" customWidth="1"/>
    <col min="6152" max="6152" width="1.7109375" style="80" customWidth="1"/>
    <col min="6153" max="6153" width="22.7109375" style="80" customWidth="1"/>
    <col min="6154" max="6154" width="1.7109375" style="80" customWidth="1"/>
    <col min="6155" max="6155" width="16.7109375" style="80" customWidth="1"/>
    <col min="6156" max="6158" width="14.7109375" style="80" customWidth="1"/>
    <col min="6159" max="6159" width="1.7109375" style="80" customWidth="1"/>
    <col min="6160" max="6162" width="14.7109375" style="80" customWidth="1"/>
    <col min="6163" max="6163" width="1.7109375" style="80" customWidth="1"/>
    <col min="6164" max="6402" width="9.140625" style="80"/>
    <col min="6403" max="6403" width="7.7109375" style="80" customWidth="1"/>
    <col min="6404" max="6404" width="5.7109375" style="80" customWidth="1"/>
    <col min="6405" max="6405" width="5" style="80" customWidth="1"/>
    <col min="6406" max="6406" width="5.7109375" style="80" customWidth="1"/>
    <col min="6407" max="6407" width="25.28515625" style="80" customWidth="1"/>
    <col min="6408" max="6408" width="1.7109375" style="80" customWidth="1"/>
    <col min="6409" max="6409" width="22.7109375" style="80" customWidth="1"/>
    <col min="6410" max="6410" width="1.7109375" style="80" customWidth="1"/>
    <col min="6411" max="6411" width="16.7109375" style="80" customWidth="1"/>
    <col min="6412" max="6414" width="14.7109375" style="80" customWidth="1"/>
    <col min="6415" max="6415" width="1.7109375" style="80" customWidth="1"/>
    <col min="6416" max="6418" width="14.7109375" style="80" customWidth="1"/>
    <col min="6419" max="6419" width="1.7109375" style="80" customWidth="1"/>
    <col min="6420" max="6658" width="9.140625" style="80"/>
    <col min="6659" max="6659" width="7.7109375" style="80" customWidth="1"/>
    <col min="6660" max="6660" width="5.7109375" style="80" customWidth="1"/>
    <col min="6661" max="6661" width="5" style="80" customWidth="1"/>
    <col min="6662" max="6662" width="5.7109375" style="80" customWidth="1"/>
    <col min="6663" max="6663" width="25.28515625" style="80" customWidth="1"/>
    <col min="6664" max="6664" width="1.7109375" style="80" customWidth="1"/>
    <col min="6665" max="6665" width="22.7109375" style="80" customWidth="1"/>
    <col min="6666" max="6666" width="1.7109375" style="80" customWidth="1"/>
    <col min="6667" max="6667" width="16.7109375" style="80" customWidth="1"/>
    <col min="6668" max="6670" width="14.7109375" style="80" customWidth="1"/>
    <col min="6671" max="6671" width="1.7109375" style="80" customWidth="1"/>
    <col min="6672" max="6674" width="14.7109375" style="80" customWidth="1"/>
    <col min="6675" max="6675" width="1.7109375" style="80" customWidth="1"/>
    <col min="6676" max="6914" width="9.140625" style="80"/>
    <col min="6915" max="6915" width="7.7109375" style="80" customWidth="1"/>
    <col min="6916" max="6916" width="5.7109375" style="80" customWidth="1"/>
    <col min="6917" max="6917" width="5" style="80" customWidth="1"/>
    <col min="6918" max="6918" width="5.7109375" style="80" customWidth="1"/>
    <col min="6919" max="6919" width="25.28515625" style="80" customWidth="1"/>
    <col min="6920" max="6920" width="1.7109375" style="80" customWidth="1"/>
    <col min="6921" max="6921" width="22.7109375" style="80" customWidth="1"/>
    <col min="6922" max="6922" width="1.7109375" style="80" customWidth="1"/>
    <col min="6923" max="6923" width="16.7109375" style="80" customWidth="1"/>
    <col min="6924" max="6926" width="14.7109375" style="80" customWidth="1"/>
    <col min="6927" max="6927" width="1.7109375" style="80" customWidth="1"/>
    <col min="6928" max="6930" width="14.7109375" style="80" customWidth="1"/>
    <col min="6931" max="6931" width="1.7109375" style="80" customWidth="1"/>
    <col min="6932" max="7170" width="9.140625" style="80"/>
    <col min="7171" max="7171" width="7.7109375" style="80" customWidth="1"/>
    <col min="7172" max="7172" width="5.7109375" style="80" customWidth="1"/>
    <col min="7173" max="7173" width="5" style="80" customWidth="1"/>
    <col min="7174" max="7174" width="5.7109375" style="80" customWidth="1"/>
    <col min="7175" max="7175" width="25.28515625" style="80" customWidth="1"/>
    <col min="7176" max="7176" width="1.7109375" style="80" customWidth="1"/>
    <col min="7177" max="7177" width="22.7109375" style="80" customWidth="1"/>
    <col min="7178" max="7178" width="1.7109375" style="80" customWidth="1"/>
    <col min="7179" max="7179" width="16.7109375" style="80" customWidth="1"/>
    <col min="7180" max="7182" width="14.7109375" style="80" customWidth="1"/>
    <col min="7183" max="7183" width="1.7109375" style="80" customWidth="1"/>
    <col min="7184" max="7186" width="14.7109375" style="80" customWidth="1"/>
    <col min="7187" max="7187" width="1.7109375" style="80" customWidth="1"/>
    <col min="7188" max="7426" width="9.140625" style="80"/>
    <col min="7427" max="7427" width="7.7109375" style="80" customWidth="1"/>
    <col min="7428" max="7428" width="5.7109375" style="80" customWidth="1"/>
    <col min="7429" max="7429" width="5" style="80" customWidth="1"/>
    <col min="7430" max="7430" width="5.7109375" style="80" customWidth="1"/>
    <col min="7431" max="7431" width="25.28515625" style="80" customWidth="1"/>
    <col min="7432" max="7432" width="1.7109375" style="80" customWidth="1"/>
    <col min="7433" max="7433" width="22.7109375" style="80" customWidth="1"/>
    <col min="7434" max="7434" width="1.7109375" style="80" customWidth="1"/>
    <col min="7435" max="7435" width="16.7109375" style="80" customWidth="1"/>
    <col min="7436" max="7438" width="14.7109375" style="80" customWidth="1"/>
    <col min="7439" max="7439" width="1.7109375" style="80" customWidth="1"/>
    <col min="7440" max="7442" width="14.7109375" style="80" customWidth="1"/>
    <col min="7443" max="7443" width="1.7109375" style="80" customWidth="1"/>
    <col min="7444" max="7682" width="9.140625" style="80"/>
    <col min="7683" max="7683" width="7.7109375" style="80" customWidth="1"/>
    <col min="7684" max="7684" width="5.7109375" style="80" customWidth="1"/>
    <col min="7685" max="7685" width="5" style="80" customWidth="1"/>
    <col min="7686" max="7686" width="5.7109375" style="80" customWidth="1"/>
    <col min="7687" max="7687" width="25.28515625" style="80" customWidth="1"/>
    <col min="7688" max="7688" width="1.7109375" style="80" customWidth="1"/>
    <col min="7689" max="7689" width="22.7109375" style="80" customWidth="1"/>
    <col min="7690" max="7690" width="1.7109375" style="80" customWidth="1"/>
    <col min="7691" max="7691" width="16.7109375" style="80" customWidth="1"/>
    <col min="7692" max="7694" width="14.7109375" style="80" customWidth="1"/>
    <col min="7695" max="7695" width="1.7109375" style="80" customWidth="1"/>
    <col min="7696" max="7698" width="14.7109375" style="80" customWidth="1"/>
    <col min="7699" max="7699" width="1.7109375" style="80" customWidth="1"/>
    <col min="7700" max="7938" width="9.140625" style="80"/>
    <col min="7939" max="7939" width="7.7109375" style="80" customWidth="1"/>
    <col min="7940" max="7940" width="5.7109375" style="80" customWidth="1"/>
    <col min="7941" max="7941" width="5" style="80" customWidth="1"/>
    <col min="7942" max="7942" width="5.7109375" style="80" customWidth="1"/>
    <col min="7943" max="7943" width="25.28515625" style="80" customWidth="1"/>
    <col min="7944" max="7944" width="1.7109375" style="80" customWidth="1"/>
    <col min="7945" max="7945" width="22.7109375" style="80" customWidth="1"/>
    <col min="7946" max="7946" width="1.7109375" style="80" customWidth="1"/>
    <col min="7947" max="7947" width="16.7109375" style="80" customWidth="1"/>
    <col min="7948" max="7950" width="14.7109375" style="80" customWidth="1"/>
    <col min="7951" max="7951" width="1.7109375" style="80" customWidth="1"/>
    <col min="7952" max="7954" width="14.7109375" style="80" customWidth="1"/>
    <col min="7955" max="7955" width="1.7109375" style="80" customWidth="1"/>
    <col min="7956" max="8194" width="9.140625" style="80"/>
    <col min="8195" max="8195" width="7.7109375" style="80" customWidth="1"/>
    <col min="8196" max="8196" width="5.7109375" style="80" customWidth="1"/>
    <col min="8197" max="8197" width="5" style="80" customWidth="1"/>
    <col min="8198" max="8198" width="5.7109375" style="80" customWidth="1"/>
    <col min="8199" max="8199" width="25.28515625" style="80" customWidth="1"/>
    <col min="8200" max="8200" width="1.7109375" style="80" customWidth="1"/>
    <col min="8201" max="8201" width="22.7109375" style="80" customWidth="1"/>
    <col min="8202" max="8202" width="1.7109375" style="80" customWidth="1"/>
    <col min="8203" max="8203" width="16.7109375" style="80" customWidth="1"/>
    <col min="8204" max="8206" width="14.7109375" style="80" customWidth="1"/>
    <col min="8207" max="8207" width="1.7109375" style="80" customWidth="1"/>
    <col min="8208" max="8210" width="14.7109375" style="80" customWidth="1"/>
    <col min="8211" max="8211" width="1.7109375" style="80" customWidth="1"/>
    <col min="8212" max="8450" width="9.140625" style="80"/>
    <col min="8451" max="8451" width="7.7109375" style="80" customWidth="1"/>
    <col min="8452" max="8452" width="5.7109375" style="80" customWidth="1"/>
    <col min="8453" max="8453" width="5" style="80" customWidth="1"/>
    <col min="8454" max="8454" width="5.7109375" style="80" customWidth="1"/>
    <col min="8455" max="8455" width="25.28515625" style="80" customWidth="1"/>
    <col min="8456" max="8456" width="1.7109375" style="80" customWidth="1"/>
    <col min="8457" max="8457" width="22.7109375" style="80" customWidth="1"/>
    <col min="8458" max="8458" width="1.7109375" style="80" customWidth="1"/>
    <col min="8459" max="8459" width="16.7109375" style="80" customWidth="1"/>
    <col min="8460" max="8462" width="14.7109375" style="80" customWidth="1"/>
    <col min="8463" max="8463" width="1.7109375" style="80" customWidth="1"/>
    <col min="8464" max="8466" width="14.7109375" style="80" customWidth="1"/>
    <col min="8467" max="8467" width="1.7109375" style="80" customWidth="1"/>
    <col min="8468" max="8706" width="9.140625" style="80"/>
    <col min="8707" max="8707" width="7.7109375" style="80" customWidth="1"/>
    <col min="8708" max="8708" width="5.7109375" style="80" customWidth="1"/>
    <col min="8709" max="8709" width="5" style="80" customWidth="1"/>
    <col min="8710" max="8710" width="5.7109375" style="80" customWidth="1"/>
    <col min="8711" max="8711" width="25.28515625" style="80" customWidth="1"/>
    <col min="8712" max="8712" width="1.7109375" style="80" customWidth="1"/>
    <col min="8713" max="8713" width="22.7109375" style="80" customWidth="1"/>
    <col min="8714" max="8714" width="1.7109375" style="80" customWidth="1"/>
    <col min="8715" max="8715" width="16.7109375" style="80" customWidth="1"/>
    <col min="8716" max="8718" width="14.7109375" style="80" customWidth="1"/>
    <col min="8719" max="8719" width="1.7109375" style="80" customWidth="1"/>
    <col min="8720" max="8722" width="14.7109375" style="80" customWidth="1"/>
    <col min="8723" max="8723" width="1.7109375" style="80" customWidth="1"/>
    <col min="8724" max="8962" width="9.140625" style="80"/>
    <col min="8963" max="8963" width="7.7109375" style="80" customWidth="1"/>
    <col min="8964" max="8964" width="5.7109375" style="80" customWidth="1"/>
    <col min="8965" max="8965" width="5" style="80" customWidth="1"/>
    <col min="8966" max="8966" width="5.7109375" style="80" customWidth="1"/>
    <col min="8967" max="8967" width="25.28515625" style="80" customWidth="1"/>
    <col min="8968" max="8968" width="1.7109375" style="80" customWidth="1"/>
    <col min="8969" max="8969" width="22.7109375" style="80" customWidth="1"/>
    <col min="8970" max="8970" width="1.7109375" style="80" customWidth="1"/>
    <col min="8971" max="8971" width="16.7109375" style="80" customWidth="1"/>
    <col min="8972" max="8974" width="14.7109375" style="80" customWidth="1"/>
    <col min="8975" max="8975" width="1.7109375" style="80" customWidth="1"/>
    <col min="8976" max="8978" width="14.7109375" style="80" customWidth="1"/>
    <col min="8979" max="8979" width="1.7109375" style="80" customWidth="1"/>
    <col min="8980" max="9218" width="9.140625" style="80"/>
    <col min="9219" max="9219" width="7.7109375" style="80" customWidth="1"/>
    <col min="9220" max="9220" width="5.7109375" style="80" customWidth="1"/>
    <col min="9221" max="9221" width="5" style="80" customWidth="1"/>
    <col min="9222" max="9222" width="5.7109375" style="80" customWidth="1"/>
    <col min="9223" max="9223" width="25.28515625" style="80" customWidth="1"/>
    <col min="9224" max="9224" width="1.7109375" style="80" customWidth="1"/>
    <col min="9225" max="9225" width="22.7109375" style="80" customWidth="1"/>
    <col min="9226" max="9226" width="1.7109375" style="80" customWidth="1"/>
    <col min="9227" max="9227" width="16.7109375" style="80" customWidth="1"/>
    <col min="9228" max="9230" width="14.7109375" style="80" customWidth="1"/>
    <col min="9231" max="9231" width="1.7109375" style="80" customWidth="1"/>
    <col min="9232" max="9234" width="14.7109375" style="80" customWidth="1"/>
    <col min="9235" max="9235" width="1.7109375" style="80" customWidth="1"/>
    <col min="9236" max="9474" width="9.140625" style="80"/>
    <col min="9475" max="9475" width="7.7109375" style="80" customWidth="1"/>
    <col min="9476" max="9476" width="5.7109375" style="80" customWidth="1"/>
    <col min="9477" max="9477" width="5" style="80" customWidth="1"/>
    <col min="9478" max="9478" width="5.7109375" style="80" customWidth="1"/>
    <col min="9479" max="9479" width="25.28515625" style="80" customWidth="1"/>
    <col min="9480" max="9480" width="1.7109375" style="80" customWidth="1"/>
    <col min="9481" max="9481" width="22.7109375" style="80" customWidth="1"/>
    <col min="9482" max="9482" width="1.7109375" style="80" customWidth="1"/>
    <col min="9483" max="9483" width="16.7109375" style="80" customWidth="1"/>
    <col min="9484" max="9486" width="14.7109375" style="80" customWidth="1"/>
    <col min="9487" max="9487" width="1.7109375" style="80" customWidth="1"/>
    <col min="9488" max="9490" width="14.7109375" style="80" customWidth="1"/>
    <col min="9491" max="9491" width="1.7109375" style="80" customWidth="1"/>
    <col min="9492" max="9730" width="9.140625" style="80"/>
    <col min="9731" max="9731" width="7.7109375" style="80" customWidth="1"/>
    <col min="9732" max="9732" width="5.7109375" style="80" customWidth="1"/>
    <col min="9733" max="9733" width="5" style="80" customWidth="1"/>
    <col min="9734" max="9734" width="5.7109375" style="80" customWidth="1"/>
    <col min="9735" max="9735" width="25.28515625" style="80" customWidth="1"/>
    <col min="9736" max="9736" width="1.7109375" style="80" customWidth="1"/>
    <col min="9737" max="9737" width="22.7109375" style="80" customWidth="1"/>
    <col min="9738" max="9738" width="1.7109375" style="80" customWidth="1"/>
    <col min="9739" max="9739" width="16.7109375" style="80" customWidth="1"/>
    <col min="9740" max="9742" width="14.7109375" style="80" customWidth="1"/>
    <col min="9743" max="9743" width="1.7109375" style="80" customWidth="1"/>
    <col min="9744" max="9746" width="14.7109375" style="80" customWidth="1"/>
    <col min="9747" max="9747" width="1.7109375" style="80" customWidth="1"/>
    <col min="9748" max="9986" width="9.140625" style="80"/>
    <col min="9987" max="9987" width="7.7109375" style="80" customWidth="1"/>
    <col min="9988" max="9988" width="5.7109375" style="80" customWidth="1"/>
    <col min="9989" max="9989" width="5" style="80" customWidth="1"/>
    <col min="9990" max="9990" width="5.7109375" style="80" customWidth="1"/>
    <col min="9991" max="9991" width="25.28515625" style="80" customWidth="1"/>
    <col min="9992" max="9992" width="1.7109375" style="80" customWidth="1"/>
    <col min="9993" max="9993" width="22.7109375" style="80" customWidth="1"/>
    <col min="9994" max="9994" width="1.7109375" style="80" customWidth="1"/>
    <col min="9995" max="9995" width="16.7109375" style="80" customWidth="1"/>
    <col min="9996" max="9998" width="14.7109375" style="80" customWidth="1"/>
    <col min="9999" max="9999" width="1.7109375" style="80" customWidth="1"/>
    <col min="10000" max="10002" width="14.7109375" style="80" customWidth="1"/>
    <col min="10003" max="10003" width="1.7109375" style="80" customWidth="1"/>
    <col min="10004" max="10242" width="9.140625" style="80"/>
    <col min="10243" max="10243" width="7.7109375" style="80" customWidth="1"/>
    <col min="10244" max="10244" width="5.7109375" style="80" customWidth="1"/>
    <col min="10245" max="10245" width="5" style="80" customWidth="1"/>
    <col min="10246" max="10246" width="5.7109375" style="80" customWidth="1"/>
    <col min="10247" max="10247" width="25.28515625" style="80" customWidth="1"/>
    <col min="10248" max="10248" width="1.7109375" style="80" customWidth="1"/>
    <col min="10249" max="10249" width="22.7109375" style="80" customWidth="1"/>
    <col min="10250" max="10250" width="1.7109375" style="80" customWidth="1"/>
    <col min="10251" max="10251" width="16.7109375" style="80" customWidth="1"/>
    <col min="10252" max="10254" width="14.7109375" style="80" customWidth="1"/>
    <col min="10255" max="10255" width="1.7109375" style="80" customWidth="1"/>
    <col min="10256" max="10258" width="14.7109375" style="80" customWidth="1"/>
    <col min="10259" max="10259" width="1.7109375" style="80" customWidth="1"/>
    <col min="10260" max="10498" width="9.140625" style="80"/>
    <col min="10499" max="10499" width="7.7109375" style="80" customWidth="1"/>
    <col min="10500" max="10500" width="5.7109375" style="80" customWidth="1"/>
    <col min="10501" max="10501" width="5" style="80" customWidth="1"/>
    <col min="10502" max="10502" width="5.7109375" style="80" customWidth="1"/>
    <col min="10503" max="10503" width="25.28515625" style="80" customWidth="1"/>
    <col min="10504" max="10504" width="1.7109375" style="80" customWidth="1"/>
    <col min="10505" max="10505" width="22.7109375" style="80" customWidth="1"/>
    <col min="10506" max="10506" width="1.7109375" style="80" customWidth="1"/>
    <col min="10507" max="10507" width="16.7109375" style="80" customWidth="1"/>
    <col min="10508" max="10510" width="14.7109375" style="80" customWidth="1"/>
    <col min="10511" max="10511" width="1.7109375" style="80" customWidth="1"/>
    <col min="10512" max="10514" width="14.7109375" style="80" customWidth="1"/>
    <col min="10515" max="10515" width="1.7109375" style="80" customWidth="1"/>
    <col min="10516" max="10754" width="9.140625" style="80"/>
    <col min="10755" max="10755" width="7.7109375" style="80" customWidth="1"/>
    <col min="10756" max="10756" width="5.7109375" style="80" customWidth="1"/>
    <col min="10757" max="10757" width="5" style="80" customWidth="1"/>
    <col min="10758" max="10758" width="5.7109375" style="80" customWidth="1"/>
    <col min="10759" max="10759" width="25.28515625" style="80" customWidth="1"/>
    <col min="10760" max="10760" width="1.7109375" style="80" customWidth="1"/>
    <col min="10761" max="10761" width="22.7109375" style="80" customWidth="1"/>
    <col min="10762" max="10762" width="1.7109375" style="80" customWidth="1"/>
    <col min="10763" max="10763" width="16.7109375" style="80" customWidth="1"/>
    <col min="10764" max="10766" width="14.7109375" style="80" customWidth="1"/>
    <col min="10767" max="10767" width="1.7109375" style="80" customWidth="1"/>
    <col min="10768" max="10770" width="14.7109375" style="80" customWidth="1"/>
    <col min="10771" max="10771" width="1.7109375" style="80" customWidth="1"/>
    <col min="10772" max="11010" width="9.140625" style="80"/>
    <col min="11011" max="11011" width="7.7109375" style="80" customWidth="1"/>
    <col min="11012" max="11012" width="5.7109375" style="80" customWidth="1"/>
    <col min="11013" max="11013" width="5" style="80" customWidth="1"/>
    <col min="11014" max="11014" width="5.7109375" style="80" customWidth="1"/>
    <col min="11015" max="11015" width="25.28515625" style="80" customWidth="1"/>
    <col min="11016" max="11016" width="1.7109375" style="80" customWidth="1"/>
    <col min="11017" max="11017" width="22.7109375" style="80" customWidth="1"/>
    <col min="11018" max="11018" width="1.7109375" style="80" customWidth="1"/>
    <col min="11019" max="11019" width="16.7109375" style="80" customWidth="1"/>
    <col min="11020" max="11022" width="14.7109375" style="80" customWidth="1"/>
    <col min="11023" max="11023" width="1.7109375" style="80" customWidth="1"/>
    <col min="11024" max="11026" width="14.7109375" style="80" customWidth="1"/>
    <col min="11027" max="11027" width="1.7109375" style="80" customWidth="1"/>
    <col min="11028" max="11266" width="9.140625" style="80"/>
    <col min="11267" max="11267" width="7.7109375" style="80" customWidth="1"/>
    <col min="11268" max="11268" width="5.7109375" style="80" customWidth="1"/>
    <col min="11269" max="11269" width="5" style="80" customWidth="1"/>
    <col min="11270" max="11270" width="5.7109375" style="80" customWidth="1"/>
    <col min="11271" max="11271" width="25.28515625" style="80" customWidth="1"/>
    <col min="11272" max="11272" width="1.7109375" style="80" customWidth="1"/>
    <col min="11273" max="11273" width="22.7109375" style="80" customWidth="1"/>
    <col min="11274" max="11274" width="1.7109375" style="80" customWidth="1"/>
    <col min="11275" max="11275" width="16.7109375" style="80" customWidth="1"/>
    <col min="11276" max="11278" width="14.7109375" style="80" customWidth="1"/>
    <col min="11279" max="11279" width="1.7109375" style="80" customWidth="1"/>
    <col min="11280" max="11282" width="14.7109375" style="80" customWidth="1"/>
    <col min="11283" max="11283" width="1.7109375" style="80" customWidth="1"/>
    <col min="11284" max="11522" width="9.140625" style="80"/>
    <col min="11523" max="11523" width="7.7109375" style="80" customWidth="1"/>
    <col min="11524" max="11524" width="5.7109375" style="80" customWidth="1"/>
    <col min="11525" max="11525" width="5" style="80" customWidth="1"/>
    <col min="11526" max="11526" width="5.7109375" style="80" customWidth="1"/>
    <col min="11527" max="11527" width="25.28515625" style="80" customWidth="1"/>
    <col min="11528" max="11528" width="1.7109375" style="80" customWidth="1"/>
    <col min="11529" max="11529" width="22.7109375" style="80" customWidth="1"/>
    <col min="11530" max="11530" width="1.7109375" style="80" customWidth="1"/>
    <col min="11531" max="11531" width="16.7109375" style="80" customWidth="1"/>
    <col min="11532" max="11534" width="14.7109375" style="80" customWidth="1"/>
    <col min="11535" max="11535" width="1.7109375" style="80" customWidth="1"/>
    <col min="11536" max="11538" width="14.7109375" style="80" customWidth="1"/>
    <col min="11539" max="11539" width="1.7109375" style="80" customWidth="1"/>
    <col min="11540" max="11778" width="9.140625" style="80"/>
    <col min="11779" max="11779" width="7.7109375" style="80" customWidth="1"/>
    <col min="11780" max="11780" width="5.7109375" style="80" customWidth="1"/>
    <col min="11781" max="11781" width="5" style="80" customWidth="1"/>
    <col min="11782" max="11782" width="5.7109375" style="80" customWidth="1"/>
    <col min="11783" max="11783" width="25.28515625" style="80" customWidth="1"/>
    <col min="11784" max="11784" width="1.7109375" style="80" customWidth="1"/>
    <col min="11785" max="11785" width="22.7109375" style="80" customWidth="1"/>
    <col min="11786" max="11786" width="1.7109375" style="80" customWidth="1"/>
    <col min="11787" max="11787" width="16.7109375" style="80" customWidth="1"/>
    <col min="11788" max="11790" width="14.7109375" style="80" customWidth="1"/>
    <col min="11791" max="11791" width="1.7109375" style="80" customWidth="1"/>
    <col min="11792" max="11794" width="14.7109375" style="80" customWidth="1"/>
    <col min="11795" max="11795" width="1.7109375" style="80" customWidth="1"/>
    <col min="11796" max="12034" width="9.140625" style="80"/>
    <col min="12035" max="12035" width="7.7109375" style="80" customWidth="1"/>
    <col min="12036" max="12036" width="5.7109375" style="80" customWidth="1"/>
    <col min="12037" max="12037" width="5" style="80" customWidth="1"/>
    <col min="12038" max="12038" width="5.7109375" style="80" customWidth="1"/>
    <col min="12039" max="12039" width="25.28515625" style="80" customWidth="1"/>
    <col min="12040" max="12040" width="1.7109375" style="80" customWidth="1"/>
    <col min="12041" max="12041" width="22.7109375" style="80" customWidth="1"/>
    <col min="12042" max="12042" width="1.7109375" style="80" customWidth="1"/>
    <col min="12043" max="12043" width="16.7109375" style="80" customWidth="1"/>
    <col min="12044" max="12046" width="14.7109375" style="80" customWidth="1"/>
    <col min="12047" max="12047" width="1.7109375" style="80" customWidth="1"/>
    <col min="12048" max="12050" width="14.7109375" style="80" customWidth="1"/>
    <col min="12051" max="12051" width="1.7109375" style="80" customWidth="1"/>
    <col min="12052" max="12290" width="9.140625" style="80"/>
    <col min="12291" max="12291" width="7.7109375" style="80" customWidth="1"/>
    <col min="12292" max="12292" width="5.7109375" style="80" customWidth="1"/>
    <col min="12293" max="12293" width="5" style="80" customWidth="1"/>
    <col min="12294" max="12294" width="5.7109375" style="80" customWidth="1"/>
    <col min="12295" max="12295" width="25.28515625" style="80" customWidth="1"/>
    <col min="12296" max="12296" width="1.7109375" style="80" customWidth="1"/>
    <col min="12297" max="12297" width="22.7109375" style="80" customWidth="1"/>
    <col min="12298" max="12298" width="1.7109375" style="80" customWidth="1"/>
    <col min="12299" max="12299" width="16.7109375" style="80" customWidth="1"/>
    <col min="12300" max="12302" width="14.7109375" style="80" customWidth="1"/>
    <col min="12303" max="12303" width="1.7109375" style="80" customWidth="1"/>
    <col min="12304" max="12306" width="14.7109375" style="80" customWidth="1"/>
    <col min="12307" max="12307" width="1.7109375" style="80" customWidth="1"/>
    <col min="12308" max="12546" width="9.140625" style="80"/>
    <col min="12547" max="12547" width="7.7109375" style="80" customWidth="1"/>
    <col min="12548" max="12548" width="5.7109375" style="80" customWidth="1"/>
    <col min="12549" max="12549" width="5" style="80" customWidth="1"/>
    <col min="12550" max="12550" width="5.7109375" style="80" customWidth="1"/>
    <col min="12551" max="12551" width="25.28515625" style="80" customWidth="1"/>
    <col min="12552" max="12552" width="1.7109375" style="80" customWidth="1"/>
    <col min="12553" max="12553" width="22.7109375" style="80" customWidth="1"/>
    <col min="12554" max="12554" width="1.7109375" style="80" customWidth="1"/>
    <col min="12555" max="12555" width="16.7109375" style="80" customWidth="1"/>
    <col min="12556" max="12558" width="14.7109375" style="80" customWidth="1"/>
    <col min="12559" max="12559" width="1.7109375" style="80" customWidth="1"/>
    <col min="12560" max="12562" width="14.7109375" style="80" customWidth="1"/>
    <col min="12563" max="12563" width="1.7109375" style="80" customWidth="1"/>
    <col min="12564" max="12802" width="9.140625" style="80"/>
    <col min="12803" max="12803" width="7.7109375" style="80" customWidth="1"/>
    <col min="12804" max="12804" width="5.7109375" style="80" customWidth="1"/>
    <col min="12805" max="12805" width="5" style="80" customWidth="1"/>
    <col min="12806" max="12806" width="5.7109375" style="80" customWidth="1"/>
    <col min="12807" max="12807" width="25.28515625" style="80" customWidth="1"/>
    <col min="12808" max="12808" width="1.7109375" style="80" customWidth="1"/>
    <col min="12809" max="12809" width="22.7109375" style="80" customWidth="1"/>
    <col min="12810" max="12810" width="1.7109375" style="80" customWidth="1"/>
    <col min="12811" max="12811" width="16.7109375" style="80" customWidth="1"/>
    <col min="12812" max="12814" width="14.7109375" style="80" customWidth="1"/>
    <col min="12815" max="12815" width="1.7109375" style="80" customWidth="1"/>
    <col min="12816" max="12818" width="14.7109375" style="80" customWidth="1"/>
    <col min="12819" max="12819" width="1.7109375" style="80" customWidth="1"/>
    <col min="12820" max="13058" width="9.140625" style="80"/>
    <col min="13059" max="13059" width="7.7109375" style="80" customWidth="1"/>
    <col min="13060" max="13060" width="5.7109375" style="80" customWidth="1"/>
    <col min="13061" max="13061" width="5" style="80" customWidth="1"/>
    <col min="13062" max="13062" width="5.7109375" style="80" customWidth="1"/>
    <col min="13063" max="13063" width="25.28515625" style="80" customWidth="1"/>
    <col min="13064" max="13064" width="1.7109375" style="80" customWidth="1"/>
    <col min="13065" max="13065" width="22.7109375" style="80" customWidth="1"/>
    <col min="13066" max="13066" width="1.7109375" style="80" customWidth="1"/>
    <col min="13067" max="13067" width="16.7109375" style="80" customWidth="1"/>
    <col min="13068" max="13070" width="14.7109375" style="80" customWidth="1"/>
    <col min="13071" max="13071" width="1.7109375" style="80" customWidth="1"/>
    <col min="13072" max="13074" width="14.7109375" style="80" customWidth="1"/>
    <col min="13075" max="13075" width="1.7109375" style="80" customWidth="1"/>
    <col min="13076" max="13314" width="9.140625" style="80"/>
    <col min="13315" max="13315" width="7.7109375" style="80" customWidth="1"/>
    <col min="13316" max="13316" width="5.7109375" style="80" customWidth="1"/>
    <col min="13317" max="13317" width="5" style="80" customWidth="1"/>
    <col min="13318" max="13318" width="5.7109375" style="80" customWidth="1"/>
    <col min="13319" max="13319" width="25.28515625" style="80" customWidth="1"/>
    <col min="13320" max="13320" width="1.7109375" style="80" customWidth="1"/>
    <col min="13321" max="13321" width="22.7109375" style="80" customWidth="1"/>
    <col min="13322" max="13322" width="1.7109375" style="80" customWidth="1"/>
    <col min="13323" max="13323" width="16.7109375" style="80" customWidth="1"/>
    <col min="13324" max="13326" width="14.7109375" style="80" customWidth="1"/>
    <col min="13327" max="13327" width="1.7109375" style="80" customWidth="1"/>
    <col min="13328" max="13330" width="14.7109375" style="80" customWidth="1"/>
    <col min="13331" max="13331" width="1.7109375" style="80" customWidth="1"/>
    <col min="13332" max="13570" width="9.140625" style="80"/>
    <col min="13571" max="13571" width="7.7109375" style="80" customWidth="1"/>
    <col min="13572" max="13572" width="5.7109375" style="80" customWidth="1"/>
    <col min="13573" max="13573" width="5" style="80" customWidth="1"/>
    <col min="13574" max="13574" width="5.7109375" style="80" customWidth="1"/>
    <col min="13575" max="13575" width="25.28515625" style="80" customWidth="1"/>
    <col min="13576" max="13576" width="1.7109375" style="80" customWidth="1"/>
    <col min="13577" max="13577" width="22.7109375" style="80" customWidth="1"/>
    <col min="13578" max="13578" width="1.7109375" style="80" customWidth="1"/>
    <col min="13579" max="13579" width="16.7109375" style="80" customWidth="1"/>
    <col min="13580" max="13582" width="14.7109375" style="80" customWidth="1"/>
    <col min="13583" max="13583" width="1.7109375" style="80" customWidth="1"/>
    <col min="13584" max="13586" width="14.7109375" style="80" customWidth="1"/>
    <col min="13587" max="13587" width="1.7109375" style="80" customWidth="1"/>
    <col min="13588" max="13826" width="9.140625" style="80"/>
    <col min="13827" max="13827" width="7.7109375" style="80" customWidth="1"/>
    <col min="13828" max="13828" width="5.7109375" style="80" customWidth="1"/>
    <col min="13829" max="13829" width="5" style="80" customWidth="1"/>
    <col min="13830" max="13830" width="5.7109375" style="80" customWidth="1"/>
    <col min="13831" max="13831" width="25.28515625" style="80" customWidth="1"/>
    <col min="13832" max="13832" width="1.7109375" style="80" customWidth="1"/>
    <col min="13833" max="13833" width="22.7109375" style="80" customWidth="1"/>
    <col min="13834" max="13834" width="1.7109375" style="80" customWidth="1"/>
    <col min="13835" max="13835" width="16.7109375" style="80" customWidth="1"/>
    <col min="13836" max="13838" width="14.7109375" style="80" customWidth="1"/>
    <col min="13839" max="13839" width="1.7109375" style="80" customWidth="1"/>
    <col min="13840" max="13842" width="14.7109375" style="80" customWidth="1"/>
    <col min="13843" max="13843" width="1.7109375" style="80" customWidth="1"/>
    <col min="13844" max="14082" width="9.140625" style="80"/>
    <col min="14083" max="14083" width="7.7109375" style="80" customWidth="1"/>
    <col min="14084" max="14084" width="5.7109375" style="80" customWidth="1"/>
    <col min="14085" max="14085" width="5" style="80" customWidth="1"/>
    <col min="14086" max="14086" width="5.7109375" style="80" customWidth="1"/>
    <col min="14087" max="14087" width="25.28515625" style="80" customWidth="1"/>
    <col min="14088" max="14088" width="1.7109375" style="80" customWidth="1"/>
    <col min="14089" max="14089" width="22.7109375" style="80" customWidth="1"/>
    <col min="14090" max="14090" width="1.7109375" style="80" customWidth="1"/>
    <col min="14091" max="14091" width="16.7109375" style="80" customWidth="1"/>
    <col min="14092" max="14094" width="14.7109375" style="80" customWidth="1"/>
    <col min="14095" max="14095" width="1.7109375" style="80" customWidth="1"/>
    <col min="14096" max="14098" width="14.7109375" style="80" customWidth="1"/>
    <col min="14099" max="14099" width="1.7109375" style="80" customWidth="1"/>
    <col min="14100" max="14338" width="9.140625" style="80"/>
    <col min="14339" max="14339" width="7.7109375" style="80" customWidth="1"/>
    <col min="14340" max="14340" width="5.7109375" style="80" customWidth="1"/>
    <col min="14341" max="14341" width="5" style="80" customWidth="1"/>
    <col min="14342" max="14342" width="5.7109375" style="80" customWidth="1"/>
    <col min="14343" max="14343" width="25.28515625" style="80" customWidth="1"/>
    <col min="14344" max="14344" width="1.7109375" style="80" customWidth="1"/>
    <col min="14345" max="14345" width="22.7109375" style="80" customWidth="1"/>
    <col min="14346" max="14346" width="1.7109375" style="80" customWidth="1"/>
    <col min="14347" max="14347" width="16.7109375" style="80" customWidth="1"/>
    <col min="14348" max="14350" width="14.7109375" style="80" customWidth="1"/>
    <col min="14351" max="14351" width="1.7109375" style="80" customWidth="1"/>
    <col min="14352" max="14354" width="14.7109375" style="80" customWidth="1"/>
    <col min="14355" max="14355" width="1.7109375" style="80" customWidth="1"/>
    <col min="14356" max="14594" width="9.140625" style="80"/>
    <col min="14595" max="14595" width="7.7109375" style="80" customWidth="1"/>
    <col min="14596" max="14596" width="5.7109375" style="80" customWidth="1"/>
    <col min="14597" max="14597" width="5" style="80" customWidth="1"/>
    <col min="14598" max="14598" width="5.7109375" style="80" customWidth="1"/>
    <col min="14599" max="14599" width="25.28515625" style="80" customWidth="1"/>
    <col min="14600" max="14600" width="1.7109375" style="80" customWidth="1"/>
    <col min="14601" max="14601" width="22.7109375" style="80" customWidth="1"/>
    <col min="14602" max="14602" width="1.7109375" style="80" customWidth="1"/>
    <col min="14603" max="14603" width="16.7109375" style="80" customWidth="1"/>
    <col min="14604" max="14606" width="14.7109375" style="80" customWidth="1"/>
    <col min="14607" max="14607" width="1.7109375" style="80" customWidth="1"/>
    <col min="14608" max="14610" width="14.7109375" style="80" customWidth="1"/>
    <col min="14611" max="14611" width="1.7109375" style="80" customWidth="1"/>
    <col min="14612" max="14850" width="9.140625" style="80"/>
    <col min="14851" max="14851" width="7.7109375" style="80" customWidth="1"/>
    <col min="14852" max="14852" width="5.7109375" style="80" customWidth="1"/>
    <col min="14853" max="14853" width="5" style="80" customWidth="1"/>
    <col min="14854" max="14854" width="5.7109375" style="80" customWidth="1"/>
    <col min="14855" max="14855" width="25.28515625" style="80" customWidth="1"/>
    <col min="14856" max="14856" width="1.7109375" style="80" customWidth="1"/>
    <col min="14857" max="14857" width="22.7109375" style="80" customWidth="1"/>
    <col min="14858" max="14858" width="1.7109375" style="80" customWidth="1"/>
    <col min="14859" max="14859" width="16.7109375" style="80" customWidth="1"/>
    <col min="14860" max="14862" width="14.7109375" style="80" customWidth="1"/>
    <col min="14863" max="14863" width="1.7109375" style="80" customWidth="1"/>
    <col min="14864" max="14866" width="14.7109375" style="80" customWidth="1"/>
    <col min="14867" max="14867" width="1.7109375" style="80" customWidth="1"/>
    <col min="14868" max="15106" width="9.140625" style="80"/>
    <col min="15107" max="15107" width="7.7109375" style="80" customWidth="1"/>
    <col min="15108" max="15108" width="5.7109375" style="80" customWidth="1"/>
    <col min="15109" max="15109" width="5" style="80" customWidth="1"/>
    <col min="15110" max="15110" width="5.7109375" style="80" customWidth="1"/>
    <col min="15111" max="15111" width="25.28515625" style="80" customWidth="1"/>
    <col min="15112" max="15112" width="1.7109375" style="80" customWidth="1"/>
    <col min="15113" max="15113" width="22.7109375" style="80" customWidth="1"/>
    <col min="15114" max="15114" width="1.7109375" style="80" customWidth="1"/>
    <col min="15115" max="15115" width="16.7109375" style="80" customWidth="1"/>
    <col min="15116" max="15118" width="14.7109375" style="80" customWidth="1"/>
    <col min="15119" max="15119" width="1.7109375" style="80" customWidth="1"/>
    <col min="15120" max="15122" width="14.7109375" style="80" customWidth="1"/>
    <col min="15123" max="15123" width="1.7109375" style="80" customWidth="1"/>
    <col min="15124" max="15362" width="9.140625" style="80"/>
    <col min="15363" max="15363" width="7.7109375" style="80" customWidth="1"/>
    <col min="15364" max="15364" width="5.7109375" style="80" customWidth="1"/>
    <col min="15365" max="15365" width="5" style="80" customWidth="1"/>
    <col min="15366" max="15366" width="5.7109375" style="80" customWidth="1"/>
    <col min="15367" max="15367" width="25.28515625" style="80" customWidth="1"/>
    <col min="15368" max="15368" width="1.7109375" style="80" customWidth="1"/>
    <col min="15369" max="15369" width="22.7109375" style="80" customWidth="1"/>
    <col min="15370" max="15370" width="1.7109375" style="80" customWidth="1"/>
    <col min="15371" max="15371" width="16.7109375" style="80" customWidth="1"/>
    <col min="15372" max="15374" width="14.7109375" style="80" customWidth="1"/>
    <col min="15375" max="15375" width="1.7109375" style="80" customWidth="1"/>
    <col min="15376" max="15378" width="14.7109375" style="80" customWidth="1"/>
    <col min="15379" max="15379" width="1.7109375" style="80" customWidth="1"/>
    <col min="15380" max="15618" width="9.140625" style="80"/>
    <col min="15619" max="15619" width="7.7109375" style="80" customWidth="1"/>
    <col min="15620" max="15620" width="5.7109375" style="80" customWidth="1"/>
    <col min="15621" max="15621" width="5" style="80" customWidth="1"/>
    <col min="15622" max="15622" width="5.7109375" style="80" customWidth="1"/>
    <col min="15623" max="15623" width="25.28515625" style="80" customWidth="1"/>
    <col min="15624" max="15624" width="1.7109375" style="80" customWidth="1"/>
    <col min="15625" max="15625" width="22.7109375" style="80" customWidth="1"/>
    <col min="15626" max="15626" width="1.7109375" style="80" customWidth="1"/>
    <col min="15627" max="15627" width="16.7109375" style="80" customWidth="1"/>
    <col min="15628" max="15630" width="14.7109375" style="80" customWidth="1"/>
    <col min="15631" max="15631" width="1.7109375" style="80" customWidth="1"/>
    <col min="15632" max="15634" width="14.7109375" style="80" customWidth="1"/>
    <col min="15635" max="15635" width="1.7109375" style="80" customWidth="1"/>
    <col min="15636" max="15874" width="9.140625" style="80"/>
    <col min="15875" max="15875" width="7.7109375" style="80" customWidth="1"/>
    <col min="15876" max="15876" width="5.7109375" style="80" customWidth="1"/>
    <col min="15877" max="15877" width="5" style="80" customWidth="1"/>
    <col min="15878" max="15878" width="5.7109375" style="80" customWidth="1"/>
    <col min="15879" max="15879" width="25.28515625" style="80" customWidth="1"/>
    <col min="15880" max="15880" width="1.7109375" style="80" customWidth="1"/>
    <col min="15881" max="15881" width="22.7109375" style="80" customWidth="1"/>
    <col min="15882" max="15882" width="1.7109375" style="80" customWidth="1"/>
    <col min="15883" max="15883" width="16.7109375" style="80" customWidth="1"/>
    <col min="15884" max="15886" width="14.7109375" style="80" customWidth="1"/>
    <col min="15887" max="15887" width="1.7109375" style="80" customWidth="1"/>
    <col min="15888" max="15890" width="14.7109375" style="80" customWidth="1"/>
    <col min="15891" max="15891" width="1.7109375" style="80" customWidth="1"/>
    <col min="15892" max="16130" width="9.140625" style="80"/>
    <col min="16131" max="16131" width="7.7109375" style="80" customWidth="1"/>
    <col min="16132" max="16132" width="5.7109375" style="80" customWidth="1"/>
    <col min="16133" max="16133" width="5" style="80" customWidth="1"/>
    <col min="16134" max="16134" width="5.7109375" style="80" customWidth="1"/>
    <col min="16135" max="16135" width="25.28515625" style="80" customWidth="1"/>
    <col min="16136" max="16136" width="1.7109375" style="80" customWidth="1"/>
    <col min="16137" max="16137" width="22.7109375" style="80" customWidth="1"/>
    <col min="16138" max="16138" width="1.7109375" style="80" customWidth="1"/>
    <col min="16139" max="16139" width="16.7109375" style="80" customWidth="1"/>
    <col min="16140" max="16142" width="14.7109375" style="80" customWidth="1"/>
    <col min="16143" max="16143" width="1.7109375" style="80" customWidth="1"/>
    <col min="16144" max="16146" width="14.7109375" style="80" customWidth="1"/>
    <col min="16147" max="16147" width="1.7109375" style="80" customWidth="1"/>
    <col min="16148" max="16382" width="9.140625" style="80"/>
    <col min="16383" max="16384" width="9.28515625" style="80" customWidth="1"/>
  </cols>
  <sheetData>
    <row r="1" spans="1:33" s="78" customFormat="1" ht="15.75">
      <c r="A1" s="1" t="s">
        <v>0</v>
      </c>
      <c r="B1" s="2"/>
      <c r="C1" s="2"/>
      <c r="D1" s="2"/>
      <c r="E1" s="2"/>
      <c r="F1" s="3"/>
      <c r="G1" s="3"/>
      <c r="H1" s="3"/>
      <c r="K1" s="4" t="s">
        <v>1</v>
      </c>
      <c r="M1" s="5" t="s">
        <v>2</v>
      </c>
      <c r="Q1" s="4" t="s">
        <v>3</v>
      </c>
      <c r="R1" s="6">
        <v>42996</v>
      </c>
      <c r="S1" s="7"/>
    </row>
    <row r="2" spans="1:33">
      <c r="A2" s="8"/>
      <c r="B2" s="8"/>
      <c r="C2" s="8"/>
      <c r="D2" s="8"/>
      <c r="E2" s="8"/>
      <c r="F2" s="8"/>
      <c r="G2" s="8"/>
      <c r="H2" s="8"/>
      <c r="I2" s="79"/>
      <c r="J2" s="79"/>
      <c r="K2" s="8"/>
      <c r="L2" s="79"/>
      <c r="M2" s="79"/>
      <c r="N2" s="8"/>
      <c r="O2" s="8"/>
      <c r="Q2" s="8"/>
      <c r="R2" s="9"/>
      <c r="S2" s="8"/>
    </row>
    <row r="3" spans="1:33">
      <c r="A3" s="8" t="s">
        <v>4</v>
      </c>
      <c r="E3" s="11" t="s">
        <v>5</v>
      </c>
      <c r="F3" s="12"/>
      <c r="G3" s="12"/>
      <c r="H3" s="12"/>
      <c r="M3" s="13"/>
      <c r="O3" s="12"/>
      <c r="Q3" s="14" t="s">
        <v>6</v>
      </c>
      <c r="R3" s="15"/>
      <c r="S3" s="8"/>
    </row>
    <row r="4" spans="1:33" ht="21" thickBot="1">
      <c r="A4" s="8" t="s">
        <v>7</v>
      </c>
      <c r="B4" s="8"/>
      <c r="C4" s="8"/>
      <c r="D4" s="8"/>
      <c r="E4" s="11" t="s">
        <v>36</v>
      </c>
      <c r="F4" s="12"/>
      <c r="G4" s="11" t="s">
        <v>38</v>
      </c>
      <c r="H4" s="12"/>
      <c r="I4" s="81"/>
      <c r="J4" s="81"/>
      <c r="K4" s="16"/>
      <c r="L4" s="81"/>
      <c r="M4" s="16"/>
      <c r="N4" s="16"/>
      <c r="O4" s="8"/>
      <c r="Q4" s="17" t="s">
        <v>33</v>
      </c>
      <c r="R4" s="18"/>
      <c r="S4" s="8"/>
    </row>
    <row r="5" spans="1:33" ht="37.5" customHeight="1" thickTop="1" thickBot="1">
      <c r="A5" s="19" t="s">
        <v>8</v>
      </c>
      <c r="B5" s="19"/>
      <c r="C5" s="19"/>
      <c r="D5" s="19"/>
      <c r="E5" s="11" t="s">
        <v>37</v>
      </c>
      <c r="F5" s="11"/>
      <c r="G5" s="20" t="s">
        <v>9</v>
      </c>
      <c r="H5" s="11"/>
      <c r="I5" s="123" t="s">
        <v>41</v>
      </c>
      <c r="J5" s="124"/>
      <c r="K5" s="124"/>
      <c r="L5" s="124"/>
      <c r="M5" s="124"/>
      <c r="N5" s="125"/>
      <c r="O5" s="8"/>
      <c r="Q5" s="17" t="s">
        <v>34</v>
      </c>
      <c r="R5" s="9"/>
      <c r="S5" s="8"/>
    </row>
    <row r="6" spans="1:33" ht="21" thickTop="1">
      <c r="A6" s="19" t="s">
        <v>10</v>
      </c>
      <c r="B6" s="19"/>
      <c r="C6" s="19"/>
      <c r="D6" s="19"/>
      <c r="E6" s="11" t="s">
        <v>39</v>
      </c>
      <c r="F6" s="12"/>
      <c r="G6" s="12"/>
      <c r="H6" s="12"/>
      <c r="I6" s="71"/>
      <c r="J6" s="71"/>
      <c r="K6" s="21"/>
      <c r="L6" s="71"/>
      <c r="M6" s="79"/>
      <c r="N6" s="8"/>
      <c r="O6" s="8"/>
      <c r="Q6" s="17" t="s">
        <v>35</v>
      </c>
      <c r="R6" s="9"/>
      <c r="S6" s="8"/>
    </row>
    <row r="7" spans="1:33">
      <c r="A7" s="19" t="s">
        <v>11</v>
      </c>
      <c r="B7" s="19"/>
      <c r="C7" s="19"/>
      <c r="D7" s="19"/>
      <c r="E7" s="11" t="s">
        <v>40</v>
      </c>
      <c r="F7" s="12"/>
      <c r="G7" s="12"/>
      <c r="H7" s="12"/>
      <c r="I7" s="82"/>
      <c r="J7" s="82"/>
      <c r="K7" s="21"/>
      <c r="L7" s="82"/>
      <c r="M7" s="79"/>
      <c r="N7" s="8"/>
      <c r="O7" s="8"/>
      <c r="P7" s="8"/>
      <c r="Q7" s="8"/>
      <c r="R7" s="9"/>
      <c r="S7" s="8"/>
    </row>
    <row r="8" spans="1:33">
      <c r="A8" s="19" t="s">
        <v>43</v>
      </c>
      <c r="B8" s="19"/>
      <c r="C8" s="19"/>
      <c r="D8" s="19"/>
      <c r="E8" s="72" t="s">
        <v>50</v>
      </c>
      <c r="F8" s="12"/>
      <c r="G8" s="12"/>
      <c r="H8" s="12"/>
      <c r="I8" s="82"/>
      <c r="J8" s="82"/>
      <c r="K8" s="21"/>
      <c r="L8" s="82"/>
      <c r="M8" s="79"/>
      <c r="N8" s="8"/>
      <c r="O8" s="8"/>
      <c r="P8" s="8"/>
      <c r="Q8" s="8"/>
      <c r="R8" s="9"/>
      <c r="S8" s="8"/>
    </row>
    <row r="9" spans="1:33" ht="17.25" thickBot="1">
      <c r="A9" s="19"/>
      <c r="B9" s="19"/>
      <c r="C9" s="19"/>
      <c r="D9" s="19"/>
      <c r="E9" s="15"/>
      <c r="F9" s="12"/>
      <c r="H9" s="12"/>
      <c r="I9" s="82"/>
      <c r="J9" s="82"/>
      <c r="K9" s="21"/>
      <c r="L9" s="82"/>
      <c r="M9" s="79"/>
      <c r="N9" s="8"/>
      <c r="O9" s="8"/>
      <c r="P9" s="8"/>
      <c r="Q9" s="8"/>
      <c r="R9" s="9"/>
      <c r="S9" s="8"/>
    </row>
    <row r="10" spans="1:33" s="26" customFormat="1" ht="19.5" thickTop="1" thickBot="1">
      <c r="A10" s="22"/>
      <c r="B10" s="22"/>
      <c r="C10" s="22"/>
      <c r="D10" s="22"/>
      <c r="E10" s="22" t="s">
        <v>12</v>
      </c>
      <c r="F10" s="23"/>
      <c r="H10" s="23"/>
      <c r="I10" s="126" t="s">
        <v>13</v>
      </c>
      <c r="J10" s="127"/>
      <c r="K10" s="127"/>
      <c r="L10" s="127"/>
      <c r="M10" s="127"/>
      <c r="N10" s="128"/>
      <c r="O10" s="24"/>
      <c r="P10" s="129" t="s">
        <v>14</v>
      </c>
      <c r="Q10" s="130"/>
      <c r="R10" s="131"/>
      <c r="S10" s="25"/>
      <c r="W10" s="27"/>
      <c r="X10" s="27"/>
      <c r="Y10" s="27"/>
      <c r="Z10" s="27"/>
      <c r="AA10" s="27"/>
      <c r="AB10" s="27"/>
      <c r="AC10" s="27"/>
      <c r="AD10" s="27"/>
      <c r="AE10" s="27"/>
      <c r="AF10" s="27"/>
      <c r="AG10" s="27"/>
    </row>
    <row r="11" spans="1:33" ht="18" thickTop="1" thickBot="1">
      <c r="A11" s="19"/>
      <c r="B11" s="19"/>
      <c r="C11" s="19"/>
      <c r="D11" s="19"/>
      <c r="E11" s="19"/>
      <c r="F11" s="12"/>
      <c r="G11" s="12"/>
      <c r="H11" s="12"/>
      <c r="I11" s="82"/>
      <c r="J11" s="82"/>
      <c r="K11" s="21"/>
      <c r="L11" s="82"/>
      <c r="M11" s="79"/>
      <c r="N11" s="8"/>
      <c r="O11" s="8"/>
      <c r="P11" s="8"/>
      <c r="Q11" s="8"/>
      <c r="R11" s="9"/>
      <c r="S11" s="8"/>
    </row>
    <row r="12" spans="1:33" s="33" customFormat="1" ht="38.25">
      <c r="A12" s="132" t="s">
        <v>15</v>
      </c>
      <c r="B12" s="133"/>
      <c r="C12" s="133"/>
      <c r="D12" s="133"/>
      <c r="E12" s="134"/>
      <c r="F12" s="112"/>
      <c r="G12" s="141" t="s">
        <v>16</v>
      </c>
      <c r="H12" s="112"/>
      <c r="I12" s="28" t="s">
        <v>17</v>
      </c>
      <c r="J12" s="108"/>
      <c r="K12" s="29" t="s">
        <v>18</v>
      </c>
      <c r="L12" s="108"/>
      <c r="M12" s="30" t="s">
        <v>19</v>
      </c>
      <c r="N12" s="31" t="s">
        <v>20</v>
      </c>
      <c r="O12" s="112"/>
      <c r="P12" s="28" t="s">
        <v>21</v>
      </c>
      <c r="Q12" s="32" t="s">
        <v>17</v>
      </c>
      <c r="R12" s="31" t="s">
        <v>22</v>
      </c>
      <c r="S12" s="112"/>
      <c r="W12" s="34"/>
      <c r="X12" s="34"/>
      <c r="Y12" s="34"/>
      <c r="Z12" s="34"/>
      <c r="AA12" s="34"/>
      <c r="AB12" s="34"/>
      <c r="AC12" s="34"/>
      <c r="AD12" s="34"/>
      <c r="AE12" s="34"/>
      <c r="AF12" s="34"/>
      <c r="AG12" s="34"/>
    </row>
    <row r="13" spans="1:33" s="33" customFormat="1">
      <c r="A13" s="135"/>
      <c r="B13" s="136"/>
      <c r="C13" s="136"/>
      <c r="D13" s="136"/>
      <c r="E13" s="137"/>
      <c r="F13" s="112"/>
      <c r="G13" s="142"/>
      <c r="H13" s="112"/>
      <c r="I13" s="35" t="s">
        <v>23</v>
      </c>
      <c r="J13" s="110" t="s">
        <v>51</v>
      </c>
      <c r="K13" s="111" t="s">
        <v>23</v>
      </c>
      <c r="L13" s="109" t="s">
        <v>51</v>
      </c>
      <c r="M13" s="36"/>
      <c r="N13" s="37"/>
      <c r="O13" s="38"/>
      <c r="P13" s="35" t="s">
        <v>23</v>
      </c>
      <c r="Q13" s="39"/>
      <c r="R13" s="40"/>
      <c r="S13" s="112"/>
      <c r="W13" s="34"/>
      <c r="X13" s="34"/>
      <c r="Y13" s="34"/>
      <c r="Z13" s="34"/>
      <c r="AA13" s="34"/>
      <c r="AB13" s="34"/>
      <c r="AC13" s="34"/>
      <c r="AD13" s="34"/>
      <c r="AE13" s="34"/>
      <c r="AF13" s="34"/>
      <c r="AG13" s="34"/>
    </row>
    <row r="14" spans="1:33" s="50" customFormat="1" ht="17.25" thickBot="1">
      <c r="A14" s="138"/>
      <c r="B14" s="139"/>
      <c r="C14" s="139"/>
      <c r="D14" s="139"/>
      <c r="E14" s="140"/>
      <c r="F14" s="41"/>
      <c r="G14" s="143"/>
      <c r="H14" s="41"/>
      <c r="I14" s="42" t="s">
        <v>24</v>
      </c>
      <c r="J14" s="107">
        <v>13</v>
      </c>
      <c r="K14" s="43" t="s">
        <v>25</v>
      </c>
      <c r="L14" s="107">
        <v>13</v>
      </c>
      <c r="M14" s="44" t="s">
        <v>26</v>
      </c>
      <c r="N14" s="45" t="s">
        <v>27</v>
      </c>
      <c r="O14" s="46"/>
      <c r="P14" s="47" t="s">
        <v>28</v>
      </c>
      <c r="Q14" s="48" t="s">
        <v>29</v>
      </c>
      <c r="R14" s="49" t="s">
        <v>30</v>
      </c>
      <c r="S14" s="41"/>
      <c r="W14" s="51"/>
      <c r="X14" s="51"/>
      <c r="Y14" s="51"/>
      <c r="Z14" s="51"/>
      <c r="AA14" s="51"/>
      <c r="AB14" s="51"/>
      <c r="AC14" s="51"/>
      <c r="AD14" s="51"/>
      <c r="AE14" s="51"/>
      <c r="AF14" s="51"/>
      <c r="AG14" s="51"/>
    </row>
    <row r="15" spans="1:33" s="84" customFormat="1" ht="56.25" customHeight="1">
      <c r="A15" s="144" t="s">
        <v>45</v>
      </c>
      <c r="B15" s="145"/>
      <c r="C15" s="145"/>
      <c r="D15" s="145"/>
      <c r="E15" s="146"/>
      <c r="F15" s="83"/>
      <c r="G15" s="60"/>
      <c r="H15" s="83"/>
      <c r="I15" s="58"/>
      <c r="J15" s="74"/>
      <c r="K15" s="52"/>
      <c r="L15" s="74"/>
      <c r="M15" s="53"/>
      <c r="N15" s="54"/>
      <c r="O15" s="94"/>
      <c r="P15" s="58"/>
      <c r="Q15" s="59"/>
      <c r="R15" s="55"/>
      <c r="S15" s="83"/>
      <c r="W15" s="85"/>
      <c r="X15" s="85"/>
      <c r="Y15" s="85"/>
      <c r="Z15" s="85"/>
      <c r="AA15" s="85"/>
      <c r="AB15" s="85"/>
      <c r="AC15" s="85"/>
      <c r="AD15" s="85"/>
      <c r="AE15" s="85"/>
      <c r="AF15" s="85"/>
      <c r="AG15" s="85"/>
    </row>
    <row r="16" spans="1:33" s="84" customFormat="1">
      <c r="A16" s="147" t="s">
        <v>90</v>
      </c>
      <c r="B16" s="86">
        <v>62000</v>
      </c>
      <c r="C16" s="86" t="s">
        <v>31</v>
      </c>
      <c r="D16" s="95">
        <v>71300</v>
      </c>
      <c r="E16" s="76" t="s">
        <v>47</v>
      </c>
      <c r="F16" s="83"/>
      <c r="G16" s="87">
        <v>71300</v>
      </c>
      <c r="H16" s="83"/>
      <c r="I16" s="88"/>
      <c r="J16" s="73"/>
      <c r="K16" s="89">
        <v>0</v>
      </c>
      <c r="L16" s="106"/>
      <c r="M16" s="90"/>
      <c r="N16" s="91"/>
      <c r="O16" s="94"/>
      <c r="P16" s="88"/>
      <c r="Q16" s="92"/>
      <c r="R16" s="93"/>
      <c r="S16" s="83"/>
      <c r="W16" s="85"/>
      <c r="X16" s="85"/>
      <c r="Y16" s="85"/>
      <c r="Z16" s="85"/>
      <c r="AA16" s="85"/>
      <c r="AB16" s="85"/>
      <c r="AC16" s="85"/>
      <c r="AD16" s="85"/>
      <c r="AE16" s="85"/>
      <c r="AF16" s="85"/>
      <c r="AG16" s="85"/>
    </row>
    <row r="17" spans="1:33" s="84" customFormat="1">
      <c r="A17" s="148"/>
      <c r="B17" s="86">
        <v>62000</v>
      </c>
      <c r="C17" s="86" t="s">
        <v>31</v>
      </c>
      <c r="D17" s="95">
        <v>71600</v>
      </c>
      <c r="E17" s="76" t="s">
        <v>48</v>
      </c>
      <c r="F17" s="83"/>
      <c r="G17" s="87">
        <v>71600</v>
      </c>
      <c r="H17" s="83"/>
      <c r="I17" s="88"/>
      <c r="J17" s="73"/>
      <c r="K17" s="89">
        <v>0</v>
      </c>
      <c r="L17" s="106"/>
      <c r="M17" s="90"/>
      <c r="N17" s="91"/>
      <c r="O17" s="94"/>
      <c r="P17" s="88"/>
      <c r="Q17" s="92"/>
      <c r="R17" s="93"/>
      <c r="S17" s="83"/>
      <c r="W17" s="85"/>
      <c r="X17" s="85"/>
      <c r="Y17" s="85"/>
      <c r="Z17" s="85"/>
      <c r="AA17" s="85"/>
      <c r="AB17" s="85"/>
      <c r="AC17" s="85"/>
      <c r="AD17" s="85"/>
      <c r="AE17" s="85"/>
      <c r="AF17" s="85"/>
      <c r="AG17" s="85"/>
    </row>
    <row r="18" spans="1:33" s="84" customFormat="1">
      <c r="A18" s="148"/>
      <c r="B18" s="86">
        <v>62000</v>
      </c>
      <c r="C18" s="86" t="s">
        <v>31</v>
      </c>
      <c r="D18" s="95">
        <v>72100</v>
      </c>
      <c r="E18" s="76" t="s">
        <v>97</v>
      </c>
      <c r="F18" s="83"/>
      <c r="G18" s="87">
        <v>72100</v>
      </c>
      <c r="H18" s="83"/>
      <c r="I18" s="88">
        <f>+J18/$J$14</f>
        <v>0</v>
      </c>
      <c r="J18" s="106">
        <v>0</v>
      </c>
      <c r="K18" s="89">
        <f t="shared" ref="K18:K22" si="0">+L18/$L$14</f>
        <v>0</v>
      </c>
      <c r="L18" s="106"/>
      <c r="M18" s="90"/>
      <c r="N18" s="91"/>
      <c r="O18" s="94"/>
      <c r="P18" s="88"/>
      <c r="Q18" s="92"/>
      <c r="R18" s="93"/>
      <c r="S18" s="83"/>
      <c r="W18" s="85"/>
      <c r="X18" s="85"/>
      <c r="Y18" s="85"/>
      <c r="Z18" s="85"/>
      <c r="AA18" s="85"/>
      <c r="AB18" s="85"/>
      <c r="AC18" s="85"/>
      <c r="AD18" s="85"/>
      <c r="AE18" s="85"/>
      <c r="AF18" s="85"/>
      <c r="AG18" s="85"/>
    </row>
    <row r="19" spans="1:33" s="84" customFormat="1">
      <c r="A19" s="148"/>
      <c r="B19" s="86">
        <v>62000</v>
      </c>
      <c r="C19" s="86" t="s">
        <v>31</v>
      </c>
      <c r="D19" s="95">
        <v>72300</v>
      </c>
      <c r="E19" s="76" t="s">
        <v>52</v>
      </c>
      <c r="F19" s="83"/>
      <c r="G19" s="87">
        <v>72300</v>
      </c>
      <c r="H19" s="83"/>
      <c r="I19" s="88"/>
      <c r="J19" s="73"/>
      <c r="K19" s="89">
        <f t="shared" si="0"/>
        <v>0</v>
      </c>
      <c r="L19" s="106"/>
      <c r="M19" s="90"/>
      <c r="N19" s="91"/>
      <c r="O19" s="94"/>
      <c r="P19" s="88"/>
      <c r="Q19" s="92"/>
      <c r="R19" s="93"/>
      <c r="S19" s="83"/>
      <c r="W19" s="85"/>
      <c r="X19" s="85"/>
      <c r="Y19" s="85"/>
      <c r="Z19" s="85"/>
      <c r="AA19" s="85"/>
      <c r="AB19" s="85"/>
      <c r="AC19" s="85"/>
      <c r="AD19" s="85"/>
      <c r="AE19" s="85"/>
      <c r="AF19" s="85"/>
      <c r="AG19" s="85"/>
    </row>
    <row r="20" spans="1:33" s="84" customFormat="1">
      <c r="A20" s="148"/>
      <c r="B20" s="86">
        <v>62000</v>
      </c>
      <c r="C20" s="86" t="s">
        <v>31</v>
      </c>
      <c r="D20" s="95">
        <v>72500</v>
      </c>
      <c r="E20" s="76" t="s">
        <v>49</v>
      </c>
      <c r="F20" s="83"/>
      <c r="G20" s="87">
        <v>72500</v>
      </c>
      <c r="H20" s="83"/>
      <c r="I20" s="88"/>
      <c r="J20" s="73"/>
      <c r="K20" s="89">
        <f t="shared" si="0"/>
        <v>0</v>
      </c>
      <c r="L20" s="106"/>
      <c r="M20" s="90"/>
      <c r="N20" s="91"/>
      <c r="O20" s="94"/>
      <c r="P20" s="88"/>
      <c r="Q20" s="92"/>
      <c r="R20" s="93"/>
      <c r="S20" s="83"/>
      <c r="W20" s="85"/>
      <c r="X20" s="85"/>
      <c r="Y20" s="85"/>
      <c r="Z20" s="85"/>
      <c r="AA20" s="85"/>
      <c r="AB20" s="85"/>
      <c r="AC20" s="85"/>
      <c r="AD20" s="85"/>
      <c r="AE20" s="85"/>
      <c r="AF20" s="85"/>
      <c r="AG20" s="85"/>
    </row>
    <row r="21" spans="1:33" s="84" customFormat="1">
      <c r="A21" s="148"/>
      <c r="B21" s="86">
        <v>62000</v>
      </c>
      <c r="C21" s="61" t="s">
        <v>31</v>
      </c>
      <c r="D21" s="95">
        <v>74500</v>
      </c>
      <c r="E21" s="76" t="s">
        <v>103</v>
      </c>
      <c r="F21" s="83"/>
      <c r="G21" s="87">
        <v>74500</v>
      </c>
      <c r="H21" s="83"/>
      <c r="I21" s="88"/>
      <c r="J21" s="73"/>
      <c r="K21" s="89">
        <f t="shared" si="0"/>
        <v>0</v>
      </c>
      <c r="L21" s="106"/>
      <c r="M21" s="90"/>
      <c r="N21" s="91"/>
      <c r="O21" s="94"/>
      <c r="P21" s="88"/>
      <c r="Q21" s="92"/>
      <c r="R21" s="93"/>
      <c r="S21" s="83"/>
      <c r="W21" s="85"/>
      <c r="X21" s="85"/>
      <c r="Y21" s="85"/>
      <c r="Z21" s="85"/>
      <c r="AA21" s="85"/>
      <c r="AB21" s="85"/>
      <c r="AC21" s="85"/>
      <c r="AD21" s="85"/>
      <c r="AE21" s="85"/>
      <c r="AF21" s="85"/>
      <c r="AG21" s="85"/>
    </row>
    <row r="22" spans="1:33" s="84" customFormat="1">
      <c r="A22" s="149"/>
      <c r="B22" s="86">
        <v>62000</v>
      </c>
      <c r="C22" s="86" t="s">
        <v>31</v>
      </c>
      <c r="D22" s="95">
        <v>75700</v>
      </c>
      <c r="E22" s="76" t="s">
        <v>44</v>
      </c>
      <c r="F22" s="83"/>
      <c r="G22" s="87">
        <v>75700</v>
      </c>
      <c r="H22" s="83"/>
      <c r="I22" s="88"/>
      <c r="J22" s="73"/>
      <c r="K22" s="89">
        <f t="shared" si="0"/>
        <v>0</v>
      </c>
      <c r="L22" s="106"/>
      <c r="M22" s="90"/>
      <c r="N22" s="91"/>
      <c r="O22" s="94"/>
      <c r="P22" s="88"/>
      <c r="Q22" s="92"/>
      <c r="R22" s="93"/>
      <c r="S22" s="83"/>
      <c r="W22" s="85"/>
      <c r="X22" s="85"/>
      <c r="Y22" s="85"/>
      <c r="Z22" s="85"/>
      <c r="AA22" s="85"/>
      <c r="AB22" s="85"/>
      <c r="AC22" s="85"/>
      <c r="AD22" s="85"/>
      <c r="AE22" s="85"/>
      <c r="AF22" s="85"/>
      <c r="AG22" s="85"/>
    </row>
    <row r="23" spans="1:33" s="84" customFormat="1">
      <c r="A23" s="147" t="s">
        <v>91</v>
      </c>
      <c r="B23" s="86">
        <v>62000</v>
      </c>
      <c r="C23" s="86" t="s">
        <v>31</v>
      </c>
      <c r="D23" s="95">
        <v>71300</v>
      </c>
      <c r="E23" s="76" t="s">
        <v>47</v>
      </c>
      <c r="F23" s="83"/>
      <c r="G23" s="87">
        <v>71300</v>
      </c>
      <c r="H23" s="83"/>
      <c r="I23" s="88"/>
      <c r="J23" s="73"/>
      <c r="K23" s="89">
        <f t="shared" ref="K23:K29" si="1">+L23/$L$14</f>
        <v>0</v>
      </c>
      <c r="L23" s="106"/>
      <c r="M23" s="90"/>
      <c r="N23" s="91"/>
      <c r="O23" s="94"/>
      <c r="P23" s="88"/>
      <c r="Q23" s="92"/>
      <c r="R23" s="93"/>
      <c r="S23" s="83"/>
      <c r="W23" s="85"/>
      <c r="X23" s="85"/>
      <c r="Y23" s="85"/>
      <c r="Z23" s="85"/>
      <c r="AA23" s="85"/>
      <c r="AB23" s="85"/>
      <c r="AC23" s="85"/>
      <c r="AD23" s="85"/>
      <c r="AE23" s="85"/>
      <c r="AF23" s="85"/>
      <c r="AG23" s="85"/>
    </row>
    <row r="24" spans="1:33" s="84" customFormat="1">
      <c r="A24" s="148"/>
      <c r="B24" s="86">
        <v>62000</v>
      </c>
      <c r="C24" s="86" t="s">
        <v>31</v>
      </c>
      <c r="D24" s="95">
        <v>71600</v>
      </c>
      <c r="E24" s="76" t="s">
        <v>48</v>
      </c>
      <c r="F24" s="83"/>
      <c r="G24" s="87">
        <v>71600</v>
      </c>
      <c r="H24" s="83"/>
      <c r="I24" s="88"/>
      <c r="J24" s="73"/>
      <c r="K24" s="89">
        <f t="shared" si="1"/>
        <v>0</v>
      </c>
      <c r="L24" s="106"/>
      <c r="M24" s="90"/>
      <c r="N24" s="91"/>
      <c r="O24" s="94"/>
      <c r="P24" s="88"/>
      <c r="Q24" s="92"/>
      <c r="R24" s="93"/>
      <c r="S24" s="83"/>
      <c r="W24" s="85"/>
      <c r="X24" s="85"/>
      <c r="Y24" s="85"/>
      <c r="Z24" s="85"/>
      <c r="AA24" s="85"/>
      <c r="AB24" s="85"/>
      <c r="AC24" s="85"/>
      <c r="AD24" s="85"/>
      <c r="AE24" s="85"/>
      <c r="AF24" s="85"/>
      <c r="AG24" s="85"/>
    </row>
    <row r="25" spans="1:33" s="84" customFormat="1">
      <c r="A25" s="148"/>
      <c r="B25" s="86">
        <v>62000</v>
      </c>
      <c r="C25" s="86" t="s">
        <v>31</v>
      </c>
      <c r="D25" s="95">
        <v>72100</v>
      </c>
      <c r="E25" s="76" t="s">
        <v>97</v>
      </c>
      <c r="F25" s="83"/>
      <c r="G25" s="87">
        <v>72100</v>
      </c>
      <c r="H25" s="83"/>
      <c r="I25" s="88">
        <f>+J25/$J$14</f>
        <v>0</v>
      </c>
      <c r="J25" s="106">
        <v>0</v>
      </c>
      <c r="K25" s="89">
        <f t="shared" si="1"/>
        <v>0</v>
      </c>
      <c r="L25" s="106"/>
      <c r="M25" s="90"/>
      <c r="N25" s="91"/>
      <c r="O25" s="94"/>
      <c r="P25" s="88"/>
      <c r="Q25" s="92"/>
      <c r="R25" s="93"/>
      <c r="S25" s="83"/>
      <c r="W25" s="85"/>
      <c r="X25" s="85"/>
      <c r="Y25" s="85"/>
      <c r="Z25" s="85"/>
      <c r="AA25" s="85"/>
      <c r="AB25" s="85"/>
      <c r="AC25" s="85"/>
      <c r="AD25" s="85"/>
      <c r="AE25" s="85"/>
      <c r="AF25" s="85"/>
      <c r="AG25" s="85"/>
    </row>
    <row r="26" spans="1:33" s="84" customFormat="1">
      <c r="A26" s="148"/>
      <c r="B26" s="86">
        <v>62000</v>
      </c>
      <c r="C26" s="86" t="s">
        <v>31</v>
      </c>
      <c r="D26" s="95">
        <v>72300</v>
      </c>
      <c r="E26" s="76" t="s">
        <v>52</v>
      </c>
      <c r="F26" s="83"/>
      <c r="G26" s="87">
        <v>72300</v>
      </c>
      <c r="H26" s="83"/>
      <c r="I26" s="88"/>
      <c r="J26" s="73"/>
      <c r="K26" s="89">
        <f t="shared" si="1"/>
        <v>0</v>
      </c>
      <c r="L26" s="106"/>
      <c r="M26" s="90"/>
      <c r="N26" s="91"/>
      <c r="O26" s="94"/>
      <c r="P26" s="88"/>
      <c r="Q26" s="92"/>
      <c r="R26" s="93"/>
      <c r="S26" s="83"/>
      <c r="W26" s="85"/>
      <c r="X26" s="85"/>
      <c r="Y26" s="85"/>
      <c r="Z26" s="85"/>
      <c r="AA26" s="85"/>
      <c r="AB26" s="85"/>
      <c r="AC26" s="85"/>
      <c r="AD26" s="85"/>
      <c r="AE26" s="85"/>
      <c r="AF26" s="85"/>
      <c r="AG26" s="85"/>
    </row>
    <row r="27" spans="1:33" s="84" customFormat="1">
      <c r="A27" s="148"/>
      <c r="B27" s="86">
        <v>62000</v>
      </c>
      <c r="C27" s="86" t="s">
        <v>31</v>
      </c>
      <c r="D27" s="95">
        <v>72500</v>
      </c>
      <c r="E27" s="76" t="s">
        <v>49</v>
      </c>
      <c r="F27" s="83"/>
      <c r="G27" s="87">
        <v>72500</v>
      </c>
      <c r="H27" s="83"/>
      <c r="I27" s="88"/>
      <c r="J27" s="73"/>
      <c r="K27" s="89">
        <f t="shared" si="1"/>
        <v>0</v>
      </c>
      <c r="L27" s="106"/>
      <c r="M27" s="90"/>
      <c r="N27" s="91"/>
      <c r="O27" s="94"/>
      <c r="P27" s="88"/>
      <c r="Q27" s="92"/>
      <c r="R27" s="93"/>
      <c r="S27" s="83"/>
      <c r="W27" s="85"/>
      <c r="X27" s="85"/>
      <c r="Y27" s="85"/>
      <c r="Z27" s="85"/>
      <c r="AA27" s="85"/>
      <c r="AB27" s="85"/>
      <c r="AC27" s="85"/>
      <c r="AD27" s="85"/>
      <c r="AE27" s="85"/>
      <c r="AF27" s="85"/>
      <c r="AG27" s="85"/>
    </row>
    <row r="28" spans="1:33" s="84" customFormat="1">
      <c r="A28" s="148"/>
      <c r="B28" s="86">
        <v>62000</v>
      </c>
      <c r="C28" s="61" t="s">
        <v>31</v>
      </c>
      <c r="D28" s="95">
        <v>74500</v>
      </c>
      <c r="E28" s="76" t="s">
        <v>103</v>
      </c>
      <c r="F28" s="83"/>
      <c r="G28" s="87">
        <v>74500</v>
      </c>
      <c r="H28" s="83"/>
      <c r="I28" s="88"/>
      <c r="J28" s="73"/>
      <c r="K28" s="89">
        <f t="shared" si="1"/>
        <v>0</v>
      </c>
      <c r="L28" s="106"/>
      <c r="M28" s="90"/>
      <c r="N28" s="91"/>
      <c r="O28" s="94"/>
      <c r="P28" s="88"/>
      <c r="Q28" s="92"/>
      <c r="R28" s="93"/>
      <c r="S28" s="83"/>
      <c r="W28" s="85"/>
      <c r="X28" s="85"/>
      <c r="Y28" s="85"/>
      <c r="Z28" s="85"/>
      <c r="AA28" s="85"/>
      <c r="AB28" s="85"/>
      <c r="AC28" s="85"/>
      <c r="AD28" s="85"/>
      <c r="AE28" s="85"/>
      <c r="AF28" s="85"/>
      <c r="AG28" s="85"/>
    </row>
    <row r="29" spans="1:33" s="84" customFormat="1">
      <c r="A29" s="149"/>
      <c r="B29" s="86">
        <v>62000</v>
      </c>
      <c r="C29" s="86" t="s">
        <v>31</v>
      </c>
      <c r="D29" s="95">
        <v>75700</v>
      </c>
      <c r="E29" s="76" t="s">
        <v>44</v>
      </c>
      <c r="F29" s="83"/>
      <c r="G29" s="87">
        <v>75700</v>
      </c>
      <c r="H29" s="83"/>
      <c r="I29" s="88"/>
      <c r="J29" s="73"/>
      <c r="K29" s="89">
        <f t="shared" si="1"/>
        <v>0</v>
      </c>
      <c r="L29" s="106"/>
      <c r="M29" s="90"/>
      <c r="N29" s="91"/>
      <c r="O29" s="94"/>
      <c r="P29" s="88"/>
      <c r="Q29" s="92"/>
      <c r="R29" s="93"/>
      <c r="S29" s="83"/>
      <c r="W29" s="85"/>
      <c r="X29" s="85"/>
      <c r="Y29" s="85"/>
      <c r="Z29" s="85"/>
      <c r="AA29" s="85"/>
      <c r="AB29" s="85"/>
      <c r="AC29" s="85"/>
      <c r="AD29" s="85"/>
      <c r="AE29" s="85"/>
      <c r="AF29" s="85"/>
      <c r="AG29" s="85"/>
    </row>
    <row r="30" spans="1:33" s="84" customFormat="1">
      <c r="A30" s="147" t="s">
        <v>92</v>
      </c>
      <c r="B30" s="86">
        <v>62000</v>
      </c>
      <c r="C30" s="86" t="s">
        <v>31</v>
      </c>
      <c r="D30" s="95">
        <v>71300</v>
      </c>
      <c r="E30" s="76" t="s">
        <v>47</v>
      </c>
      <c r="F30" s="83"/>
      <c r="G30" s="87">
        <v>71300</v>
      </c>
      <c r="H30" s="83"/>
      <c r="I30" s="88"/>
      <c r="J30" s="73"/>
      <c r="K30" s="89">
        <f t="shared" ref="K30:K36" si="2">+L30/$L$14</f>
        <v>0</v>
      </c>
      <c r="L30" s="106"/>
      <c r="M30" s="90"/>
      <c r="N30" s="91"/>
      <c r="O30" s="94"/>
      <c r="P30" s="88"/>
      <c r="Q30" s="92"/>
      <c r="R30" s="93"/>
      <c r="S30" s="83"/>
      <c r="W30" s="85"/>
      <c r="X30" s="85"/>
      <c r="Y30" s="85"/>
      <c r="Z30" s="85"/>
      <c r="AA30" s="85"/>
      <c r="AB30" s="85"/>
      <c r="AC30" s="85"/>
      <c r="AD30" s="85"/>
      <c r="AE30" s="85"/>
      <c r="AF30" s="85"/>
      <c r="AG30" s="85"/>
    </row>
    <row r="31" spans="1:33" s="84" customFormat="1">
      <c r="A31" s="148"/>
      <c r="B31" s="86">
        <v>62000</v>
      </c>
      <c r="C31" s="86" t="s">
        <v>31</v>
      </c>
      <c r="D31" s="95">
        <v>71600</v>
      </c>
      <c r="E31" s="76" t="s">
        <v>48</v>
      </c>
      <c r="F31" s="83"/>
      <c r="G31" s="87">
        <v>71600</v>
      </c>
      <c r="H31" s="83"/>
      <c r="I31" s="88"/>
      <c r="J31" s="73"/>
      <c r="K31" s="89">
        <f t="shared" si="2"/>
        <v>0</v>
      </c>
      <c r="L31" s="106"/>
      <c r="M31" s="90"/>
      <c r="N31" s="91"/>
      <c r="O31" s="94"/>
      <c r="P31" s="88"/>
      <c r="Q31" s="92"/>
      <c r="R31" s="93"/>
      <c r="S31" s="83"/>
      <c r="W31" s="85"/>
      <c r="X31" s="85"/>
      <c r="Y31" s="85"/>
      <c r="Z31" s="85"/>
      <c r="AA31" s="85"/>
      <c r="AB31" s="85"/>
      <c r="AC31" s="85"/>
      <c r="AD31" s="85"/>
      <c r="AE31" s="85"/>
      <c r="AF31" s="85"/>
      <c r="AG31" s="85"/>
    </row>
    <row r="32" spans="1:33" s="84" customFormat="1">
      <c r="A32" s="148"/>
      <c r="B32" s="86">
        <v>62000</v>
      </c>
      <c r="C32" s="86" t="s">
        <v>31</v>
      </c>
      <c r="D32" s="95">
        <v>72100</v>
      </c>
      <c r="E32" s="76" t="s">
        <v>97</v>
      </c>
      <c r="F32" s="83"/>
      <c r="G32" s="87">
        <v>72100</v>
      </c>
      <c r="H32" s="83"/>
      <c r="I32" s="88">
        <f>+J32/$J$14</f>
        <v>0</v>
      </c>
      <c r="J32" s="106">
        <v>0</v>
      </c>
      <c r="K32" s="89">
        <f t="shared" si="2"/>
        <v>0</v>
      </c>
      <c r="L32" s="106"/>
      <c r="M32" s="90"/>
      <c r="N32" s="91"/>
      <c r="O32" s="94"/>
      <c r="P32" s="88"/>
      <c r="Q32" s="92"/>
      <c r="R32" s="93"/>
      <c r="S32" s="83"/>
      <c r="W32" s="85"/>
      <c r="X32" s="85"/>
      <c r="Y32" s="85"/>
      <c r="Z32" s="85"/>
      <c r="AA32" s="85"/>
      <c r="AB32" s="85"/>
      <c r="AC32" s="85"/>
      <c r="AD32" s="85"/>
      <c r="AE32" s="85"/>
      <c r="AF32" s="85"/>
      <c r="AG32" s="85"/>
    </row>
    <row r="33" spans="1:33" s="84" customFormat="1">
      <c r="A33" s="148"/>
      <c r="B33" s="86">
        <v>62000</v>
      </c>
      <c r="C33" s="86" t="s">
        <v>31</v>
      </c>
      <c r="D33" s="95">
        <v>72300</v>
      </c>
      <c r="E33" s="76" t="s">
        <v>52</v>
      </c>
      <c r="F33" s="83"/>
      <c r="G33" s="87">
        <v>72300</v>
      </c>
      <c r="H33" s="83"/>
      <c r="I33" s="88"/>
      <c r="J33" s="73"/>
      <c r="K33" s="89">
        <f t="shared" si="2"/>
        <v>0</v>
      </c>
      <c r="L33" s="106"/>
      <c r="M33" s="90"/>
      <c r="N33" s="91"/>
      <c r="O33" s="94"/>
      <c r="P33" s="88"/>
      <c r="Q33" s="92"/>
      <c r="R33" s="93"/>
      <c r="S33" s="83"/>
      <c r="W33" s="85"/>
      <c r="X33" s="85"/>
      <c r="Y33" s="85"/>
      <c r="Z33" s="85"/>
      <c r="AA33" s="85"/>
      <c r="AB33" s="85"/>
      <c r="AC33" s="85"/>
      <c r="AD33" s="85"/>
      <c r="AE33" s="85"/>
      <c r="AF33" s="85"/>
      <c r="AG33" s="85"/>
    </row>
    <row r="34" spans="1:33" s="84" customFormat="1">
      <c r="A34" s="148"/>
      <c r="B34" s="86">
        <v>62000</v>
      </c>
      <c r="C34" s="86" t="s">
        <v>31</v>
      </c>
      <c r="D34" s="95">
        <v>72500</v>
      </c>
      <c r="E34" s="76" t="s">
        <v>49</v>
      </c>
      <c r="F34" s="83"/>
      <c r="G34" s="87">
        <v>72500</v>
      </c>
      <c r="H34" s="83"/>
      <c r="I34" s="88"/>
      <c r="J34" s="73"/>
      <c r="K34" s="89">
        <f t="shared" si="2"/>
        <v>0</v>
      </c>
      <c r="L34" s="106"/>
      <c r="M34" s="90"/>
      <c r="N34" s="91"/>
      <c r="O34" s="94"/>
      <c r="P34" s="88"/>
      <c r="Q34" s="92"/>
      <c r="R34" s="93"/>
      <c r="S34" s="83"/>
      <c r="W34" s="85"/>
      <c r="X34" s="85"/>
      <c r="Y34" s="85"/>
      <c r="Z34" s="85"/>
      <c r="AA34" s="85"/>
      <c r="AB34" s="85"/>
      <c r="AC34" s="85"/>
      <c r="AD34" s="85"/>
      <c r="AE34" s="85"/>
      <c r="AF34" s="85"/>
      <c r="AG34" s="85"/>
    </row>
    <row r="35" spans="1:33" s="84" customFormat="1">
      <c r="A35" s="148"/>
      <c r="B35" s="86">
        <v>62000</v>
      </c>
      <c r="C35" s="61" t="s">
        <v>31</v>
      </c>
      <c r="D35" s="95">
        <v>74500</v>
      </c>
      <c r="E35" s="76" t="s">
        <v>103</v>
      </c>
      <c r="F35" s="83"/>
      <c r="G35" s="87">
        <v>74500</v>
      </c>
      <c r="H35" s="83"/>
      <c r="I35" s="88"/>
      <c r="J35" s="73"/>
      <c r="K35" s="89">
        <f t="shared" si="2"/>
        <v>0</v>
      </c>
      <c r="L35" s="106"/>
      <c r="M35" s="90"/>
      <c r="N35" s="91"/>
      <c r="O35" s="94"/>
      <c r="P35" s="88"/>
      <c r="Q35" s="92"/>
      <c r="R35" s="93"/>
      <c r="S35" s="83"/>
      <c r="W35" s="85"/>
      <c r="X35" s="85"/>
      <c r="Y35" s="85"/>
      <c r="Z35" s="85"/>
      <c r="AA35" s="85"/>
      <c r="AB35" s="85"/>
      <c r="AC35" s="85"/>
      <c r="AD35" s="85"/>
      <c r="AE35" s="85"/>
      <c r="AF35" s="85"/>
      <c r="AG35" s="85"/>
    </row>
    <row r="36" spans="1:33" s="84" customFormat="1">
      <c r="A36" s="149"/>
      <c r="B36" s="86">
        <v>62000</v>
      </c>
      <c r="C36" s="86" t="s">
        <v>31</v>
      </c>
      <c r="D36" s="95">
        <v>75700</v>
      </c>
      <c r="E36" s="76" t="s">
        <v>44</v>
      </c>
      <c r="F36" s="83"/>
      <c r="G36" s="87">
        <v>75700</v>
      </c>
      <c r="H36" s="83"/>
      <c r="I36" s="88"/>
      <c r="J36" s="73"/>
      <c r="K36" s="89">
        <f t="shared" si="2"/>
        <v>0</v>
      </c>
      <c r="L36" s="106"/>
      <c r="M36" s="90"/>
      <c r="N36" s="91"/>
      <c r="O36" s="94"/>
      <c r="P36" s="88"/>
      <c r="Q36" s="92"/>
      <c r="R36" s="93"/>
      <c r="S36" s="83"/>
      <c r="W36" s="85"/>
      <c r="X36" s="85"/>
      <c r="Y36" s="85"/>
      <c r="Z36" s="85"/>
      <c r="AA36" s="85"/>
      <c r="AB36" s="85"/>
      <c r="AC36" s="85"/>
      <c r="AD36" s="85"/>
      <c r="AE36" s="85"/>
      <c r="AF36" s="85"/>
      <c r="AG36" s="85"/>
    </row>
    <row r="37" spans="1:33" s="84" customFormat="1">
      <c r="A37" s="147" t="s">
        <v>86</v>
      </c>
      <c r="B37" s="86">
        <v>62000</v>
      </c>
      <c r="C37" s="86" t="s">
        <v>31</v>
      </c>
      <c r="D37" s="95">
        <v>71300</v>
      </c>
      <c r="E37" s="76" t="s">
        <v>47</v>
      </c>
      <c r="F37" s="83"/>
      <c r="G37" s="87">
        <v>71300</v>
      </c>
      <c r="H37" s="83"/>
      <c r="I37" s="88"/>
      <c r="J37" s="73"/>
      <c r="K37" s="89">
        <f t="shared" ref="K37:K85" si="3">+L37/$L$14</f>
        <v>0</v>
      </c>
      <c r="L37" s="106"/>
      <c r="M37" s="90"/>
      <c r="N37" s="91"/>
      <c r="O37" s="94"/>
      <c r="P37" s="88"/>
      <c r="Q37" s="92"/>
      <c r="R37" s="93"/>
      <c r="S37" s="83"/>
      <c r="W37" s="85"/>
      <c r="X37" s="85"/>
      <c r="Y37" s="85"/>
      <c r="Z37" s="85"/>
      <c r="AA37" s="85"/>
      <c r="AB37" s="85"/>
      <c r="AC37" s="85"/>
      <c r="AD37" s="85"/>
      <c r="AE37" s="85"/>
      <c r="AF37" s="85"/>
      <c r="AG37" s="85"/>
    </row>
    <row r="38" spans="1:33" s="84" customFormat="1">
      <c r="A38" s="148"/>
      <c r="B38" s="86">
        <v>62000</v>
      </c>
      <c r="C38" s="86" t="s">
        <v>31</v>
      </c>
      <c r="D38" s="95">
        <v>71600</v>
      </c>
      <c r="E38" s="76" t="s">
        <v>48</v>
      </c>
      <c r="F38" s="83"/>
      <c r="G38" s="87">
        <v>71600</v>
      </c>
      <c r="H38" s="83"/>
      <c r="I38" s="88"/>
      <c r="J38" s="73"/>
      <c r="K38" s="89">
        <f t="shared" si="3"/>
        <v>0</v>
      </c>
      <c r="L38" s="106"/>
      <c r="M38" s="90"/>
      <c r="N38" s="91"/>
      <c r="O38" s="94"/>
      <c r="P38" s="88"/>
      <c r="Q38" s="92"/>
      <c r="R38" s="93"/>
      <c r="S38" s="83"/>
      <c r="W38" s="85"/>
      <c r="X38" s="85"/>
      <c r="Y38" s="85"/>
      <c r="Z38" s="85"/>
      <c r="AA38" s="85"/>
      <c r="AB38" s="85"/>
      <c r="AC38" s="85"/>
      <c r="AD38" s="85"/>
      <c r="AE38" s="85"/>
      <c r="AF38" s="85"/>
      <c r="AG38" s="85"/>
    </row>
    <row r="39" spans="1:33" s="84" customFormat="1">
      <c r="A39" s="148"/>
      <c r="B39" s="86">
        <v>62000</v>
      </c>
      <c r="C39" s="86" t="s">
        <v>31</v>
      </c>
      <c r="D39" s="95">
        <v>72100</v>
      </c>
      <c r="E39" s="76" t="s">
        <v>97</v>
      </c>
      <c r="F39" s="83"/>
      <c r="G39" s="87">
        <v>72100</v>
      </c>
      <c r="H39" s="83"/>
      <c r="I39" s="88">
        <f>+J39/$J$14</f>
        <v>0</v>
      </c>
      <c r="J39" s="106">
        <v>0</v>
      </c>
      <c r="K39" s="89">
        <f t="shared" si="3"/>
        <v>0</v>
      </c>
      <c r="L39" s="106"/>
      <c r="M39" s="90"/>
      <c r="N39" s="91"/>
      <c r="O39" s="94"/>
      <c r="P39" s="88"/>
      <c r="Q39" s="92"/>
      <c r="R39" s="93"/>
      <c r="S39" s="83"/>
      <c r="W39" s="85"/>
      <c r="X39" s="85"/>
      <c r="Y39" s="85"/>
      <c r="Z39" s="85"/>
      <c r="AA39" s="85"/>
      <c r="AB39" s="85"/>
      <c r="AC39" s="85"/>
      <c r="AD39" s="85"/>
      <c r="AE39" s="85"/>
      <c r="AF39" s="85"/>
      <c r="AG39" s="85"/>
    </row>
    <row r="40" spans="1:33" s="84" customFormat="1">
      <c r="A40" s="148"/>
      <c r="B40" s="86">
        <v>62000</v>
      </c>
      <c r="C40" s="86" t="s">
        <v>31</v>
      </c>
      <c r="D40" s="95">
        <v>72300</v>
      </c>
      <c r="E40" s="76" t="s">
        <v>52</v>
      </c>
      <c r="F40" s="83"/>
      <c r="G40" s="87">
        <v>72300</v>
      </c>
      <c r="H40" s="83"/>
      <c r="I40" s="88"/>
      <c r="J40" s="73"/>
      <c r="K40" s="89">
        <f t="shared" si="3"/>
        <v>0</v>
      </c>
      <c r="L40" s="106"/>
      <c r="M40" s="90"/>
      <c r="N40" s="91"/>
      <c r="O40" s="94"/>
      <c r="P40" s="88"/>
      <c r="Q40" s="92"/>
      <c r="R40" s="93"/>
      <c r="S40" s="83"/>
      <c r="W40" s="85"/>
      <c r="X40" s="85"/>
      <c r="Y40" s="85"/>
      <c r="Z40" s="85"/>
      <c r="AA40" s="85"/>
      <c r="AB40" s="85"/>
      <c r="AC40" s="85"/>
      <c r="AD40" s="85"/>
      <c r="AE40" s="85"/>
      <c r="AF40" s="85"/>
      <c r="AG40" s="85"/>
    </row>
    <row r="41" spans="1:33" s="84" customFormat="1">
      <c r="A41" s="148"/>
      <c r="B41" s="86">
        <v>62000</v>
      </c>
      <c r="C41" s="86" t="s">
        <v>31</v>
      </c>
      <c r="D41" s="95">
        <v>72500</v>
      </c>
      <c r="E41" s="76" t="s">
        <v>49</v>
      </c>
      <c r="F41" s="83"/>
      <c r="G41" s="87">
        <v>72500</v>
      </c>
      <c r="H41" s="83"/>
      <c r="I41" s="88"/>
      <c r="J41" s="73"/>
      <c r="K41" s="89">
        <f t="shared" si="3"/>
        <v>93.230769230769226</v>
      </c>
      <c r="L41" s="106">
        <f>+'Account Transaction details '!R22+'Account Transaction details '!R23</f>
        <v>1212</v>
      </c>
      <c r="M41" s="90"/>
      <c r="N41" s="91"/>
      <c r="O41" s="94"/>
      <c r="P41" s="88"/>
      <c r="Q41" s="92"/>
      <c r="R41" s="93"/>
      <c r="S41" s="83"/>
      <c r="W41" s="85"/>
      <c r="X41" s="85"/>
      <c r="Y41" s="85"/>
      <c r="Z41" s="85"/>
      <c r="AA41" s="85"/>
      <c r="AB41" s="85"/>
      <c r="AC41" s="85"/>
      <c r="AD41" s="85"/>
      <c r="AE41" s="85"/>
      <c r="AF41" s="85"/>
      <c r="AG41" s="85"/>
    </row>
    <row r="42" spans="1:33" s="84" customFormat="1">
      <c r="A42" s="148"/>
      <c r="B42" s="86">
        <v>62000</v>
      </c>
      <c r="C42" s="61" t="s">
        <v>31</v>
      </c>
      <c r="D42" s="95">
        <v>74500</v>
      </c>
      <c r="E42" s="76" t="s">
        <v>103</v>
      </c>
      <c r="F42" s="83"/>
      <c r="G42" s="87">
        <v>74500</v>
      </c>
      <c r="H42" s="83"/>
      <c r="I42" s="88"/>
      <c r="J42" s="73"/>
      <c r="K42" s="89">
        <f t="shared" si="3"/>
        <v>0</v>
      </c>
      <c r="L42" s="106"/>
      <c r="M42" s="90"/>
      <c r="N42" s="91"/>
      <c r="O42" s="94"/>
      <c r="P42" s="88"/>
      <c r="Q42" s="92"/>
      <c r="R42" s="93"/>
      <c r="S42" s="83"/>
      <c r="W42" s="85"/>
      <c r="X42" s="85"/>
      <c r="Y42" s="85"/>
      <c r="Z42" s="85"/>
      <c r="AA42" s="85"/>
      <c r="AB42" s="85"/>
      <c r="AC42" s="85"/>
      <c r="AD42" s="85"/>
      <c r="AE42" s="85"/>
      <c r="AF42" s="85"/>
      <c r="AG42" s="85"/>
    </row>
    <row r="43" spans="1:33" s="84" customFormat="1">
      <c r="A43" s="149"/>
      <c r="B43" s="86">
        <v>62000</v>
      </c>
      <c r="C43" s="86" t="s">
        <v>31</v>
      </c>
      <c r="D43" s="95">
        <v>75700</v>
      </c>
      <c r="E43" s="76" t="s">
        <v>44</v>
      </c>
      <c r="F43" s="83"/>
      <c r="G43" s="87">
        <v>75700</v>
      </c>
      <c r="H43" s="83"/>
      <c r="I43" s="88"/>
      <c r="J43" s="73"/>
      <c r="K43" s="89">
        <f t="shared" si="3"/>
        <v>0</v>
      </c>
      <c r="L43" s="106"/>
      <c r="M43" s="90"/>
      <c r="N43" s="91"/>
      <c r="O43" s="94"/>
      <c r="P43" s="88"/>
      <c r="Q43" s="92"/>
      <c r="R43" s="93"/>
      <c r="S43" s="83"/>
      <c r="W43" s="85"/>
      <c r="X43" s="85"/>
      <c r="Y43" s="85"/>
      <c r="Z43" s="85"/>
      <c r="AA43" s="85"/>
      <c r="AB43" s="85"/>
      <c r="AC43" s="85"/>
      <c r="AD43" s="85"/>
      <c r="AE43" s="85"/>
      <c r="AF43" s="85"/>
      <c r="AG43" s="85"/>
    </row>
    <row r="44" spans="1:33" s="84" customFormat="1">
      <c r="A44" s="147" t="s">
        <v>93</v>
      </c>
      <c r="B44" s="86">
        <v>62000</v>
      </c>
      <c r="C44" s="86" t="s">
        <v>31</v>
      </c>
      <c r="D44" s="95">
        <v>71300</v>
      </c>
      <c r="E44" s="76" t="s">
        <v>47</v>
      </c>
      <c r="F44" s="83"/>
      <c r="G44" s="87">
        <v>71300</v>
      </c>
      <c r="H44" s="83"/>
      <c r="I44" s="88"/>
      <c r="J44" s="73"/>
      <c r="K44" s="89">
        <f t="shared" ref="K44:K50" si="4">+L44/$L$14</f>
        <v>0</v>
      </c>
      <c r="L44" s="106"/>
      <c r="M44" s="90"/>
      <c r="N44" s="91"/>
      <c r="O44" s="94"/>
      <c r="P44" s="88"/>
      <c r="Q44" s="92"/>
      <c r="R44" s="93"/>
      <c r="S44" s="83"/>
      <c r="W44" s="85"/>
      <c r="X44" s="85"/>
      <c r="Y44" s="85"/>
      <c r="Z44" s="85"/>
      <c r="AA44" s="85"/>
      <c r="AB44" s="85"/>
      <c r="AC44" s="85"/>
      <c r="AD44" s="85"/>
      <c r="AE44" s="85"/>
      <c r="AF44" s="85"/>
      <c r="AG44" s="85"/>
    </row>
    <row r="45" spans="1:33" s="84" customFormat="1">
      <c r="A45" s="148"/>
      <c r="B45" s="86">
        <v>62000</v>
      </c>
      <c r="C45" s="86" t="s">
        <v>31</v>
      </c>
      <c r="D45" s="95">
        <v>71600</v>
      </c>
      <c r="E45" s="76" t="s">
        <v>48</v>
      </c>
      <c r="F45" s="83"/>
      <c r="G45" s="87">
        <v>71600</v>
      </c>
      <c r="H45" s="83"/>
      <c r="I45" s="88"/>
      <c r="J45" s="73"/>
      <c r="K45" s="89">
        <f t="shared" si="4"/>
        <v>0</v>
      </c>
      <c r="L45" s="106"/>
      <c r="M45" s="90"/>
      <c r="N45" s="91"/>
      <c r="O45" s="94"/>
      <c r="P45" s="88"/>
      <c r="Q45" s="92"/>
      <c r="R45" s="93"/>
      <c r="S45" s="83"/>
      <c r="W45" s="85"/>
      <c r="X45" s="85"/>
      <c r="Y45" s="85"/>
      <c r="Z45" s="85"/>
      <c r="AA45" s="85"/>
      <c r="AB45" s="85"/>
      <c r="AC45" s="85"/>
      <c r="AD45" s="85"/>
      <c r="AE45" s="85"/>
      <c r="AF45" s="85"/>
      <c r="AG45" s="85"/>
    </row>
    <row r="46" spans="1:33" s="84" customFormat="1">
      <c r="A46" s="148"/>
      <c r="B46" s="86">
        <v>62000</v>
      </c>
      <c r="C46" s="86" t="s">
        <v>31</v>
      </c>
      <c r="D46" s="95">
        <v>72100</v>
      </c>
      <c r="E46" s="76" t="s">
        <v>97</v>
      </c>
      <c r="F46" s="83"/>
      <c r="G46" s="87">
        <v>72100</v>
      </c>
      <c r="H46" s="83"/>
      <c r="I46" s="88">
        <f>+J46/$J$14</f>
        <v>0</v>
      </c>
      <c r="J46" s="106">
        <v>0</v>
      </c>
      <c r="K46" s="89">
        <f t="shared" si="4"/>
        <v>0</v>
      </c>
      <c r="L46" s="106"/>
      <c r="M46" s="90"/>
      <c r="N46" s="91"/>
      <c r="O46" s="94"/>
      <c r="P46" s="88"/>
      <c r="Q46" s="92"/>
      <c r="R46" s="93"/>
      <c r="S46" s="83"/>
      <c r="W46" s="85"/>
      <c r="X46" s="85"/>
      <c r="Y46" s="85"/>
      <c r="Z46" s="85"/>
      <c r="AA46" s="85"/>
      <c r="AB46" s="85"/>
      <c r="AC46" s="85"/>
      <c r="AD46" s="85"/>
      <c r="AE46" s="85"/>
      <c r="AF46" s="85"/>
      <c r="AG46" s="85"/>
    </row>
    <row r="47" spans="1:33" s="84" customFormat="1">
      <c r="A47" s="148"/>
      <c r="B47" s="86">
        <v>62000</v>
      </c>
      <c r="C47" s="86" t="s">
        <v>31</v>
      </c>
      <c r="D47" s="95">
        <v>72300</v>
      </c>
      <c r="E47" s="76" t="s">
        <v>52</v>
      </c>
      <c r="F47" s="83"/>
      <c r="G47" s="87">
        <v>72300</v>
      </c>
      <c r="H47" s="83"/>
      <c r="I47" s="88"/>
      <c r="J47" s="73"/>
      <c r="K47" s="89">
        <f t="shared" si="4"/>
        <v>0</v>
      </c>
      <c r="L47" s="106"/>
      <c r="M47" s="90"/>
      <c r="N47" s="91"/>
      <c r="O47" s="94"/>
      <c r="P47" s="88"/>
      <c r="Q47" s="92"/>
      <c r="R47" s="93"/>
      <c r="S47" s="83"/>
      <c r="W47" s="85"/>
      <c r="X47" s="85"/>
      <c r="Y47" s="85"/>
      <c r="Z47" s="85"/>
      <c r="AA47" s="85"/>
      <c r="AB47" s="85"/>
      <c r="AC47" s="85"/>
      <c r="AD47" s="85"/>
      <c r="AE47" s="85"/>
      <c r="AF47" s="85"/>
      <c r="AG47" s="85"/>
    </row>
    <row r="48" spans="1:33" s="84" customFormat="1">
      <c r="A48" s="148"/>
      <c r="B48" s="86">
        <v>62000</v>
      </c>
      <c r="C48" s="86" t="s">
        <v>31</v>
      </c>
      <c r="D48" s="95">
        <v>72500</v>
      </c>
      <c r="E48" s="76" t="s">
        <v>49</v>
      </c>
      <c r="F48" s="83"/>
      <c r="G48" s="87">
        <v>72500</v>
      </c>
      <c r="H48" s="83"/>
      <c r="I48" s="88"/>
      <c r="J48" s="73"/>
      <c r="K48" s="89">
        <f t="shared" si="4"/>
        <v>0</v>
      </c>
      <c r="L48" s="106"/>
      <c r="M48" s="90"/>
      <c r="N48" s="91"/>
      <c r="O48" s="94"/>
      <c r="P48" s="88"/>
      <c r="Q48" s="92"/>
      <c r="R48" s="93"/>
      <c r="S48" s="83"/>
      <c r="W48" s="85"/>
      <c r="X48" s="85"/>
      <c r="Y48" s="85"/>
      <c r="Z48" s="85"/>
      <c r="AA48" s="85"/>
      <c r="AB48" s="85"/>
      <c r="AC48" s="85"/>
      <c r="AD48" s="85"/>
      <c r="AE48" s="85"/>
      <c r="AF48" s="85"/>
      <c r="AG48" s="85"/>
    </row>
    <row r="49" spans="1:33" s="84" customFormat="1">
      <c r="A49" s="148"/>
      <c r="B49" s="86">
        <v>62000</v>
      </c>
      <c r="C49" s="61" t="s">
        <v>31</v>
      </c>
      <c r="D49" s="95">
        <v>74500</v>
      </c>
      <c r="E49" s="76" t="s">
        <v>103</v>
      </c>
      <c r="F49" s="83"/>
      <c r="G49" s="87">
        <v>74500</v>
      </c>
      <c r="H49" s="83"/>
      <c r="I49" s="88"/>
      <c r="J49" s="73"/>
      <c r="K49" s="89">
        <f t="shared" si="4"/>
        <v>0</v>
      </c>
      <c r="L49" s="106"/>
      <c r="M49" s="90"/>
      <c r="N49" s="91"/>
      <c r="O49" s="94"/>
      <c r="P49" s="88"/>
      <c r="Q49" s="92"/>
      <c r="R49" s="93"/>
      <c r="S49" s="83"/>
      <c r="W49" s="85"/>
      <c r="X49" s="85"/>
      <c r="Y49" s="85"/>
      <c r="Z49" s="85"/>
      <c r="AA49" s="85"/>
      <c r="AB49" s="85"/>
      <c r="AC49" s="85"/>
      <c r="AD49" s="85"/>
      <c r="AE49" s="85"/>
      <c r="AF49" s="85"/>
      <c r="AG49" s="85"/>
    </row>
    <row r="50" spans="1:33" s="84" customFormat="1">
      <c r="A50" s="149"/>
      <c r="B50" s="86">
        <v>62000</v>
      </c>
      <c r="C50" s="86" t="s">
        <v>31</v>
      </c>
      <c r="D50" s="95">
        <v>75700</v>
      </c>
      <c r="E50" s="76" t="s">
        <v>44</v>
      </c>
      <c r="F50" s="83"/>
      <c r="G50" s="87">
        <v>75700</v>
      </c>
      <c r="H50" s="83"/>
      <c r="I50" s="88"/>
      <c r="J50" s="73"/>
      <c r="K50" s="89">
        <f t="shared" si="4"/>
        <v>0</v>
      </c>
      <c r="L50" s="106"/>
      <c r="M50" s="90"/>
      <c r="N50" s="91"/>
      <c r="O50" s="94"/>
      <c r="P50" s="88"/>
      <c r="Q50" s="92"/>
      <c r="R50" s="93"/>
      <c r="S50" s="83"/>
      <c r="W50" s="85"/>
      <c r="X50" s="85"/>
      <c r="Y50" s="85"/>
      <c r="Z50" s="85"/>
      <c r="AA50" s="85"/>
      <c r="AB50" s="85"/>
      <c r="AC50" s="85"/>
      <c r="AD50" s="85"/>
      <c r="AE50" s="85"/>
      <c r="AF50" s="85"/>
      <c r="AG50" s="85"/>
    </row>
    <row r="51" spans="1:33" s="84" customFormat="1">
      <c r="A51" s="147" t="s">
        <v>89</v>
      </c>
      <c r="B51" s="86">
        <v>62000</v>
      </c>
      <c r="C51" s="86" t="s">
        <v>31</v>
      </c>
      <c r="D51" s="95">
        <v>71300</v>
      </c>
      <c r="E51" s="76" t="s">
        <v>47</v>
      </c>
      <c r="F51" s="83"/>
      <c r="G51" s="87">
        <v>71300</v>
      </c>
      <c r="H51" s="83"/>
      <c r="I51" s="88"/>
      <c r="J51" s="73"/>
      <c r="K51" s="89">
        <f t="shared" si="3"/>
        <v>1638.4615384615386</v>
      </c>
      <c r="L51" s="106">
        <f>+'Account Transaction details '!R4</f>
        <v>21300</v>
      </c>
      <c r="M51" s="90"/>
      <c r="N51" s="91"/>
      <c r="O51" s="94"/>
      <c r="P51" s="88"/>
      <c r="Q51" s="92"/>
      <c r="R51" s="93"/>
      <c r="S51" s="83"/>
      <c r="W51" s="85"/>
      <c r="X51" s="85"/>
      <c r="Y51" s="85"/>
      <c r="Z51" s="85"/>
      <c r="AA51" s="85"/>
      <c r="AB51" s="85"/>
      <c r="AC51" s="85"/>
      <c r="AD51" s="85"/>
      <c r="AE51" s="85"/>
      <c r="AF51" s="85"/>
      <c r="AG51" s="85"/>
    </row>
    <row r="52" spans="1:33" s="84" customFormat="1">
      <c r="A52" s="148"/>
      <c r="B52" s="86">
        <v>62000</v>
      </c>
      <c r="C52" s="86" t="s">
        <v>31</v>
      </c>
      <c r="D52" s="95">
        <v>71600</v>
      </c>
      <c r="E52" s="76" t="s">
        <v>48</v>
      </c>
      <c r="F52" s="83"/>
      <c r="G52" s="87">
        <v>71600</v>
      </c>
      <c r="H52" s="83"/>
      <c r="I52" s="88"/>
      <c r="J52" s="73"/>
      <c r="K52" s="89">
        <f t="shared" si="3"/>
        <v>1516.3076923076924</v>
      </c>
      <c r="L52" s="106">
        <f>+'Account Transaction details '!R9+'Account Transaction details '!R11</f>
        <v>19712</v>
      </c>
      <c r="M52" s="90"/>
      <c r="N52" s="91"/>
      <c r="O52" s="94"/>
      <c r="P52" s="88"/>
      <c r="Q52" s="92"/>
      <c r="R52" s="93"/>
      <c r="S52" s="83"/>
      <c r="W52" s="85"/>
      <c r="X52" s="85"/>
      <c r="Y52" s="85"/>
      <c r="Z52" s="85"/>
      <c r="AA52" s="85"/>
      <c r="AB52" s="85"/>
      <c r="AC52" s="85"/>
      <c r="AD52" s="85"/>
      <c r="AE52" s="85"/>
      <c r="AF52" s="85"/>
      <c r="AG52" s="85"/>
    </row>
    <row r="53" spans="1:33" s="84" customFormat="1">
      <c r="A53" s="148"/>
      <c r="B53" s="86">
        <v>62000</v>
      </c>
      <c r="C53" s="86" t="s">
        <v>31</v>
      </c>
      <c r="D53" s="95">
        <v>72100</v>
      </c>
      <c r="E53" s="76" t="s">
        <v>97</v>
      </c>
      <c r="F53" s="83"/>
      <c r="G53" s="87">
        <v>71300</v>
      </c>
      <c r="H53" s="83"/>
      <c r="I53" s="88">
        <f>+J53/$J$14</f>
        <v>8846.1538461538457</v>
      </c>
      <c r="J53" s="106">
        <f>-'Account Transaction details '!R15</f>
        <v>115000</v>
      </c>
      <c r="K53" s="89">
        <f t="shared" si="3"/>
        <v>0</v>
      </c>
      <c r="L53" s="106"/>
      <c r="M53" s="90"/>
      <c r="N53" s="91"/>
      <c r="O53" s="94"/>
      <c r="P53" s="88"/>
      <c r="Q53" s="92"/>
      <c r="R53" s="93"/>
      <c r="S53" s="83"/>
      <c r="W53" s="85"/>
      <c r="X53" s="85"/>
      <c r="Y53" s="85"/>
      <c r="Z53" s="85"/>
      <c r="AA53" s="85"/>
      <c r="AB53" s="85"/>
      <c r="AC53" s="85"/>
      <c r="AD53" s="85"/>
      <c r="AE53" s="85"/>
      <c r="AF53" s="85"/>
      <c r="AG53" s="85"/>
    </row>
    <row r="54" spans="1:33" s="84" customFormat="1">
      <c r="A54" s="148"/>
      <c r="B54" s="86">
        <v>62000</v>
      </c>
      <c r="C54" s="86" t="s">
        <v>31</v>
      </c>
      <c r="D54" s="95">
        <v>72300</v>
      </c>
      <c r="E54" s="76" t="s">
        <v>52</v>
      </c>
      <c r="F54" s="83"/>
      <c r="G54" s="87">
        <v>72300</v>
      </c>
      <c r="H54" s="83"/>
      <c r="I54" s="88"/>
      <c r="J54" s="73"/>
      <c r="K54" s="89">
        <f t="shared" si="3"/>
        <v>326.92307692307691</v>
      </c>
      <c r="L54" s="106">
        <f>+'Account Transaction details '!R18</f>
        <v>4250</v>
      </c>
      <c r="M54" s="90"/>
      <c r="N54" s="91"/>
      <c r="O54" s="94"/>
      <c r="P54" s="88"/>
      <c r="Q54" s="92"/>
      <c r="R54" s="93"/>
      <c r="S54" s="83"/>
      <c r="W54" s="85"/>
      <c r="X54" s="85"/>
      <c r="Y54" s="85"/>
      <c r="Z54" s="85"/>
      <c r="AA54" s="85"/>
      <c r="AB54" s="85"/>
      <c r="AC54" s="85"/>
      <c r="AD54" s="85"/>
      <c r="AE54" s="85"/>
      <c r="AF54" s="85"/>
      <c r="AG54" s="85"/>
    </row>
    <row r="55" spans="1:33" s="84" customFormat="1">
      <c r="A55" s="148"/>
      <c r="B55" s="86">
        <v>62000</v>
      </c>
      <c r="C55" s="86" t="s">
        <v>31</v>
      </c>
      <c r="D55" s="95">
        <v>72500</v>
      </c>
      <c r="E55" s="76" t="s">
        <v>49</v>
      </c>
      <c r="F55" s="83"/>
      <c r="G55" s="87">
        <v>72500</v>
      </c>
      <c r="H55" s="83"/>
      <c r="I55" s="88"/>
      <c r="J55" s="73"/>
      <c r="K55" s="89">
        <f t="shared" si="3"/>
        <v>103.84615384615384</v>
      </c>
      <c r="L55" s="106">
        <f>+'Account Transaction details '!R21</f>
        <v>1350</v>
      </c>
      <c r="M55" s="90"/>
      <c r="N55" s="91"/>
      <c r="O55" s="94"/>
      <c r="P55" s="88"/>
      <c r="Q55" s="92"/>
      <c r="R55" s="93"/>
      <c r="S55" s="83"/>
      <c r="W55" s="85"/>
      <c r="X55" s="85"/>
      <c r="Y55" s="85"/>
      <c r="Z55" s="85"/>
      <c r="AA55" s="85"/>
      <c r="AB55" s="85"/>
      <c r="AC55" s="85"/>
      <c r="AD55" s="85"/>
      <c r="AE55" s="85"/>
      <c r="AF55" s="85"/>
      <c r="AG55" s="85"/>
    </row>
    <row r="56" spans="1:33" s="84" customFormat="1">
      <c r="A56" s="148"/>
      <c r="B56" s="86">
        <v>62000</v>
      </c>
      <c r="C56" s="61" t="s">
        <v>31</v>
      </c>
      <c r="D56" s="95">
        <v>74500</v>
      </c>
      <c r="E56" s="76" t="s">
        <v>103</v>
      </c>
      <c r="F56" s="83"/>
      <c r="G56" s="87">
        <v>74500</v>
      </c>
      <c r="H56" s="83"/>
      <c r="I56" s="88"/>
      <c r="J56" s="73"/>
      <c r="K56" s="89">
        <f t="shared" si="3"/>
        <v>0</v>
      </c>
      <c r="L56" s="106">
        <v>0</v>
      </c>
      <c r="M56" s="90"/>
      <c r="N56" s="91"/>
      <c r="O56" s="94"/>
      <c r="P56" s="88"/>
      <c r="Q56" s="92"/>
      <c r="R56" s="93"/>
      <c r="S56" s="83"/>
      <c r="W56" s="85"/>
      <c r="X56" s="85"/>
      <c r="Y56" s="85"/>
      <c r="Z56" s="85"/>
      <c r="AA56" s="85"/>
      <c r="AB56" s="85"/>
      <c r="AC56" s="85"/>
      <c r="AD56" s="85"/>
      <c r="AE56" s="85"/>
      <c r="AF56" s="85"/>
      <c r="AG56" s="85"/>
    </row>
    <row r="57" spans="1:33" s="84" customFormat="1">
      <c r="A57" s="149"/>
      <c r="B57" s="86">
        <v>62000</v>
      </c>
      <c r="C57" s="86" t="s">
        <v>31</v>
      </c>
      <c r="D57" s="95">
        <v>75700</v>
      </c>
      <c r="E57" s="76" t="s">
        <v>44</v>
      </c>
      <c r="F57" s="83"/>
      <c r="G57" s="87">
        <v>75700</v>
      </c>
      <c r="H57" s="83"/>
      <c r="I57" s="88"/>
      <c r="J57" s="73"/>
      <c r="K57" s="89">
        <f t="shared" si="3"/>
        <v>576.92307692307691</v>
      </c>
      <c r="L57" s="106">
        <f>+'Account Transaction details '!R26+'Account Transaction details '!R27</f>
        <v>7500</v>
      </c>
      <c r="M57" s="90"/>
      <c r="N57" s="91"/>
      <c r="O57" s="94"/>
      <c r="P57" s="88"/>
      <c r="Q57" s="92"/>
      <c r="R57" s="93"/>
      <c r="S57" s="83"/>
      <c r="W57" s="85"/>
      <c r="X57" s="85"/>
      <c r="Y57" s="85"/>
      <c r="Z57" s="85"/>
      <c r="AA57" s="85"/>
      <c r="AB57" s="85"/>
      <c r="AC57" s="85"/>
      <c r="AD57" s="85"/>
      <c r="AE57" s="85"/>
      <c r="AF57" s="85"/>
      <c r="AG57" s="85"/>
    </row>
    <row r="58" spans="1:33" s="84" customFormat="1">
      <c r="A58" s="147" t="s">
        <v>94</v>
      </c>
      <c r="B58" s="86">
        <v>62000</v>
      </c>
      <c r="C58" s="86" t="s">
        <v>31</v>
      </c>
      <c r="D58" s="95">
        <v>71300</v>
      </c>
      <c r="E58" s="76" t="s">
        <v>47</v>
      </c>
      <c r="F58" s="83"/>
      <c r="G58" s="87">
        <v>71300</v>
      </c>
      <c r="H58" s="83"/>
      <c r="I58" s="88"/>
      <c r="J58" s="73"/>
      <c r="K58" s="89">
        <f t="shared" si="3"/>
        <v>0</v>
      </c>
      <c r="L58" s="106"/>
      <c r="M58" s="90"/>
      <c r="N58" s="91"/>
      <c r="O58" s="94"/>
      <c r="P58" s="88"/>
      <c r="Q58" s="92"/>
      <c r="R58" s="93"/>
      <c r="S58" s="83"/>
      <c r="W58" s="85"/>
      <c r="X58" s="85"/>
      <c r="Y58" s="85"/>
      <c r="Z58" s="85"/>
      <c r="AA58" s="85"/>
      <c r="AB58" s="85"/>
      <c r="AC58" s="85"/>
      <c r="AD58" s="85"/>
      <c r="AE58" s="85"/>
      <c r="AF58" s="85"/>
      <c r="AG58" s="85"/>
    </row>
    <row r="59" spans="1:33" s="84" customFormat="1">
      <c r="A59" s="148"/>
      <c r="B59" s="86">
        <v>62000</v>
      </c>
      <c r="C59" s="86" t="s">
        <v>31</v>
      </c>
      <c r="D59" s="95">
        <v>71600</v>
      </c>
      <c r="E59" s="76" t="s">
        <v>48</v>
      </c>
      <c r="F59" s="83"/>
      <c r="G59" s="87">
        <v>71600</v>
      </c>
      <c r="H59" s="83"/>
      <c r="I59" s="88"/>
      <c r="J59" s="73"/>
      <c r="K59" s="89">
        <f t="shared" si="3"/>
        <v>0</v>
      </c>
      <c r="L59" s="106"/>
      <c r="M59" s="90"/>
      <c r="N59" s="91"/>
      <c r="O59" s="94"/>
      <c r="P59" s="88"/>
      <c r="Q59" s="92"/>
      <c r="R59" s="93"/>
      <c r="S59" s="83"/>
      <c r="W59" s="85"/>
      <c r="X59" s="85"/>
      <c r="Y59" s="85"/>
      <c r="Z59" s="85"/>
      <c r="AA59" s="85"/>
      <c r="AB59" s="85"/>
      <c r="AC59" s="85"/>
      <c r="AD59" s="85"/>
      <c r="AE59" s="85"/>
      <c r="AF59" s="85"/>
      <c r="AG59" s="85"/>
    </row>
    <row r="60" spans="1:33" s="84" customFormat="1">
      <c r="A60" s="148"/>
      <c r="B60" s="86">
        <v>62000</v>
      </c>
      <c r="C60" s="86" t="s">
        <v>31</v>
      </c>
      <c r="D60" s="95">
        <v>72100</v>
      </c>
      <c r="E60" s="76" t="s">
        <v>97</v>
      </c>
      <c r="F60" s="83"/>
      <c r="G60" s="87">
        <v>71300</v>
      </c>
      <c r="H60" s="83"/>
      <c r="I60" s="88">
        <f>+J60/$J$14</f>
        <v>0</v>
      </c>
      <c r="J60" s="106">
        <v>0</v>
      </c>
      <c r="K60" s="89">
        <f t="shared" ref="K60:K64" si="5">+L60/$L$14</f>
        <v>0</v>
      </c>
      <c r="L60" s="106"/>
      <c r="M60" s="90"/>
      <c r="N60" s="91"/>
      <c r="O60" s="94"/>
      <c r="P60" s="88"/>
      <c r="Q60" s="92"/>
      <c r="R60" s="93"/>
      <c r="S60" s="83"/>
      <c r="W60" s="85"/>
      <c r="X60" s="85"/>
      <c r="Y60" s="85"/>
      <c r="Z60" s="85"/>
      <c r="AA60" s="85"/>
      <c r="AB60" s="85"/>
      <c r="AC60" s="85"/>
      <c r="AD60" s="85"/>
      <c r="AE60" s="85"/>
      <c r="AF60" s="85"/>
      <c r="AG60" s="85"/>
    </row>
    <row r="61" spans="1:33" s="84" customFormat="1">
      <c r="A61" s="148"/>
      <c r="B61" s="86">
        <v>62000</v>
      </c>
      <c r="C61" s="86" t="s">
        <v>31</v>
      </c>
      <c r="D61" s="95">
        <v>72300</v>
      </c>
      <c r="E61" s="76" t="s">
        <v>52</v>
      </c>
      <c r="F61" s="83"/>
      <c r="G61" s="87">
        <v>72300</v>
      </c>
      <c r="H61" s="83"/>
      <c r="I61" s="88"/>
      <c r="J61" s="73"/>
      <c r="K61" s="89">
        <f t="shared" si="5"/>
        <v>0</v>
      </c>
      <c r="L61" s="106"/>
      <c r="M61" s="90"/>
      <c r="N61" s="91"/>
      <c r="O61" s="94"/>
      <c r="P61" s="88"/>
      <c r="Q61" s="92"/>
      <c r="R61" s="93"/>
      <c r="S61" s="83"/>
      <c r="W61" s="85"/>
      <c r="X61" s="85"/>
      <c r="Y61" s="85"/>
      <c r="Z61" s="85"/>
      <c r="AA61" s="85"/>
      <c r="AB61" s="85"/>
      <c r="AC61" s="85"/>
      <c r="AD61" s="85"/>
      <c r="AE61" s="85"/>
      <c r="AF61" s="85"/>
      <c r="AG61" s="85"/>
    </row>
    <row r="62" spans="1:33" s="84" customFormat="1">
      <c r="A62" s="148"/>
      <c r="B62" s="86">
        <v>62000</v>
      </c>
      <c r="C62" s="86" t="s">
        <v>31</v>
      </c>
      <c r="D62" s="95">
        <v>72500</v>
      </c>
      <c r="E62" s="76" t="s">
        <v>49</v>
      </c>
      <c r="F62" s="83"/>
      <c r="G62" s="87">
        <v>72500</v>
      </c>
      <c r="H62" s="83"/>
      <c r="I62" s="88"/>
      <c r="J62" s="73"/>
      <c r="K62" s="89">
        <f t="shared" si="5"/>
        <v>0</v>
      </c>
      <c r="L62" s="106"/>
      <c r="M62" s="90"/>
      <c r="N62" s="91"/>
      <c r="O62" s="94"/>
      <c r="P62" s="88"/>
      <c r="Q62" s="92"/>
      <c r="R62" s="93"/>
      <c r="S62" s="83"/>
      <c r="W62" s="85"/>
      <c r="X62" s="85"/>
      <c r="Y62" s="85"/>
      <c r="Z62" s="85"/>
      <c r="AA62" s="85"/>
      <c r="AB62" s="85"/>
      <c r="AC62" s="85"/>
      <c r="AD62" s="85"/>
      <c r="AE62" s="85"/>
      <c r="AF62" s="85"/>
      <c r="AG62" s="85"/>
    </row>
    <row r="63" spans="1:33" s="84" customFormat="1">
      <c r="A63" s="148"/>
      <c r="B63" s="86">
        <v>62000</v>
      </c>
      <c r="C63" s="61" t="s">
        <v>31</v>
      </c>
      <c r="D63" s="95">
        <v>74500</v>
      </c>
      <c r="E63" s="76" t="s">
        <v>103</v>
      </c>
      <c r="F63" s="83"/>
      <c r="G63" s="87">
        <v>74500</v>
      </c>
      <c r="H63" s="83"/>
      <c r="I63" s="88"/>
      <c r="J63" s="73"/>
      <c r="K63" s="89">
        <f t="shared" si="5"/>
        <v>0</v>
      </c>
      <c r="L63" s="106"/>
      <c r="M63" s="90"/>
      <c r="N63" s="91"/>
      <c r="O63" s="94"/>
      <c r="P63" s="88"/>
      <c r="Q63" s="92"/>
      <c r="R63" s="93"/>
      <c r="S63" s="83"/>
      <c r="W63" s="85"/>
      <c r="X63" s="85"/>
      <c r="Y63" s="85"/>
      <c r="Z63" s="85"/>
      <c r="AA63" s="85"/>
      <c r="AB63" s="85"/>
      <c r="AC63" s="85"/>
      <c r="AD63" s="85"/>
      <c r="AE63" s="85"/>
      <c r="AF63" s="85"/>
      <c r="AG63" s="85"/>
    </row>
    <row r="64" spans="1:33" s="84" customFormat="1">
      <c r="A64" s="149"/>
      <c r="B64" s="86">
        <v>62000</v>
      </c>
      <c r="C64" s="86" t="s">
        <v>31</v>
      </c>
      <c r="D64" s="95">
        <v>75700</v>
      </c>
      <c r="E64" s="76" t="s">
        <v>44</v>
      </c>
      <c r="F64" s="83"/>
      <c r="G64" s="87">
        <v>75700</v>
      </c>
      <c r="H64" s="83"/>
      <c r="I64" s="88"/>
      <c r="J64" s="73"/>
      <c r="K64" s="89">
        <f t="shared" si="5"/>
        <v>0</v>
      </c>
      <c r="L64" s="106"/>
      <c r="M64" s="90"/>
      <c r="N64" s="91"/>
      <c r="O64" s="94"/>
      <c r="P64" s="88"/>
      <c r="Q64" s="92"/>
      <c r="R64" s="93"/>
      <c r="S64" s="83"/>
      <c r="W64" s="85"/>
      <c r="X64" s="85"/>
      <c r="Y64" s="85"/>
      <c r="Z64" s="85"/>
      <c r="AA64" s="85"/>
      <c r="AB64" s="85"/>
      <c r="AC64" s="85"/>
      <c r="AD64" s="85"/>
      <c r="AE64" s="85"/>
      <c r="AF64" s="85"/>
      <c r="AG64" s="85"/>
    </row>
    <row r="65" spans="1:33" s="84" customFormat="1">
      <c r="A65" s="147" t="s">
        <v>95</v>
      </c>
      <c r="B65" s="86">
        <v>62000</v>
      </c>
      <c r="C65" s="86" t="s">
        <v>31</v>
      </c>
      <c r="D65" s="95">
        <v>71400</v>
      </c>
      <c r="E65" s="76" t="s">
        <v>42</v>
      </c>
      <c r="F65" s="83"/>
      <c r="G65" s="87">
        <v>71400</v>
      </c>
      <c r="H65" s="83"/>
      <c r="I65" s="88"/>
      <c r="J65" s="73"/>
      <c r="K65" s="89">
        <f t="shared" ref="K65:K71" si="6">+L65/$L$14</f>
        <v>0</v>
      </c>
      <c r="L65" s="106"/>
      <c r="M65" s="90"/>
      <c r="N65" s="91"/>
      <c r="O65" s="94"/>
      <c r="P65" s="88"/>
      <c r="Q65" s="92"/>
      <c r="R65" s="93"/>
      <c r="S65" s="83"/>
      <c r="W65" s="85"/>
      <c r="X65" s="85"/>
      <c r="Y65" s="85"/>
      <c r="Z65" s="85"/>
      <c r="AA65" s="85"/>
      <c r="AB65" s="85"/>
      <c r="AC65" s="85"/>
      <c r="AD65" s="85"/>
      <c r="AE65" s="85"/>
      <c r="AF65" s="85"/>
      <c r="AG65" s="85"/>
    </row>
    <row r="66" spans="1:33" s="84" customFormat="1">
      <c r="A66" s="148"/>
      <c r="B66" s="86">
        <v>62000</v>
      </c>
      <c r="C66" s="86" t="s">
        <v>31</v>
      </c>
      <c r="D66" s="95">
        <v>71600</v>
      </c>
      <c r="E66" s="76" t="s">
        <v>48</v>
      </c>
      <c r="F66" s="83"/>
      <c r="G66" s="87">
        <v>71600</v>
      </c>
      <c r="H66" s="83"/>
      <c r="I66" s="88"/>
      <c r="J66" s="73"/>
      <c r="K66" s="89">
        <f t="shared" si="6"/>
        <v>0</v>
      </c>
      <c r="L66" s="106"/>
      <c r="M66" s="90"/>
      <c r="N66" s="91"/>
      <c r="O66" s="94"/>
      <c r="P66" s="88"/>
      <c r="Q66" s="92"/>
      <c r="R66" s="93"/>
      <c r="S66" s="83"/>
      <c r="W66" s="85"/>
      <c r="X66" s="85"/>
      <c r="Y66" s="85"/>
      <c r="Z66" s="85"/>
      <c r="AA66" s="85"/>
      <c r="AB66" s="85"/>
      <c r="AC66" s="85"/>
      <c r="AD66" s="85"/>
      <c r="AE66" s="85"/>
      <c r="AF66" s="85"/>
      <c r="AG66" s="85"/>
    </row>
    <row r="67" spans="1:33" s="84" customFormat="1">
      <c r="A67" s="148"/>
      <c r="B67" s="86">
        <v>62000</v>
      </c>
      <c r="C67" s="86" t="s">
        <v>31</v>
      </c>
      <c r="D67" s="95">
        <v>72100</v>
      </c>
      <c r="E67" s="76" t="s">
        <v>97</v>
      </c>
      <c r="F67" s="83"/>
      <c r="G67" s="87">
        <v>71300</v>
      </c>
      <c r="H67" s="83"/>
      <c r="I67" s="88">
        <f>+J67/$J$14</f>
        <v>0</v>
      </c>
      <c r="J67" s="106">
        <v>0</v>
      </c>
      <c r="K67" s="89">
        <f t="shared" si="6"/>
        <v>0</v>
      </c>
      <c r="L67" s="106"/>
      <c r="M67" s="90"/>
      <c r="N67" s="91"/>
      <c r="O67" s="94"/>
      <c r="P67" s="88"/>
      <c r="Q67" s="92"/>
      <c r="R67" s="93"/>
      <c r="S67" s="83"/>
      <c r="W67" s="85"/>
      <c r="X67" s="85"/>
      <c r="Y67" s="85"/>
      <c r="Z67" s="85"/>
      <c r="AA67" s="85"/>
      <c r="AB67" s="85"/>
      <c r="AC67" s="85"/>
      <c r="AD67" s="85"/>
      <c r="AE67" s="85"/>
      <c r="AF67" s="85"/>
      <c r="AG67" s="85"/>
    </row>
    <row r="68" spans="1:33" s="84" customFormat="1">
      <c r="A68" s="148"/>
      <c r="B68" s="86">
        <v>62000</v>
      </c>
      <c r="C68" s="86" t="s">
        <v>31</v>
      </c>
      <c r="D68" s="95">
        <v>72300</v>
      </c>
      <c r="E68" s="76" t="s">
        <v>52</v>
      </c>
      <c r="F68" s="83"/>
      <c r="G68" s="87">
        <v>72300</v>
      </c>
      <c r="H68" s="83"/>
      <c r="I68" s="88"/>
      <c r="J68" s="73"/>
      <c r="K68" s="89">
        <f t="shared" si="6"/>
        <v>0</v>
      </c>
      <c r="L68" s="106"/>
      <c r="M68" s="90"/>
      <c r="N68" s="91"/>
      <c r="O68" s="94"/>
      <c r="P68" s="88"/>
      <c r="Q68" s="92"/>
      <c r="R68" s="93"/>
      <c r="S68" s="83"/>
      <c r="W68" s="85"/>
      <c r="X68" s="85"/>
      <c r="Y68" s="85"/>
      <c r="Z68" s="85"/>
      <c r="AA68" s="85"/>
      <c r="AB68" s="85"/>
      <c r="AC68" s="85"/>
      <c r="AD68" s="85"/>
      <c r="AE68" s="85"/>
      <c r="AF68" s="85"/>
      <c r="AG68" s="85"/>
    </row>
    <row r="69" spans="1:33" s="84" customFormat="1">
      <c r="A69" s="148"/>
      <c r="B69" s="86">
        <v>62000</v>
      </c>
      <c r="C69" s="86" t="s">
        <v>31</v>
      </c>
      <c r="D69" s="95">
        <v>72500</v>
      </c>
      <c r="E69" s="76" t="s">
        <v>49</v>
      </c>
      <c r="F69" s="83"/>
      <c r="G69" s="87">
        <v>72500</v>
      </c>
      <c r="H69" s="83"/>
      <c r="I69" s="88"/>
      <c r="J69" s="73"/>
      <c r="K69" s="89">
        <f t="shared" si="6"/>
        <v>0</v>
      </c>
      <c r="L69" s="106"/>
      <c r="M69" s="90"/>
      <c r="N69" s="91"/>
      <c r="O69" s="94"/>
      <c r="P69" s="88"/>
      <c r="Q69" s="92"/>
      <c r="R69" s="93"/>
      <c r="S69" s="83"/>
      <c r="W69" s="85"/>
      <c r="X69" s="85"/>
      <c r="Y69" s="85"/>
      <c r="Z69" s="85"/>
      <c r="AA69" s="85"/>
      <c r="AB69" s="85"/>
      <c r="AC69" s="85"/>
      <c r="AD69" s="85"/>
      <c r="AE69" s="85"/>
      <c r="AF69" s="85"/>
      <c r="AG69" s="85"/>
    </row>
    <row r="70" spans="1:33" s="84" customFormat="1">
      <c r="A70" s="148"/>
      <c r="B70" s="86">
        <v>62000</v>
      </c>
      <c r="C70" s="61" t="s">
        <v>31</v>
      </c>
      <c r="D70" s="95">
        <v>74500</v>
      </c>
      <c r="E70" s="76" t="s">
        <v>103</v>
      </c>
      <c r="F70" s="83"/>
      <c r="G70" s="87">
        <v>74500</v>
      </c>
      <c r="H70" s="83"/>
      <c r="I70" s="88"/>
      <c r="J70" s="73"/>
      <c r="K70" s="89">
        <f t="shared" si="6"/>
        <v>0</v>
      </c>
      <c r="L70" s="106"/>
      <c r="M70" s="90"/>
      <c r="N70" s="91"/>
      <c r="O70" s="94"/>
      <c r="P70" s="88"/>
      <c r="Q70" s="92"/>
      <c r="R70" s="93"/>
      <c r="S70" s="83"/>
      <c r="W70" s="85"/>
      <c r="X70" s="85"/>
      <c r="Y70" s="85"/>
      <c r="Z70" s="85"/>
      <c r="AA70" s="85"/>
      <c r="AB70" s="85"/>
      <c r="AC70" s="85"/>
      <c r="AD70" s="85"/>
      <c r="AE70" s="85"/>
      <c r="AF70" s="85"/>
      <c r="AG70" s="85"/>
    </row>
    <row r="71" spans="1:33" s="84" customFormat="1">
      <c r="A71" s="149"/>
      <c r="B71" s="86">
        <v>62000</v>
      </c>
      <c r="C71" s="86" t="s">
        <v>31</v>
      </c>
      <c r="D71" s="95">
        <v>75700</v>
      </c>
      <c r="E71" s="76" t="s">
        <v>44</v>
      </c>
      <c r="F71" s="83"/>
      <c r="G71" s="87">
        <v>75700</v>
      </c>
      <c r="H71" s="83"/>
      <c r="I71" s="88"/>
      <c r="J71" s="73"/>
      <c r="K71" s="89">
        <f t="shared" si="6"/>
        <v>0</v>
      </c>
      <c r="L71" s="106"/>
      <c r="M71" s="90"/>
      <c r="N71" s="91"/>
      <c r="O71" s="94"/>
      <c r="P71" s="88"/>
      <c r="Q71" s="92"/>
      <c r="R71" s="93"/>
      <c r="S71" s="83"/>
      <c r="W71" s="85"/>
      <c r="X71" s="85"/>
      <c r="Y71" s="85"/>
      <c r="Z71" s="85"/>
      <c r="AA71" s="85"/>
      <c r="AB71" s="85"/>
      <c r="AC71" s="85"/>
      <c r="AD71" s="85"/>
      <c r="AE71" s="85"/>
      <c r="AF71" s="85"/>
      <c r="AG71" s="85"/>
    </row>
    <row r="72" spans="1:33" s="84" customFormat="1">
      <c r="A72" s="147" t="s">
        <v>87</v>
      </c>
      <c r="B72" s="86">
        <v>62000</v>
      </c>
      <c r="C72" s="86" t="s">
        <v>31</v>
      </c>
      <c r="D72" s="95">
        <v>71400</v>
      </c>
      <c r="E72" s="76" t="s">
        <v>42</v>
      </c>
      <c r="F72" s="83"/>
      <c r="G72" s="87">
        <v>71400</v>
      </c>
      <c r="H72" s="83"/>
      <c r="I72" s="88"/>
      <c r="J72" s="73"/>
      <c r="K72" s="89">
        <f t="shared" si="3"/>
        <v>2461.5384615384614</v>
      </c>
      <c r="L72" s="106">
        <f>+'Account Transaction details '!R5</f>
        <v>32000</v>
      </c>
      <c r="M72" s="90"/>
      <c r="N72" s="91"/>
      <c r="O72" s="94"/>
      <c r="P72" s="88"/>
      <c r="Q72" s="92"/>
      <c r="R72" s="93"/>
      <c r="S72" s="83"/>
      <c r="W72" s="85"/>
      <c r="X72" s="85"/>
      <c r="Y72" s="85"/>
      <c r="Z72" s="85"/>
      <c r="AA72" s="85"/>
      <c r="AB72" s="85"/>
      <c r="AC72" s="85"/>
      <c r="AD72" s="85"/>
      <c r="AE72" s="85"/>
      <c r="AF72" s="85"/>
      <c r="AG72" s="85"/>
    </row>
    <row r="73" spans="1:33" s="84" customFormat="1">
      <c r="A73" s="148"/>
      <c r="B73" s="86">
        <v>62000</v>
      </c>
      <c r="C73" s="86" t="s">
        <v>31</v>
      </c>
      <c r="D73" s="95">
        <v>71600</v>
      </c>
      <c r="E73" s="76" t="s">
        <v>48</v>
      </c>
      <c r="F73" s="83"/>
      <c r="G73" s="87">
        <v>71600</v>
      </c>
      <c r="H73" s="83"/>
      <c r="I73" s="88"/>
      <c r="J73" s="73"/>
      <c r="K73" s="89">
        <f t="shared" si="3"/>
        <v>615.38461538461536</v>
      </c>
      <c r="L73" s="106">
        <f>+'Account Transaction details '!R10</f>
        <v>8000</v>
      </c>
      <c r="M73" s="90"/>
      <c r="N73" s="91"/>
      <c r="O73" s="94"/>
      <c r="P73" s="88"/>
      <c r="Q73" s="92"/>
      <c r="R73" s="93"/>
      <c r="S73" s="83"/>
      <c r="W73" s="85"/>
      <c r="X73" s="85"/>
      <c r="Y73" s="85"/>
      <c r="Z73" s="85"/>
      <c r="AA73" s="85"/>
      <c r="AB73" s="85"/>
      <c r="AC73" s="85"/>
      <c r="AD73" s="85"/>
      <c r="AE73" s="85"/>
      <c r="AF73" s="85"/>
      <c r="AG73" s="85"/>
    </row>
    <row r="74" spans="1:33" s="84" customFormat="1">
      <c r="A74" s="148"/>
      <c r="B74" s="86">
        <v>62000</v>
      </c>
      <c r="C74" s="86" t="s">
        <v>31</v>
      </c>
      <c r="D74" s="95">
        <v>72100</v>
      </c>
      <c r="E74" s="76" t="s">
        <v>97</v>
      </c>
      <c r="F74" s="83"/>
      <c r="G74" s="87">
        <v>72100</v>
      </c>
      <c r="H74" s="83"/>
      <c r="I74" s="88">
        <f>+J74/$J$14</f>
        <v>0</v>
      </c>
      <c r="J74" s="106">
        <v>0</v>
      </c>
      <c r="K74" s="89">
        <f t="shared" si="3"/>
        <v>0</v>
      </c>
      <c r="L74" s="106"/>
      <c r="M74" s="90"/>
      <c r="N74" s="91"/>
      <c r="O74" s="94"/>
      <c r="P74" s="88"/>
      <c r="Q74" s="92"/>
      <c r="R74" s="93"/>
      <c r="S74" s="83"/>
      <c r="W74" s="85"/>
      <c r="X74" s="85"/>
      <c r="Y74" s="85"/>
      <c r="Z74" s="85"/>
      <c r="AA74" s="85"/>
      <c r="AB74" s="85"/>
      <c r="AC74" s="85"/>
      <c r="AD74" s="85"/>
      <c r="AE74" s="85"/>
      <c r="AF74" s="85"/>
      <c r="AG74" s="85"/>
    </row>
    <row r="75" spans="1:33" s="84" customFormat="1">
      <c r="A75" s="148"/>
      <c r="B75" s="86">
        <v>62000</v>
      </c>
      <c r="C75" s="86" t="s">
        <v>31</v>
      </c>
      <c r="D75" s="95">
        <v>72300</v>
      </c>
      <c r="E75" s="76" t="s">
        <v>52</v>
      </c>
      <c r="F75" s="83"/>
      <c r="G75" s="87">
        <v>72300</v>
      </c>
      <c r="H75" s="83"/>
      <c r="I75" s="88"/>
      <c r="J75" s="73"/>
      <c r="K75" s="89">
        <f t="shared" si="3"/>
        <v>0</v>
      </c>
      <c r="L75" s="106"/>
      <c r="M75" s="90"/>
      <c r="N75" s="91"/>
      <c r="O75" s="94"/>
      <c r="P75" s="88"/>
      <c r="Q75" s="92"/>
      <c r="R75" s="93"/>
      <c r="S75" s="83"/>
      <c r="W75" s="85"/>
      <c r="X75" s="85"/>
      <c r="Y75" s="85"/>
      <c r="Z75" s="85"/>
      <c r="AA75" s="85"/>
      <c r="AB75" s="85"/>
      <c r="AC75" s="85"/>
      <c r="AD75" s="85"/>
      <c r="AE75" s="85"/>
      <c r="AF75" s="85"/>
      <c r="AG75" s="85"/>
    </row>
    <row r="76" spans="1:33" s="84" customFormat="1">
      <c r="A76" s="148"/>
      <c r="B76" s="86">
        <v>62000</v>
      </c>
      <c r="C76" s="86" t="s">
        <v>31</v>
      </c>
      <c r="D76" s="95">
        <v>72500</v>
      </c>
      <c r="E76" s="76" t="s">
        <v>49</v>
      </c>
      <c r="F76" s="83"/>
      <c r="G76" s="87">
        <v>72500</v>
      </c>
      <c r="H76" s="83"/>
      <c r="I76" s="88"/>
      <c r="J76" s="73"/>
      <c r="K76" s="89">
        <f t="shared" si="3"/>
        <v>0</v>
      </c>
      <c r="L76" s="106"/>
      <c r="M76" s="90"/>
      <c r="N76" s="91"/>
      <c r="O76" s="94"/>
      <c r="P76" s="88"/>
      <c r="Q76" s="92"/>
      <c r="R76" s="93"/>
      <c r="S76" s="83"/>
      <c r="W76" s="85"/>
      <c r="X76" s="85"/>
      <c r="Y76" s="85"/>
      <c r="Z76" s="85"/>
      <c r="AA76" s="85"/>
      <c r="AB76" s="85"/>
      <c r="AC76" s="85"/>
      <c r="AD76" s="85"/>
      <c r="AE76" s="85"/>
      <c r="AF76" s="85"/>
      <c r="AG76" s="85"/>
    </row>
    <row r="77" spans="1:33" s="84" customFormat="1">
      <c r="A77" s="148"/>
      <c r="B77" s="86">
        <v>62000</v>
      </c>
      <c r="C77" s="61" t="s">
        <v>31</v>
      </c>
      <c r="D77" s="95">
        <v>74500</v>
      </c>
      <c r="E77" s="76" t="s">
        <v>103</v>
      </c>
      <c r="F77" s="83"/>
      <c r="G77" s="87">
        <v>74500</v>
      </c>
      <c r="H77" s="83"/>
      <c r="I77" s="88"/>
      <c r="J77" s="73"/>
      <c r="K77" s="89">
        <f t="shared" si="3"/>
        <v>0</v>
      </c>
      <c r="L77" s="106"/>
      <c r="M77" s="90"/>
      <c r="N77" s="91"/>
      <c r="O77" s="94"/>
      <c r="P77" s="88"/>
      <c r="Q77" s="92"/>
      <c r="R77" s="93"/>
      <c r="S77" s="83"/>
      <c r="W77" s="85"/>
      <c r="X77" s="85"/>
      <c r="Y77" s="85"/>
      <c r="Z77" s="85"/>
      <c r="AA77" s="85"/>
      <c r="AB77" s="85"/>
      <c r="AC77" s="85"/>
      <c r="AD77" s="85"/>
      <c r="AE77" s="85"/>
      <c r="AF77" s="85"/>
      <c r="AG77" s="85"/>
    </row>
    <row r="78" spans="1:33" s="84" customFormat="1">
      <c r="A78" s="149"/>
      <c r="B78" s="86">
        <v>62000</v>
      </c>
      <c r="C78" s="86" t="s">
        <v>31</v>
      </c>
      <c r="D78" s="95">
        <v>75700</v>
      </c>
      <c r="E78" s="76" t="s">
        <v>44</v>
      </c>
      <c r="F78" s="83"/>
      <c r="G78" s="87">
        <v>75700</v>
      </c>
      <c r="H78" s="83"/>
      <c r="I78" s="88"/>
      <c r="J78" s="73"/>
      <c r="K78" s="89">
        <f t="shared" si="3"/>
        <v>0</v>
      </c>
      <c r="L78" s="106"/>
      <c r="M78" s="90"/>
      <c r="N78" s="91"/>
      <c r="O78" s="94"/>
      <c r="P78" s="88"/>
      <c r="Q78" s="92"/>
      <c r="R78" s="93"/>
      <c r="S78" s="83"/>
      <c r="W78" s="85"/>
      <c r="X78" s="85"/>
      <c r="Y78" s="85"/>
      <c r="Z78" s="85"/>
      <c r="AA78" s="85"/>
      <c r="AB78" s="85"/>
      <c r="AC78" s="85"/>
      <c r="AD78" s="85"/>
      <c r="AE78" s="85"/>
      <c r="AF78" s="85"/>
      <c r="AG78" s="85"/>
    </row>
    <row r="79" spans="1:33" s="84" customFormat="1">
      <c r="A79" s="147" t="s">
        <v>96</v>
      </c>
      <c r="B79" s="86">
        <v>62000</v>
      </c>
      <c r="C79" s="86" t="s">
        <v>31</v>
      </c>
      <c r="D79" s="95">
        <v>71300</v>
      </c>
      <c r="E79" s="76" t="s">
        <v>47</v>
      </c>
      <c r="F79" s="83"/>
      <c r="G79" s="87">
        <v>71300</v>
      </c>
      <c r="H79" s="83"/>
      <c r="I79" s="88"/>
      <c r="J79" s="73"/>
      <c r="K79" s="89">
        <f t="shared" si="3"/>
        <v>0</v>
      </c>
      <c r="L79" s="106"/>
      <c r="M79" s="90"/>
      <c r="N79" s="91"/>
      <c r="O79" s="94"/>
      <c r="P79" s="88"/>
      <c r="Q79" s="92"/>
      <c r="R79" s="93"/>
      <c r="S79" s="83"/>
      <c r="W79" s="85"/>
      <c r="X79" s="85"/>
      <c r="Y79" s="85"/>
      <c r="Z79" s="85"/>
      <c r="AA79" s="85"/>
      <c r="AB79" s="85"/>
      <c r="AC79" s="85"/>
      <c r="AD79" s="85"/>
      <c r="AE79" s="85"/>
      <c r="AF79" s="85"/>
      <c r="AG79" s="85"/>
    </row>
    <row r="80" spans="1:33" s="84" customFormat="1">
      <c r="A80" s="148"/>
      <c r="B80" s="86">
        <v>62000</v>
      </c>
      <c r="C80" s="86" t="s">
        <v>31</v>
      </c>
      <c r="D80" s="95">
        <v>71600</v>
      </c>
      <c r="E80" s="76" t="s">
        <v>48</v>
      </c>
      <c r="F80" s="83"/>
      <c r="G80" s="87">
        <v>71600</v>
      </c>
      <c r="H80" s="83"/>
      <c r="I80" s="88"/>
      <c r="J80" s="73"/>
      <c r="K80" s="89">
        <f t="shared" si="3"/>
        <v>0</v>
      </c>
      <c r="L80" s="106"/>
      <c r="M80" s="90"/>
      <c r="N80" s="91"/>
      <c r="O80" s="94"/>
      <c r="P80" s="88"/>
      <c r="Q80" s="92"/>
      <c r="R80" s="93"/>
      <c r="S80" s="83"/>
      <c r="W80" s="85"/>
      <c r="X80" s="85"/>
      <c r="Y80" s="85"/>
      <c r="Z80" s="85"/>
      <c r="AA80" s="85"/>
      <c r="AB80" s="85"/>
      <c r="AC80" s="85"/>
      <c r="AD80" s="85"/>
      <c r="AE80" s="85"/>
      <c r="AF80" s="85"/>
      <c r="AG80" s="85"/>
    </row>
    <row r="81" spans="1:33" s="84" customFormat="1">
      <c r="A81" s="148"/>
      <c r="B81" s="86">
        <v>62000</v>
      </c>
      <c r="C81" s="86" t="s">
        <v>31</v>
      </c>
      <c r="D81" s="95">
        <v>72100</v>
      </c>
      <c r="E81" s="76" t="s">
        <v>97</v>
      </c>
      <c r="F81" s="83"/>
      <c r="G81" s="87">
        <v>72100</v>
      </c>
      <c r="H81" s="83"/>
      <c r="I81" s="88">
        <f>+J81/$J$14</f>
        <v>0</v>
      </c>
      <c r="J81" s="106">
        <v>0</v>
      </c>
      <c r="K81" s="89">
        <f t="shared" si="3"/>
        <v>0</v>
      </c>
      <c r="L81" s="106"/>
      <c r="M81" s="90"/>
      <c r="N81" s="91"/>
      <c r="O81" s="94"/>
      <c r="P81" s="88"/>
      <c r="Q81" s="92"/>
      <c r="R81" s="93"/>
      <c r="S81" s="83"/>
      <c r="W81" s="85"/>
      <c r="X81" s="85"/>
      <c r="Y81" s="85"/>
      <c r="Z81" s="85"/>
      <c r="AA81" s="85"/>
      <c r="AB81" s="85"/>
      <c r="AC81" s="85"/>
      <c r="AD81" s="85"/>
      <c r="AE81" s="85"/>
      <c r="AF81" s="85"/>
      <c r="AG81" s="85"/>
    </row>
    <row r="82" spans="1:33" s="84" customFormat="1">
      <c r="A82" s="148"/>
      <c r="B82" s="86">
        <v>62000</v>
      </c>
      <c r="C82" s="86" t="s">
        <v>31</v>
      </c>
      <c r="D82" s="95">
        <v>72300</v>
      </c>
      <c r="E82" s="76" t="s">
        <v>52</v>
      </c>
      <c r="F82" s="83"/>
      <c r="G82" s="87">
        <v>72300</v>
      </c>
      <c r="H82" s="83"/>
      <c r="I82" s="88"/>
      <c r="J82" s="73"/>
      <c r="K82" s="89">
        <f t="shared" si="3"/>
        <v>0</v>
      </c>
      <c r="L82" s="106"/>
      <c r="M82" s="90"/>
      <c r="N82" s="91"/>
      <c r="O82" s="94"/>
      <c r="P82" s="88"/>
      <c r="Q82" s="92"/>
      <c r="R82" s="93"/>
      <c r="S82" s="83"/>
      <c r="W82" s="85"/>
      <c r="X82" s="85"/>
      <c r="Y82" s="85"/>
      <c r="Z82" s="85"/>
      <c r="AA82" s="85"/>
      <c r="AB82" s="85"/>
      <c r="AC82" s="85"/>
      <c r="AD82" s="85"/>
      <c r="AE82" s="85"/>
      <c r="AF82" s="85"/>
      <c r="AG82" s="85"/>
    </row>
    <row r="83" spans="1:33" s="84" customFormat="1">
      <c r="A83" s="148"/>
      <c r="B83" s="86">
        <v>62000</v>
      </c>
      <c r="C83" s="86" t="s">
        <v>31</v>
      </c>
      <c r="D83" s="95">
        <v>72500</v>
      </c>
      <c r="E83" s="76" t="s">
        <v>49</v>
      </c>
      <c r="F83" s="83"/>
      <c r="G83" s="87">
        <v>72500</v>
      </c>
      <c r="H83" s="83"/>
      <c r="I83" s="88"/>
      <c r="J83" s="73"/>
      <c r="K83" s="89">
        <f t="shared" si="3"/>
        <v>0</v>
      </c>
      <c r="L83" s="106"/>
      <c r="M83" s="90"/>
      <c r="N83" s="91"/>
      <c r="O83" s="94"/>
      <c r="P83" s="88"/>
      <c r="Q83" s="92"/>
      <c r="R83" s="93"/>
      <c r="S83" s="83"/>
      <c r="W83" s="85"/>
      <c r="X83" s="85"/>
      <c r="Y83" s="85"/>
      <c r="Z83" s="85"/>
      <c r="AA83" s="85"/>
      <c r="AB83" s="85"/>
      <c r="AC83" s="85"/>
      <c r="AD83" s="85"/>
      <c r="AE83" s="85"/>
      <c r="AF83" s="85"/>
      <c r="AG83" s="85"/>
    </row>
    <row r="84" spans="1:33" s="84" customFormat="1">
      <c r="A84" s="148"/>
      <c r="B84" s="86">
        <v>62000</v>
      </c>
      <c r="C84" s="61" t="s">
        <v>31</v>
      </c>
      <c r="D84" s="95">
        <v>74500</v>
      </c>
      <c r="E84" s="76" t="s">
        <v>103</v>
      </c>
      <c r="F84" s="83"/>
      <c r="G84" s="87">
        <v>74500</v>
      </c>
      <c r="H84" s="83"/>
      <c r="I84" s="88"/>
      <c r="J84" s="73"/>
      <c r="K84" s="89">
        <f t="shared" si="3"/>
        <v>0</v>
      </c>
      <c r="L84" s="106"/>
      <c r="M84" s="90"/>
      <c r="N84" s="91"/>
      <c r="O84" s="94"/>
      <c r="P84" s="88"/>
      <c r="Q84" s="92"/>
      <c r="R84" s="93"/>
      <c r="S84" s="83"/>
      <c r="W84" s="85"/>
      <c r="X84" s="85"/>
      <c r="Y84" s="85"/>
      <c r="Z84" s="85"/>
      <c r="AA84" s="85"/>
      <c r="AB84" s="85"/>
      <c r="AC84" s="85"/>
      <c r="AD84" s="85"/>
      <c r="AE84" s="85"/>
      <c r="AF84" s="85"/>
      <c r="AG84" s="85"/>
    </row>
    <row r="85" spans="1:33" s="84" customFormat="1">
      <c r="A85" s="149"/>
      <c r="B85" s="86">
        <v>62000</v>
      </c>
      <c r="C85" s="86" t="s">
        <v>31</v>
      </c>
      <c r="D85" s="95">
        <v>75700</v>
      </c>
      <c r="E85" s="76" t="s">
        <v>44</v>
      </c>
      <c r="F85" s="83"/>
      <c r="G85" s="87">
        <v>75700</v>
      </c>
      <c r="H85" s="83"/>
      <c r="I85" s="88"/>
      <c r="J85" s="73"/>
      <c r="K85" s="89">
        <f t="shared" si="3"/>
        <v>0</v>
      </c>
      <c r="L85" s="106"/>
      <c r="M85" s="90"/>
      <c r="N85" s="91"/>
      <c r="O85" s="94"/>
      <c r="P85" s="88"/>
      <c r="Q85" s="92"/>
      <c r="R85" s="93"/>
      <c r="S85" s="83"/>
      <c r="W85" s="85"/>
      <c r="X85" s="85"/>
      <c r="Y85" s="85"/>
      <c r="Z85" s="85"/>
      <c r="AA85" s="85"/>
      <c r="AB85" s="85"/>
      <c r="AC85" s="85"/>
      <c r="AD85" s="85"/>
      <c r="AE85" s="85"/>
      <c r="AF85" s="85"/>
      <c r="AG85" s="85"/>
    </row>
    <row r="86" spans="1:33" s="84" customFormat="1">
      <c r="A86" s="147" t="s">
        <v>88</v>
      </c>
      <c r="B86" s="86">
        <v>62000</v>
      </c>
      <c r="C86" s="86" t="s">
        <v>31</v>
      </c>
      <c r="D86" s="95">
        <v>71300</v>
      </c>
      <c r="E86" s="76" t="s">
        <v>47</v>
      </c>
      <c r="F86" s="83"/>
      <c r="G86" s="87">
        <v>71300</v>
      </c>
      <c r="H86" s="83"/>
      <c r="I86" s="88"/>
      <c r="J86" s="73"/>
      <c r="K86" s="89">
        <f t="shared" ref="K86:K92" si="7">+L86/$L$14</f>
        <v>307.69230769230768</v>
      </c>
      <c r="L86" s="106">
        <f>+'Account Transaction details '!R6</f>
        <v>4000</v>
      </c>
      <c r="M86" s="90"/>
      <c r="N86" s="91"/>
      <c r="O86" s="94"/>
      <c r="P86" s="88"/>
      <c r="Q86" s="92"/>
      <c r="R86" s="93"/>
      <c r="S86" s="83"/>
      <c r="W86" s="85"/>
      <c r="X86" s="85"/>
      <c r="Y86" s="85"/>
      <c r="Z86" s="85"/>
      <c r="AA86" s="85"/>
      <c r="AB86" s="85"/>
      <c r="AC86" s="85"/>
      <c r="AD86" s="85"/>
      <c r="AE86" s="85"/>
      <c r="AF86" s="85"/>
      <c r="AG86" s="85"/>
    </row>
    <row r="87" spans="1:33" s="84" customFormat="1">
      <c r="A87" s="148"/>
      <c r="B87" s="86">
        <v>62000</v>
      </c>
      <c r="C87" s="86" t="s">
        <v>31</v>
      </c>
      <c r="D87" s="95">
        <v>71600</v>
      </c>
      <c r="E87" s="76" t="s">
        <v>48</v>
      </c>
      <c r="F87" s="83"/>
      <c r="G87" s="87">
        <v>71600</v>
      </c>
      <c r="H87" s="83"/>
      <c r="I87" s="88"/>
      <c r="J87" s="73"/>
      <c r="K87" s="89">
        <f t="shared" si="7"/>
        <v>6.5384615384615383</v>
      </c>
      <c r="L87" s="106">
        <f>+'Account Transaction details '!R12</f>
        <v>85</v>
      </c>
      <c r="M87" s="90"/>
      <c r="N87" s="91"/>
      <c r="O87" s="94"/>
      <c r="P87" s="88"/>
      <c r="Q87" s="92"/>
      <c r="R87" s="93"/>
      <c r="S87" s="83"/>
      <c r="W87" s="85"/>
      <c r="X87" s="85"/>
      <c r="Y87" s="85"/>
      <c r="Z87" s="85"/>
      <c r="AA87" s="85"/>
      <c r="AB87" s="85"/>
      <c r="AC87" s="85"/>
      <c r="AD87" s="85"/>
      <c r="AE87" s="85"/>
      <c r="AF87" s="85"/>
      <c r="AG87" s="85"/>
    </row>
    <row r="88" spans="1:33" s="84" customFormat="1">
      <c r="A88" s="148"/>
      <c r="B88" s="86">
        <v>62000</v>
      </c>
      <c r="C88" s="86" t="s">
        <v>31</v>
      </c>
      <c r="D88" s="95">
        <v>72100</v>
      </c>
      <c r="E88" s="76" t="s">
        <v>97</v>
      </c>
      <c r="F88" s="83"/>
      <c r="G88" s="87">
        <v>72100</v>
      </c>
      <c r="H88" s="83"/>
      <c r="I88" s="88">
        <f>+J88/$J$14</f>
        <v>0</v>
      </c>
      <c r="J88" s="106">
        <v>0</v>
      </c>
      <c r="K88" s="89">
        <f t="shared" si="7"/>
        <v>0</v>
      </c>
      <c r="L88" s="106"/>
      <c r="M88" s="90"/>
      <c r="N88" s="91"/>
      <c r="O88" s="94"/>
      <c r="P88" s="88"/>
      <c r="Q88" s="92"/>
      <c r="R88" s="93"/>
      <c r="S88" s="83"/>
      <c r="W88" s="85"/>
      <c r="X88" s="85"/>
      <c r="Y88" s="85"/>
      <c r="Z88" s="85"/>
      <c r="AA88" s="85"/>
      <c r="AB88" s="85"/>
      <c r="AC88" s="85"/>
      <c r="AD88" s="85"/>
      <c r="AE88" s="85"/>
      <c r="AF88" s="85"/>
      <c r="AG88" s="85"/>
    </row>
    <row r="89" spans="1:33" s="84" customFormat="1">
      <c r="A89" s="148"/>
      <c r="B89" s="86">
        <v>62000</v>
      </c>
      <c r="C89" s="86" t="s">
        <v>31</v>
      </c>
      <c r="D89" s="95">
        <v>72300</v>
      </c>
      <c r="E89" s="76" t="s">
        <v>52</v>
      </c>
      <c r="F89" s="83"/>
      <c r="G89" s="87">
        <v>72300</v>
      </c>
      <c r="H89" s="83"/>
      <c r="I89" s="88"/>
      <c r="J89" s="73"/>
      <c r="K89" s="89">
        <f t="shared" si="7"/>
        <v>0</v>
      </c>
      <c r="L89" s="106"/>
      <c r="M89" s="90"/>
      <c r="N89" s="91"/>
      <c r="O89" s="94"/>
      <c r="P89" s="88"/>
      <c r="Q89" s="92"/>
      <c r="R89" s="93"/>
      <c r="S89" s="83"/>
      <c r="W89" s="85"/>
      <c r="X89" s="85"/>
      <c r="Y89" s="85"/>
      <c r="Z89" s="85"/>
      <c r="AA89" s="85"/>
      <c r="AB89" s="85"/>
      <c r="AC89" s="85"/>
      <c r="AD89" s="85"/>
      <c r="AE89" s="85"/>
      <c r="AF89" s="85"/>
      <c r="AG89" s="85"/>
    </row>
    <row r="90" spans="1:33" s="84" customFormat="1">
      <c r="A90" s="148"/>
      <c r="B90" s="86">
        <v>62000</v>
      </c>
      <c r="C90" s="86" t="s">
        <v>31</v>
      </c>
      <c r="D90" s="95">
        <v>72500</v>
      </c>
      <c r="E90" s="76" t="s">
        <v>49</v>
      </c>
      <c r="F90" s="83"/>
      <c r="G90" s="87">
        <v>72500</v>
      </c>
      <c r="H90" s="83"/>
      <c r="I90" s="88"/>
      <c r="J90" s="73"/>
      <c r="K90" s="89">
        <f t="shared" si="7"/>
        <v>0</v>
      </c>
      <c r="L90" s="106"/>
      <c r="M90" s="90"/>
      <c r="N90" s="91"/>
      <c r="O90" s="94"/>
      <c r="P90" s="88"/>
      <c r="Q90" s="92"/>
      <c r="R90" s="93"/>
      <c r="S90" s="83"/>
      <c r="W90" s="85"/>
      <c r="X90" s="85"/>
      <c r="Y90" s="85"/>
      <c r="Z90" s="85"/>
      <c r="AA90" s="85"/>
      <c r="AB90" s="85"/>
      <c r="AC90" s="85"/>
      <c r="AD90" s="85"/>
      <c r="AE90" s="85"/>
      <c r="AF90" s="85"/>
      <c r="AG90" s="85"/>
    </row>
    <row r="91" spans="1:33" s="84" customFormat="1">
      <c r="A91" s="148"/>
      <c r="B91" s="86">
        <v>62000</v>
      </c>
      <c r="C91" s="61" t="s">
        <v>31</v>
      </c>
      <c r="D91" s="95">
        <v>74500</v>
      </c>
      <c r="E91" s="76" t="s">
        <v>103</v>
      </c>
      <c r="F91" s="83"/>
      <c r="G91" s="87">
        <v>74500</v>
      </c>
      <c r="H91" s="83"/>
      <c r="I91" s="88"/>
      <c r="J91" s="73"/>
      <c r="K91" s="89">
        <f t="shared" si="7"/>
        <v>0</v>
      </c>
      <c r="L91" s="106"/>
      <c r="M91" s="90"/>
      <c r="N91" s="91"/>
      <c r="O91" s="94"/>
      <c r="P91" s="88"/>
      <c r="Q91" s="92"/>
      <c r="R91" s="93"/>
      <c r="S91" s="83"/>
      <c r="W91" s="85"/>
      <c r="X91" s="85"/>
      <c r="Y91" s="85"/>
      <c r="Z91" s="85"/>
      <c r="AA91" s="85"/>
      <c r="AB91" s="85"/>
      <c r="AC91" s="85"/>
      <c r="AD91" s="85"/>
      <c r="AE91" s="85"/>
      <c r="AF91" s="85"/>
      <c r="AG91" s="85"/>
    </row>
    <row r="92" spans="1:33" s="84" customFormat="1" ht="17.25" thickBot="1">
      <c r="A92" s="149"/>
      <c r="B92" s="86">
        <v>62000</v>
      </c>
      <c r="C92" s="86" t="s">
        <v>31</v>
      </c>
      <c r="D92" s="95">
        <v>75700</v>
      </c>
      <c r="E92" s="76" t="s">
        <v>44</v>
      </c>
      <c r="F92" s="83"/>
      <c r="G92" s="87">
        <v>75700</v>
      </c>
      <c r="H92" s="83"/>
      <c r="I92" s="88"/>
      <c r="J92" s="73"/>
      <c r="K92" s="89">
        <f t="shared" si="7"/>
        <v>0</v>
      </c>
      <c r="L92" s="106"/>
      <c r="M92" s="90"/>
      <c r="N92" s="91"/>
      <c r="O92" s="94"/>
      <c r="P92" s="88"/>
      <c r="Q92" s="92"/>
      <c r="R92" s="93"/>
      <c r="S92" s="83"/>
      <c r="W92" s="85"/>
      <c r="X92" s="85"/>
      <c r="Y92" s="85"/>
      <c r="Z92" s="85"/>
      <c r="AA92" s="85"/>
      <c r="AB92" s="85"/>
      <c r="AC92" s="85"/>
      <c r="AD92" s="85"/>
      <c r="AE92" s="85"/>
      <c r="AF92" s="85"/>
      <c r="AG92" s="85"/>
    </row>
    <row r="93" spans="1:33" s="67" customFormat="1" ht="17.25" thickBot="1">
      <c r="A93" s="62" t="s">
        <v>32</v>
      </c>
      <c r="B93" s="63"/>
      <c r="C93" s="63"/>
      <c r="D93" s="63"/>
      <c r="E93" s="64"/>
      <c r="F93" s="57"/>
      <c r="G93" s="65"/>
      <c r="H93" s="57"/>
      <c r="I93" s="66">
        <f>SUM(I15:I92)</f>
        <v>8846.1538461538457</v>
      </c>
      <c r="J93" s="105">
        <f>+I93*$J$14</f>
        <v>115000</v>
      </c>
      <c r="K93" s="66">
        <f>SUM(K15:K92)</f>
        <v>7646.8461538461543</v>
      </c>
      <c r="L93" s="105">
        <f>SUM(L15:L92)</f>
        <v>99409</v>
      </c>
      <c r="M93" s="66"/>
      <c r="N93" s="66"/>
      <c r="O93" s="66">
        <f>SUM(O15:O92)</f>
        <v>0</v>
      </c>
      <c r="P93" s="66">
        <f>SUM(P15:P92)</f>
        <v>0</v>
      </c>
      <c r="Q93" s="66">
        <f>SUM(Q15:Q92)</f>
        <v>0</v>
      </c>
      <c r="R93" s="66">
        <f>SUM(R15:R92)</f>
        <v>0</v>
      </c>
      <c r="S93" s="57"/>
      <c r="W93" s="68"/>
      <c r="X93" s="68"/>
      <c r="Y93" s="68"/>
      <c r="Z93" s="68"/>
      <c r="AA93" s="68"/>
      <c r="AB93" s="68"/>
      <c r="AC93" s="68"/>
      <c r="AD93" s="68"/>
      <c r="AE93" s="68"/>
      <c r="AF93" s="68"/>
      <c r="AG93" s="68"/>
    </row>
    <row r="94" spans="1:33" s="84" customFormat="1">
      <c r="A94" s="83"/>
      <c r="B94" s="83"/>
      <c r="C94" s="83"/>
      <c r="D94" s="83"/>
      <c r="E94" s="83"/>
      <c r="F94" s="83"/>
      <c r="G94" s="83"/>
      <c r="H94" s="83"/>
      <c r="I94" s="56"/>
      <c r="J94" s="56"/>
      <c r="K94" s="56"/>
      <c r="L94" s="56"/>
      <c r="M94" s="56"/>
      <c r="N94" s="94"/>
      <c r="O94" s="94"/>
      <c r="P94" s="94"/>
      <c r="Q94" s="94"/>
      <c r="R94" s="69"/>
      <c r="S94" s="83"/>
      <c r="W94" s="85"/>
      <c r="X94" s="85"/>
      <c r="Y94" s="85"/>
      <c r="Z94" s="85"/>
      <c r="AA94" s="85"/>
      <c r="AB94" s="85"/>
      <c r="AC94" s="85"/>
      <c r="AD94" s="85"/>
      <c r="AE94" s="85"/>
      <c r="AF94" s="85"/>
      <c r="AG94" s="85"/>
    </row>
    <row r="96" spans="1:33">
      <c r="J96" s="115" t="s">
        <v>120</v>
      </c>
      <c r="K96" s="115">
        <f>+L93-J93</f>
        <v>-15591</v>
      </c>
    </row>
  </sheetData>
  <mergeCells count="17">
    <mergeCell ref="A86:A92"/>
    <mergeCell ref="A30:A36"/>
    <mergeCell ref="A15:E15"/>
    <mergeCell ref="A37:A43"/>
    <mergeCell ref="A51:A57"/>
    <mergeCell ref="A72:A78"/>
    <mergeCell ref="A79:A85"/>
    <mergeCell ref="A23:A29"/>
    <mergeCell ref="A16:A22"/>
    <mergeCell ref="A44:A50"/>
    <mergeCell ref="A58:A64"/>
    <mergeCell ref="A65:A71"/>
    <mergeCell ref="I5:N5"/>
    <mergeCell ref="I10:N10"/>
    <mergeCell ref="P10:R10"/>
    <mergeCell ref="A12:E14"/>
    <mergeCell ref="G12:G14"/>
  </mergeCells>
  <pageMargins left="0.7" right="0.7" top="0.75" bottom="0.75" header="0.3" footer="0.3"/>
  <pageSetup paperSize="9" scale="57"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Notes</vt:lpstr>
      <vt:lpstr>Account Transaction details </vt:lpstr>
      <vt:lpstr>FACE Split Outcomes Sept2017</vt:lpstr>
      <vt:lpstr>'Account Transaction details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Tertius Carinus</dc:creator>
  <cp:lastModifiedBy>Rebecca</cp:lastModifiedBy>
  <cp:lastPrinted>2017-09-18T11:35:15Z</cp:lastPrinted>
  <dcterms:created xsi:type="dcterms:W3CDTF">2017-01-10T13:54:31Z</dcterms:created>
  <dcterms:modified xsi:type="dcterms:W3CDTF">2017-10-23T14:28:25Z</dcterms:modified>
</cp:coreProperties>
</file>