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s\GEF Baviaanskoof_2017\Data\GEF Baseline data\"/>
    </mc:Choice>
  </mc:AlternateContent>
  <bookViews>
    <workbookView xWindow="0" yWindow="0" windowWidth="20490" windowHeight="7155" activeTab="1"/>
  </bookViews>
  <sheets>
    <sheet name="Litter Wet wts" sheetId="1" r:id="rId1"/>
    <sheet name="Litter dry wt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N24" i="2"/>
  <c r="K17" i="2" l="1"/>
  <c r="L23" i="2"/>
  <c r="K23" i="2"/>
  <c r="H23" i="2"/>
  <c r="G23" i="2"/>
  <c r="L22" i="2"/>
  <c r="K22" i="2"/>
  <c r="H22" i="2"/>
  <c r="G22" i="2"/>
  <c r="L21" i="2"/>
  <c r="M21" i="2" s="1"/>
  <c r="K21" i="2"/>
  <c r="H21" i="2"/>
  <c r="G21" i="2"/>
  <c r="L20" i="2"/>
  <c r="K20" i="2"/>
  <c r="H20" i="2"/>
  <c r="G20" i="2"/>
  <c r="L19" i="2"/>
  <c r="K19" i="2"/>
  <c r="H19" i="2"/>
  <c r="G19" i="2"/>
  <c r="L18" i="2"/>
  <c r="K18" i="2"/>
  <c r="H18" i="2"/>
  <c r="G18" i="2"/>
  <c r="L17" i="2"/>
  <c r="H17" i="2"/>
  <c r="G17" i="2"/>
  <c r="L16" i="2"/>
  <c r="K16" i="2"/>
  <c r="H16" i="2"/>
  <c r="G16" i="2"/>
  <c r="L15" i="2"/>
  <c r="M15" i="2" s="1"/>
  <c r="N15" i="2" s="1"/>
  <c r="K15" i="2"/>
  <c r="H15" i="2"/>
  <c r="G15" i="2"/>
  <c r="L14" i="2"/>
  <c r="K14" i="2"/>
  <c r="H14" i="2"/>
  <c r="G14" i="2"/>
  <c r="L13" i="2"/>
  <c r="K13" i="2"/>
  <c r="H13" i="2"/>
  <c r="G13" i="2"/>
  <c r="L12" i="2"/>
  <c r="K12" i="2"/>
  <c r="H12" i="2"/>
  <c r="G12" i="2"/>
  <c r="L11" i="2"/>
  <c r="K11" i="2"/>
  <c r="M11" i="2" s="1"/>
  <c r="N11" i="2" s="1"/>
  <c r="H11" i="2"/>
  <c r="G11" i="2"/>
  <c r="L10" i="2"/>
  <c r="K10" i="2"/>
  <c r="H10" i="2"/>
  <c r="G10" i="2"/>
  <c r="L9" i="2"/>
  <c r="K9" i="2"/>
  <c r="H9" i="2"/>
  <c r="G9" i="2"/>
  <c r="L8" i="2"/>
  <c r="K8" i="2"/>
  <c r="H8" i="2"/>
  <c r="G8" i="2"/>
  <c r="L7" i="2"/>
  <c r="K7" i="2"/>
  <c r="M7" i="2" s="1"/>
  <c r="H7" i="2"/>
  <c r="G7" i="2"/>
  <c r="L6" i="2"/>
  <c r="K6" i="2"/>
  <c r="H6" i="2"/>
  <c r="G6" i="2"/>
  <c r="L5" i="2"/>
  <c r="K5" i="2"/>
  <c r="H5" i="2"/>
  <c r="G5" i="2"/>
  <c r="M12" i="2" l="1"/>
  <c r="N12" i="2" s="1"/>
  <c r="M22" i="2"/>
  <c r="M23" i="2"/>
  <c r="M17" i="2"/>
  <c r="M20" i="2"/>
  <c r="M19" i="2"/>
  <c r="N19" i="2" s="1"/>
  <c r="M18" i="2"/>
  <c r="N18" i="2" s="1"/>
  <c r="M16" i="2"/>
  <c r="N17" i="2" s="1"/>
  <c r="M14" i="2"/>
  <c r="N14" i="2" s="1"/>
  <c r="M13" i="2"/>
  <c r="N13" i="2" s="1"/>
  <c r="M10" i="2"/>
  <c r="N10" i="2" s="1"/>
  <c r="M9" i="2"/>
  <c r="M8" i="2"/>
  <c r="N9" i="2" s="1"/>
  <c r="M6" i="2"/>
  <c r="N6" i="2" s="1"/>
  <c r="M5" i="2"/>
  <c r="N5" i="2" s="1"/>
  <c r="N23" i="2" l="1"/>
  <c r="N30" i="2"/>
  <c r="N26" i="2"/>
  <c r="N27" i="2" s="1"/>
  <c r="N28" i="2" s="1"/>
  <c r="N29" i="2"/>
</calcChain>
</file>

<file path=xl/sharedStrings.xml><?xml version="1.0" encoding="utf-8"?>
<sst xmlns="http://schemas.openxmlformats.org/spreadsheetml/2006/main" count="115" uniqueCount="54">
  <si>
    <t>Plot #</t>
  </si>
  <si>
    <t>Hole #</t>
  </si>
  <si>
    <t># of trays</t>
  </si>
  <si>
    <t xml:space="preserve">Tray wt </t>
  </si>
  <si>
    <t>Wet weight  (g) incl tray 1</t>
  </si>
  <si>
    <t>Wet weight  (g) incl tray 2</t>
  </si>
  <si>
    <t>Wet weight  (g) incl tray 3</t>
  </si>
  <si>
    <t>A: Tot. Mass of oven tray (g)</t>
  </si>
  <si>
    <t>B: Tot. Wet mass of litter and tray (g)</t>
  </si>
  <si>
    <t>Total wet wt per plot (g) excl tray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</si>
  <si>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</si>
  <si>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</si>
  <si>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</si>
  <si>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</si>
  <si>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</si>
  <si>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</si>
  <si>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</si>
  <si>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</si>
  <si>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</si>
  <si>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</si>
  <si>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</si>
  <si>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all</t>
  </si>
  <si>
    <t>ST-02</t>
  </si>
  <si>
    <t>ST-07</t>
  </si>
  <si>
    <t>ST-15</t>
  </si>
  <si>
    <t>1 of 2</t>
  </si>
  <si>
    <t>2 of 2</t>
  </si>
  <si>
    <t>ST-17</t>
  </si>
  <si>
    <t>ST-18</t>
  </si>
  <si>
    <t>ST-19</t>
  </si>
  <si>
    <t>ST-22</t>
  </si>
  <si>
    <t>ST-35</t>
  </si>
  <si>
    <t>ST-39</t>
  </si>
  <si>
    <t>ST-43</t>
  </si>
  <si>
    <t>ST-45</t>
  </si>
  <si>
    <t>ST-49</t>
  </si>
  <si>
    <t>ST-48</t>
  </si>
  <si>
    <t>1 of 1</t>
  </si>
  <si>
    <t>1 of 3</t>
  </si>
  <si>
    <t>2 of 3</t>
  </si>
  <si>
    <t>3 of 3</t>
  </si>
  <si>
    <t>1 of 4</t>
  </si>
  <si>
    <t>2 of 4</t>
  </si>
  <si>
    <t>3 of 4</t>
  </si>
  <si>
    <t>4 of 4</t>
  </si>
  <si>
    <t>Mean</t>
  </si>
  <si>
    <t>n</t>
  </si>
  <si>
    <t>SD</t>
  </si>
  <si>
    <t>SE</t>
  </si>
  <si>
    <t>se:mean</t>
  </si>
  <si>
    <t>Largest</t>
  </si>
  <si>
    <t>Smallest</t>
  </si>
  <si>
    <t>TCH-01</t>
  </si>
  <si>
    <t>TCH-03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</si>
</sst>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/>
    <xf numFmtId="2" fontId="0" fillId="2" borderId="0" xfId="0" applyNumberFormat="1" applyFill="1"/>
    <xf numFmtId="0" fontId="0" fillId="0" borderId="1" xfId="0" applyFill="1" applyBorder="1"/>
    <xf numFmtId="0" fontId="0" fillId="0" borderId="2" xfId="0" applyBorder="1"/>
    <xf numFmtId="2" fontId="0" fillId="2" borderId="2" xfId="0" applyNumberFormat="1" applyFill="1" applyBorder="1"/>
    <xf numFmtId="0" fontId="0" fillId="0" borderId="3" xfId="0" applyBorder="1"/>
    <xf numFmtId="0" fontId="0" fillId="0" borderId="4" xfId="0" applyFill="1" applyBorder="1"/>
    <xf numFmtId="2" fontId="0" fillId="2" borderId="0" xfId="0" applyNumberFormat="1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2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11" sqref="M11"/>
    </sheetView>
  </sheetViews>
  <sheetFormatPr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</row>
    <row r="3" spans="1:10" x14ac:dyDescent="0.25">
      <c r="A3" s="1" t="s">
        <v>22</v>
      </c>
      <c r="B3" s="1" t="s">
        <v>21</v>
      </c>
      <c r="C3" s="1" t="s">
        <v>37</v>
      </c>
      <c r="D3" s="1">
        <v>360.02</v>
      </c>
      <c r="E3" s="13">
        <v>697.63</v>
      </c>
    </row>
    <row r="4" spans="1:10" ht="15.75" thickBot="1" x14ac:dyDescent="0.3">
      <c r="A4" s="1" t="s">
        <v>23</v>
      </c>
      <c r="B4" s="1" t="s">
        <v>21</v>
      </c>
      <c r="C4" s="1" t="s">
        <v>37</v>
      </c>
      <c r="D4" s="1">
        <v>359.87</v>
      </c>
      <c r="E4" s="1">
        <v>468.2</v>
      </c>
    </row>
    <row r="5" spans="1:10" x14ac:dyDescent="0.25">
      <c r="A5" s="30" t="s">
        <v>24</v>
      </c>
      <c r="B5" s="31" t="s">
        <v>21</v>
      </c>
      <c r="C5" s="31" t="s">
        <v>25</v>
      </c>
      <c r="D5" s="31">
        <v>360.19</v>
      </c>
      <c r="E5" s="31">
        <v>1217.8399999999999</v>
      </c>
      <c r="F5" s="29"/>
      <c r="G5" s="16"/>
      <c r="H5" s="16"/>
      <c r="I5" s="16"/>
      <c r="J5" s="18"/>
    </row>
    <row r="6" spans="1:10" ht="15.75" thickBot="1" x14ac:dyDescent="0.3">
      <c r="A6" s="32" t="s">
        <v>24</v>
      </c>
      <c r="B6" s="33" t="s">
        <v>21</v>
      </c>
      <c r="C6" s="33" t="s">
        <v>26</v>
      </c>
      <c r="D6" s="33">
        <v>360.1</v>
      </c>
      <c r="E6" s="33">
        <v>807.03</v>
      </c>
      <c r="F6" s="23"/>
      <c r="G6" s="23"/>
      <c r="H6" s="23"/>
      <c r="I6" s="23"/>
      <c r="J6" s="25"/>
    </row>
    <row r="7" spans="1:10" x14ac:dyDescent="0.25">
      <c r="A7" s="13" t="s">
        <v>27</v>
      </c>
      <c r="B7" s="13" t="s">
        <v>21</v>
      </c>
      <c r="C7" s="1" t="s">
        <v>37</v>
      </c>
      <c r="D7" s="13">
        <v>360.03</v>
      </c>
      <c r="E7" s="13">
        <v>474.06</v>
      </c>
    </row>
    <row r="8" spans="1:10" x14ac:dyDescent="0.25">
      <c r="A8" s="13" t="s">
        <v>28</v>
      </c>
      <c r="B8" s="13" t="s">
        <v>21</v>
      </c>
      <c r="C8" s="1" t="s">
        <v>37</v>
      </c>
      <c r="D8" s="13">
        <v>360.1</v>
      </c>
      <c r="E8" s="13">
        <v>704.69</v>
      </c>
    </row>
    <row r="9" spans="1:10" x14ac:dyDescent="0.25">
      <c r="A9" s="13" t="s">
        <v>29</v>
      </c>
      <c r="B9" s="13" t="s">
        <v>21</v>
      </c>
      <c r="C9" s="1" t="s">
        <v>37</v>
      </c>
      <c r="D9" s="13">
        <v>360.08</v>
      </c>
      <c r="E9" s="13">
        <v>542.1</v>
      </c>
    </row>
    <row r="10" spans="1:10" x14ac:dyDescent="0.25">
      <c r="A10" s="13" t="s">
        <v>30</v>
      </c>
      <c r="B10" s="13" t="s">
        <v>21</v>
      </c>
      <c r="C10" s="1" t="s">
        <v>37</v>
      </c>
      <c r="D10" s="13">
        <v>360.15</v>
      </c>
      <c r="E10" s="13">
        <v>1093.3599999999999</v>
      </c>
    </row>
    <row r="11" spans="1:10" x14ac:dyDescent="0.25">
      <c r="A11" s="13" t="s">
        <v>31</v>
      </c>
      <c r="B11" s="13" t="s">
        <v>21</v>
      </c>
      <c r="C11" s="1" t="s">
        <v>37</v>
      </c>
      <c r="D11" s="13">
        <v>360.02</v>
      </c>
      <c r="E11" s="13">
        <v>571.72</v>
      </c>
    </row>
    <row r="12" spans="1:10" x14ac:dyDescent="0.25">
      <c r="A12" s="13" t="s">
        <v>32</v>
      </c>
      <c r="B12" s="13" t="s">
        <v>21</v>
      </c>
      <c r="C12" s="1" t="s">
        <v>37</v>
      </c>
      <c r="D12" s="13">
        <v>360.15</v>
      </c>
      <c r="E12" s="13">
        <v>662.87</v>
      </c>
    </row>
    <row r="13" spans="1:10" x14ac:dyDescent="0.25">
      <c r="A13" s="13" t="s">
        <v>33</v>
      </c>
      <c r="B13" s="13" t="s">
        <v>21</v>
      </c>
      <c r="C13" s="1" t="s">
        <v>37</v>
      </c>
      <c r="D13" s="13">
        <v>359.9</v>
      </c>
      <c r="E13" s="13">
        <v>1323.7</v>
      </c>
    </row>
    <row r="14" spans="1:10" x14ac:dyDescent="0.25">
      <c r="A14" s="13" t="s">
        <v>34</v>
      </c>
      <c r="B14" s="13" t="s">
        <v>21</v>
      </c>
      <c r="C14" s="1" t="s">
        <v>37</v>
      </c>
      <c r="D14" s="13">
        <v>360.1</v>
      </c>
      <c r="E14" s="13">
        <v>520.59</v>
      </c>
    </row>
    <row r="15" spans="1:10" ht="15.75" thickBot="1" x14ac:dyDescent="0.3">
      <c r="A15" s="13" t="s">
        <v>36</v>
      </c>
      <c r="B15" s="13" t="s">
        <v>21</v>
      </c>
      <c r="C15" s="1" t="s">
        <v>37</v>
      </c>
      <c r="D15" s="13">
        <v>360.1</v>
      </c>
      <c r="E15" s="13">
        <v>522.83000000000004</v>
      </c>
    </row>
    <row r="16" spans="1:10" x14ac:dyDescent="0.25">
      <c r="A16" s="30" t="s">
        <v>35</v>
      </c>
      <c r="B16" s="31" t="s">
        <v>21</v>
      </c>
      <c r="C16" s="31" t="s">
        <v>25</v>
      </c>
      <c r="D16" s="31">
        <v>360.11</v>
      </c>
      <c r="E16" s="31">
        <v>2007.55</v>
      </c>
      <c r="F16" s="16"/>
      <c r="G16" s="16"/>
      <c r="H16" s="16"/>
      <c r="I16" s="16"/>
      <c r="J16" s="18"/>
    </row>
    <row r="17" spans="1:10" ht="15.75" thickBot="1" x14ac:dyDescent="0.3">
      <c r="A17" s="32" t="s">
        <v>35</v>
      </c>
      <c r="B17" s="33" t="s">
        <v>21</v>
      </c>
      <c r="C17" s="33" t="s">
        <v>26</v>
      </c>
      <c r="D17" s="33">
        <v>360.13</v>
      </c>
      <c r="E17" s="33">
        <v>1634.12</v>
      </c>
      <c r="F17" s="23"/>
      <c r="G17" s="23"/>
      <c r="H17" s="23"/>
      <c r="I17" s="23"/>
      <c r="J17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A10" sqref="A1:XFD1048576"/>
    </sheetView>
  </sheetViews>
  <sheetFormatPr defaultRowHeight="15" x14ac:dyDescent="0.25"/>
  <sheetData>
    <row r="1" spans="1:14" x14ac:dyDescent="0.25">
      <c r="A1" s="1"/>
      <c r="B1" s="1"/>
      <c r="C1" s="1"/>
      <c r="D1" s="1"/>
      <c r="E1" s="6"/>
      <c r="F1" s="7"/>
      <c r="G1" s="8"/>
      <c r="H1" s="9"/>
      <c r="I1" s="7"/>
      <c r="J1" s="1"/>
      <c r="K1" s="10"/>
      <c r="L1" s="1"/>
      <c r="M1" s="1"/>
    </row>
    <row r="2" spans="1:14" ht="90" x14ac:dyDescent="0.25">
      <c r="A2" s="3" t="s">
        <v>0</v>
      </c>
      <c r="B2" s="3" t="s">
        <v>2</v>
      </c>
      <c r="C2" s="3" t="s">
        <v>10</v>
      </c>
      <c r="D2" s="3" t="s">
        <v>11</v>
      </c>
      <c r="E2" s="4" t="s">
        <v>12</v>
      </c>
      <c r="F2" s="11" t="s">
        <v>13</v>
      </c>
      <c r="G2" s="3" t="s">
        <v>14</v>
      </c>
      <c r="H2" s="4" t="s">
        <v>15</v>
      </c>
      <c r="I2" s="12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4" x14ac:dyDescent="0.25">
      <c r="A3" s="41" t="s">
        <v>52</v>
      </c>
      <c r="B3" s="42"/>
      <c r="C3" s="42"/>
      <c r="D3" s="42"/>
      <c r="E3" s="43"/>
      <c r="F3" s="44"/>
      <c r="G3" s="42"/>
      <c r="H3" s="43"/>
      <c r="I3" s="45"/>
      <c r="J3" s="42"/>
      <c r="K3" s="42"/>
      <c r="L3" s="42"/>
      <c r="M3" s="42"/>
      <c r="N3" s="46">
        <v>77.11</v>
      </c>
    </row>
    <row r="4" spans="1:14" x14ac:dyDescent="0.25">
      <c r="A4" s="41" t="s">
        <v>53</v>
      </c>
      <c r="B4" s="42"/>
      <c r="C4" s="42"/>
      <c r="D4" s="42"/>
      <c r="E4" s="43"/>
      <c r="F4" s="44"/>
      <c r="G4" s="42"/>
      <c r="H4" s="43"/>
      <c r="I4" s="45"/>
      <c r="J4" s="42"/>
      <c r="K4" s="42"/>
      <c r="L4" s="42"/>
      <c r="M4" s="42"/>
      <c r="N4" s="46">
        <v>128.43</v>
      </c>
    </row>
    <row r="5" spans="1:14" x14ac:dyDescent="0.25">
      <c r="A5" s="1" t="s">
        <v>22</v>
      </c>
      <c r="B5" t="s">
        <v>37</v>
      </c>
      <c r="C5">
        <v>1</v>
      </c>
      <c r="D5">
        <v>19.149999999999999</v>
      </c>
      <c r="E5">
        <v>345.44</v>
      </c>
      <c r="F5">
        <v>345.14</v>
      </c>
      <c r="G5">
        <f t="shared" ref="G5:G23" si="0">F5-D5</f>
        <v>325.99</v>
      </c>
      <c r="H5" s="14">
        <f t="shared" ref="H5:H23" si="1">100- (E5/F5*100)</f>
        <v>-8.6921249348108631E-2</v>
      </c>
      <c r="I5">
        <v>0.1</v>
      </c>
      <c r="J5">
        <v>1</v>
      </c>
      <c r="K5">
        <f>D5</f>
        <v>19.149999999999999</v>
      </c>
      <c r="L5">
        <f>F5</f>
        <v>345.14</v>
      </c>
      <c r="M5">
        <f>L5-K5</f>
        <v>325.99</v>
      </c>
      <c r="N5">
        <f>M5</f>
        <v>325.99</v>
      </c>
    </row>
    <row r="6" spans="1:14" ht="15.75" thickBot="1" x14ac:dyDescent="0.3">
      <c r="A6" s="1" t="s">
        <v>23</v>
      </c>
      <c r="B6" t="s">
        <v>37</v>
      </c>
      <c r="C6">
        <v>1</v>
      </c>
      <c r="D6">
        <v>19.2</v>
      </c>
      <c r="E6">
        <v>125.94</v>
      </c>
      <c r="F6">
        <v>126.02</v>
      </c>
      <c r="G6">
        <f t="shared" si="0"/>
        <v>106.82</v>
      </c>
      <c r="H6" s="14">
        <f t="shared" si="1"/>
        <v>6.3481986986190009E-2</v>
      </c>
      <c r="I6">
        <v>0.1</v>
      </c>
      <c r="J6">
        <v>1</v>
      </c>
      <c r="K6">
        <f>D6</f>
        <v>19.2</v>
      </c>
      <c r="L6">
        <f>F6</f>
        <v>126.02</v>
      </c>
      <c r="M6">
        <f>L6-K6</f>
        <v>106.82</v>
      </c>
      <c r="N6">
        <f>M6</f>
        <v>106.82</v>
      </c>
    </row>
    <row r="7" spans="1:14" x14ac:dyDescent="0.25">
      <c r="A7" s="15" t="s">
        <v>24</v>
      </c>
      <c r="B7" s="16" t="s">
        <v>38</v>
      </c>
      <c r="C7" s="16">
        <v>1</v>
      </c>
      <c r="D7" s="16">
        <v>21.16</v>
      </c>
      <c r="E7" s="16">
        <v>519.51</v>
      </c>
      <c r="F7" s="16">
        <v>520.12</v>
      </c>
      <c r="G7" s="16">
        <f t="shared" si="0"/>
        <v>498.96</v>
      </c>
      <c r="H7" s="17">
        <f t="shared" si="1"/>
        <v>0.11728062754748692</v>
      </c>
      <c r="I7" s="16">
        <v>0.1</v>
      </c>
      <c r="J7" s="16">
        <v>1</v>
      </c>
      <c r="K7" s="16">
        <f t="shared" ref="K7:K23" si="2">D7</f>
        <v>21.16</v>
      </c>
      <c r="L7" s="16">
        <f t="shared" ref="L7:L9" si="3">F7</f>
        <v>520.12</v>
      </c>
      <c r="M7" s="18">
        <f t="shared" ref="M7:M9" si="4">L7-K7</f>
        <v>498.96</v>
      </c>
    </row>
    <row r="8" spans="1:14" x14ac:dyDescent="0.25">
      <c r="A8" s="19" t="s">
        <v>24</v>
      </c>
      <c r="B8" s="1" t="s">
        <v>39</v>
      </c>
      <c r="C8" s="1">
        <v>1</v>
      </c>
      <c r="D8" s="13">
        <v>20.75</v>
      </c>
      <c r="E8" s="1">
        <v>426.89</v>
      </c>
      <c r="F8" s="1">
        <v>426.34</v>
      </c>
      <c r="G8" s="1">
        <f t="shared" si="0"/>
        <v>405.59</v>
      </c>
      <c r="H8" s="20">
        <f t="shared" si="1"/>
        <v>-0.129005019468039</v>
      </c>
      <c r="I8" s="1">
        <v>0.1</v>
      </c>
      <c r="J8" s="1">
        <v>1</v>
      </c>
      <c r="K8" s="1">
        <f t="shared" si="2"/>
        <v>20.75</v>
      </c>
      <c r="L8" s="1">
        <f t="shared" si="3"/>
        <v>426.34</v>
      </c>
      <c r="M8" s="21">
        <f t="shared" si="4"/>
        <v>405.59</v>
      </c>
    </row>
    <row r="9" spans="1:14" ht="15.75" thickBot="1" x14ac:dyDescent="0.3">
      <c r="A9" s="22" t="s">
        <v>24</v>
      </c>
      <c r="B9" s="23" t="s">
        <v>40</v>
      </c>
      <c r="C9" s="23">
        <v>1</v>
      </c>
      <c r="D9" s="23">
        <v>20.78</v>
      </c>
      <c r="E9" s="23">
        <v>373.36</v>
      </c>
      <c r="F9" s="23">
        <v>372.85</v>
      </c>
      <c r="G9" s="23">
        <f t="shared" si="0"/>
        <v>352.07000000000005</v>
      </c>
      <c r="H9" s="24">
        <f t="shared" si="1"/>
        <v>-0.13678422958294334</v>
      </c>
      <c r="I9" s="23">
        <v>0.1</v>
      </c>
      <c r="J9" s="23">
        <v>1</v>
      </c>
      <c r="K9" s="23">
        <f t="shared" si="2"/>
        <v>20.78</v>
      </c>
      <c r="L9" s="23">
        <f t="shared" si="3"/>
        <v>372.85</v>
      </c>
      <c r="M9" s="25">
        <f t="shared" si="4"/>
        <v>352.07000000000005</v>
      </c>
      <c r="N9">
        <f>SUM(M7:M9)</f>
        <v>1256.6199999999999</v>
      </c>
    </row>
    <row r="10" spans="1:14" x14ac:dyDescent="0.25">
      <c r="A10" s="13" t="s">
        <v>27</v>
      </c>
      <c r="B10" t="s">
        <v>37</v>
      </c>
      <c r="C10">
        <v>1</v>
      </c>
      <c r="D10" s="13">
        <v>19.079999999999998</v>
      </c>
      <c r="E10">
        <v>132.6</v>
      </c>
      <c r="F10">
        <v>132.74</v>
      </c>
      <c r="G10">
        <f t="shared" si="0"/>
        <v>113.66000000000001</v>
      </c>
      <c r="H10" s="14">
        <f t="shared" si="1"/>
        <v>0.10546933855658835</v>
      </c>
      <c r="I10">
        <v>0.1</v>
      </c>
      <c r="J10">
        <v>1</v>
      </c>
      <c r="K10">
        <f t="shared" si="2"/>
        <v>19.079999999999998</v>
      </c>
      <c r="L10">
        <f>F10</f>
        <v>132.74</v>
      </c>
      <c r="M10">
        <f>L10-K10</f>
        <v>113.66000000000001</v>
      </c>
      <c r="N10">
        <f>M10</f>
        <v>113.66000000000001</v>
      </c>
    </row>
    <row r="11" spans="1:14" x14ac:dyDescent="0.25">
      <c r="A11" s="13" t="s">
        <v>28</v>
      </c>
      <c r="B11" t="s">
        <v>37</v>
      </c>
      <c r="C11">
        <v>1</v>
      </c>
      <c r="D11" s="13">
        <v>19.21</v>
      </c>
      <c r="E11">
        <v>351.61</v>
      </c>
      <c r="F11">
        <v>351.46</v>
      </c>
      <c r="G11">
        <f t="shared" si="0"/>
        <v>332.25</v>
      </c>
      <c r="H11" s="14">
        <f t="shared" si="1"/>
        <v>-4.2679109998317699E-2</v>
      </c>
      <c r="I11">
        <v>0.1</v>
      </c>
      <c r="J11">
        <v>1</v>
      </c>
      <c r="K11">
        <f t="shared" si="2"/>
        <v>19.21</v>
      </c>
      <c r="L11">
        <f>F11</f>
        <v>351.46</v>
      </c>
      <c r="M11">
        <f>L11-K11</f>
        <v>332.25</v>
      </c>
      <c r="N11">
        <f t="shared" ref="N11:N15" si="5">M11</f>
        <v>332.25</v>
      </c>
    </row>
    <row r="12" spans="1:14" x14ac:dyDescent="0.25">
      <c r="A12" s="13" t="s">
        <v>29</v>
      </c>
      <c r="B12" t="s">
        <v>37</v>
      </c>
      <c r="C12">
        <v>1</v>
      </c>
      <c r="D12" s="13">
        <v>19.170000000000002</v>
      </c>
      <c r="E12">
        <v>198.36</v>
      </c>
      <c r="F12">
        <v>198.11</v>
      </c>
      <c r="G12">
        <f t="shared" si="0"/>
        <v>178.94</v>
      </c>
      <c r="H12" s="14">
        <f t="shared" si="1"/>
        <v>-0.12619251930745179</v>
      </c>
      <c r="I12">
        <v>0.1</v>
      </c>
      <c r="J12">
        <v>1</v>
      </c>
      <c r="K12">
        <f t="shared" si="2"/>
        <v>19.170000000000002</v>
      </c>
      <c r="L12">
        <f>F12</f>
        <v>198.11</v>
      </c>
      <c r="M12">
        <f>L12-K12</f>
        <v>178.94</v>
      </c>
      <c r="N12">
        <f t="shared" si="5"/>
        <v>178.94</v>
      </c>
    </row>
    <row r="13" spans="1:14" x14ac:dyDescent="0.25">
      <c r="A13" s="13" t="s">
        <v>30</v>
      </c>
      <c r="B13" t="s">
        <v>37</v>
      </c>
      <c r="C13">
        <v>1</v>
      </c>
      <c r="D13" s="13">
        <v>20.010000000000002</v>
      </c>
      <c r="E13">
        <v>673.47</v>
      </c>
      <c r="F13">
        <v>672.7</v>
      </c>
      <c r="G13">
        <f t="shared" si="0"/>
        <v>652.69000000000005</v>
      </c>
      <c r="H13" s="14">
        <f t="shared" si="1"/>
        <v>-0.11446409989595452</v>
      </c>
      <c r="I13">
        <v>0.1</v>
      </c>
      <c r="J13">
        <v>1</v>
      </c>
      <c r="K13">
        <f t="shared" si="2"/>
        <v>20.010000000000002</v>
      </c>
      <c r="L13">
        <f>F13</f>
        <v>672.7</v>
      </c>
      <c r="M13">
        <f>L13-K13</f>
        <v>652.69000000000005</v>
      </c>
      <c r="N13">
        <f t="shared" si="5"/>
        <v>652.69000000000005</v>
      </c>
    </row>
    <row r="14" spans="1:14" x14ac:dyDescent="0.25">
      <c r="A14" s="13" t="s">
        <v>31</v>
      </c>
      <c r="B14" t="s">
        <v>37</v>
      </c>
      <c r="C14">
        <v>1</v>
      </c>
      <c r="D14" s="13">
        <v>19.12</v>
      </c>
      <c r="E14">
        <v>221.55</v>
      </c>
      <c r="F14">
        <v>221.54</v>
      </c>
      <c r="G14">
        <f t="shared" si="0"/>
        <v>202.42</v>
      </c>
      <c r="H14" s="14">
        <f t="shared" si="1"/>
        <v>-4.5138575426477701E-3</v>
      </c>
      <c r="I14">
        <v>0.1</v>
      </c>
      <c r="J14">
        <v>1</v>
      </c>
      <c r="K14">
        <f t="shared" si="2"/>
        <v>19.12</v>
      </c>
      <c r="L14">
        <f t="shared" ref="L14:L23" si="6">F14</f>
        <v>221.54</v>
      </c>
      <c r="M14">
        <f t="shared" ref="M14:M23" si="7">L14-K14</f>
        <v>202.42</v>
      </c>
      <c r="N14">
        <f t="shared" si="5"/>
        <v>202.42</v>
      </c>
    </row>
    <row r="15" spans="1:14" ht="15.75" thickBot="1" x14ac:dyDescent="0.3">
      <c r="A15" s="13" t="s">
        <v>32</v>
      </c>
      <c r="B15" t="s">
        <v>37</v>
      </c>
      <c r="C15">
        <v>1</v>
      </c>
      <c r="D15" s="13">
        <v>20.65</v>
      </c>
      <c r="E15">
        <v>320.24</v>
      </c>
      <c r="F15">
        <v>320.08</v>
      </c>
      <c r="G15">
        <f t="shared" si="0"/>
        <v>299.43</v>
      </c>
      <c r="H15" s="14">
        <f t="shared" si="1"/>
        <v>-4.9987503124214072E-2</v>
      </c>
      <c r="I15">
        <v>0.1</v>
      </c>
      <c r="J15">
        <v>1</v>
      </c>
      <c r="K15">
        <f t="shared" si="2"/>
        <v>20.65</v>
      </c>
      <c r="L15">
        <f t="shared" si="6"/>
        <v>320.08</v>
      </c>
      <c r="M15">
        <f t="shared" si="7"/>
        <v>299.43</v>
      </c>
      <c r="N15">
        <f t="shared" si="5"/>
        <v>299.43</v>
      </c>
    </row>
    <row r="16" spans="1:14" x14ac:dyDescent="0.25">
      <c r="A16" s="15" t="s">
        <v>33</v>
      </c>
      <c r="B16" s="16" t="s">
        <v>25</v>
      </c>
      <c r="C16" s="16">
        <v>1</v>
      </c>
      <c r="D16" s="16">
        <v>19.14</v>
      </c>
      <c r="E16" s="16">
        <v>525.69000000000005</v>
      </c>
      <c r="F16" s="16">
        <v>525.20000000000005</v>
      </c>
      <c r="G16" s="16">
        <f t="shared" si="0"/>
        <v>506.06000000000006</v>
      </c>
      <c r="H16" s="17">
        <f t="shared" si="1"/>
        <v>-9.3297791317596079E-2</v>
      </c>
      <c r="I16" s="16">
        <v>0.1</v>
      </c>
      <c r="J16" s="16">
        <v>1</v>
      </c>
      <c r="K16" s="16">
        <f t="shared" si="2"/>
        <v>19.14</v>
      </c>
      <c r="L16" s="16">
        <f t="shared" si="6"/>
        <v>525.20000000000005</v>
      </c>
      <c r="M16" s="18">
        <f t="shared" si="7"/>
        <v>506.06000000000006</v>
      </c>
    </row>
    <row r="17" spans="1:14" ht="15.75" thickBot="1" x14ac:dyDescent="0.3">
      <c r="A17" s="22" t="s">
        <v>33</v>
      </c>
      <c r="B17" s="23" t="s">
        <v>26</v>
      </c>
      <c r="C17" s="23">
        <v>1</v>
      </c>
      <c r="D17" s="23">
        <v>19.29</v>
      </c>
      <c r="E17" s="23">
        <v>455.96</v>
      </c>
      <c r="F17" s="23">
        <v>455.64</v>
      </c>
      <c r="G17" s="23">
        <f t="shared" si="0"/>
        <v>436.34999999999997</v>
      </c>
      <c r="H17" s="24">
        <f t="shared" si="1"/>
        <v>-7.0230884031246887E-2</v>
      </c>
      <c r="I17" s="23">
        <v>0.1</v>
      </c>
      <c r="J17" s="23">
        <v>1</v>
      </c>
      <c r="K17" s="23">
        <f t="shared" si="2"/>
        <v>19.29</v>
      </c>
      <c r="L17" s="23">
        <f t="shared" si="6"/>
        <v>455.64</v>
      </c>
      <c r="M17" s="25">
        <f t="shared" si="7"/>
        <v>436.34999999999997</v>
      </c>
      <c r="N17">
        <f>SUM(M16:M17)</f>
        <v>942.41000000000008</v>
      </c>
    </row>
    <row r="18" spans="1:14" x14ac:dyDescent="0.25">
      <c r="A18" s="13" t="s">
        <v>34</v>
      </c>
      <c r="B18" t="s">
        <v>37</v>
      </c>
      <c r="C18">
        <v>1</v>
      </c>
      <c r="D18" s="13">
        <v>19.190000000000001</v>
      </c>
      <c r="E18">
        <v>176.34</v>
      </c>
      <c r="F18">
        <v>176.13</v>
      </c>
      <c r="G18">
        <f t="shared" si="0"/>
        <v>156.94</v>
      </c>
      <c r="H18" s="14">
        <f t="shared" si="1"/>
        <v>-0.1192301141202563</v>
      </c>
      <c r="I18">
        <v>0.1</v>
      </c>
      <c r="J18">
        <v>1</v>
      </c>
      <c r="K18">
        <f t="shared" si="2"/>
        <v>19.190000000000001</v>
      </c>
      <c r="L18">
        <f t="shared" si="6"/>
        <v>176.13</v>
      </c>
      <c r="M18">
        <f t="shared" si="7"/>
        <v>156.94</v>
      </c>
      <c r="N18">
        <f>M18</f>
        <v>156.94</v>
      </c>
    </row>
    <row r="19" spans="1:14" ht="15.75" thickBot="1" x14ac:dyDescent="0.3">
      <c r="A19" s="13" t="s">
        <v>36</v>
      </c>
      <c r="B19" t="s">
        <v>37</v>
      </c>
      <c r="C19">
        <v>1</v>
      </c>
      <c r="D19" s="13">
        <v>19.07</v>
      </c>
      <c r="E19">
        <v>179.73</v>
      </c>
      <c r="F19">
        <v>179.6</v>
      </c>
      <c r="G19">
        <f t="shared" si="0"/>
        <v>160.53</v>
      </c>
      <c r="H19" s="14">
        <f t="shared" si="1"/>
        <v>-7.2383073496666839E-2</v>
      </c>
      <c r="I19">
        <v>0.1</v>
      </c>
      <c r="J19">
        <v>1</v>
      </c>
      <c r="K19">
        <f t="shared" si="2"/>
        <v>19.07</v>
      </c>
      <c r="L19">
        <f t="shared" si="6"/>
        <v>179.6</v>
      </c>
      <c r="M19">
        <f t="shared" si="7"/>
        <v>160.53</v>
      </c>
      <c r="N19">
        <f>M19</f>
        <v>160.53</v>
      </c>
    </row>
    <row r="20" spans="1:14" x14ac:dyDescent="0.25">
      <c r="A20" s="26" t="s">
        <v>35</v>
      </c>
      <c r="B20" s="16" t="s">
        <v>41</v>
      </c>
      <c r="C20" s="16">
        <v>1</v>
      </c>
      <c r="D20" s="16">
        <v>20.64</v>
      </c>
      <c r="E20" s="16">
        <v>703.52</v>
      </c>
      <c r="F20" s="16">
        <v>704.44</v>
      </c>
      <c r="G20" s="16">
        <f t="shared" si="0"/>
        <v>683.80000000000007</v>
      </c>
      <c r="H20" s="17">
        <f t="shared" si="1"/>
        <v>0.13060019306116999</v>
      </c>
      <c r="I20" s="16">
        <v>0.1</v>
      </c>
      <c r="J20" s="16">
        <v>1</v>
      </c>
      <c r="K20" s="16">
        <f t="shared" si="2"/>
        <v>20.64</v>
      </c>
      <c r="L20" s="16">
        <f t="shared" si="6"/>
        <v>704.44</v>
      </c>
      <c r="M20" s="18">
        <f t="shared" si="7"/>
        <v>683.80000000000007</v>
      </c>
    </row>
    <row r="21" spans="1:14" x14ac:dyDescent="0.25">
      <c r="A21" s="27" t="s">
        <v>35</v>
      </c>
      <c r="B21" s="1" t="s">
        <v>42</v>
      </c>
      <c r="C21" s="1">
        <v>1</v>
      </c>
      <c r="D21" s="13">
        <v>20.67</v>
      </c>
      <c r="E21" s="1">
        <v>742.65</v>
      </c>
      <c r="F21" s="1">
        <v>741.86</v>
      </c>
      <c r="G21" s="1">
        <f t="shared" si="0"/>
        <v>721.19</v>
      </c>
      <c r="H21" s="20">
        <f t="shared" si="1"/>
        <v>-0.10648909497747638</v>
      </c>
      <c r="I21" s="1">
        <v>0.1</v>
      </c>
      <c r="J21" s="1">
        <v>1</v>
      </c>
      <c r="K21" s="1">
        <f t="shared" si="2"/>
        <v>20.67</v>
      </c>
      <c r="L21" s="1">
        <f t="shared" si="6"/>
        <v>741.86</v>
      </c>
      <c r="M21" s="21">
        <f t="shared" si="7"/>
        <v>721.19</v>
      </c>
    </row>
    <row r="22" spans="1:14" x14ac:dyDescent="0.25">
      <c r="A22" s="27" t="s">
        <v>35</v>
      </c>
      <c r="B22" s="1" t="s">
        <v>43</v>
      </c>
      <c r="C22" s="1">
        <v>1</v>
      </c>
      <c r="D22" s="13">
        <v>20.64</v>
      </c>
      <c r="E22" s="1">
        <v>757.76</v>
      </c>
      <c r="F22" s="1">
        <v>757.46</v>
      </c>
      <c r="G22" s="1">
        <f t="shared" si="0"/>
        <v>736.82</v>
      </c>
      <c r="H22" s="20">
        <f t="shared" si="1"/>
        <v>-3.9606051804710773E-2</v>
      </c>
      <c r="I22" s="1">
        <v>0.1</v>
      </c>
      <c r="J22" s="1">
        <v>1</v>
      </c>
      <c r="K22" s="1">
        <f t="shared" si="2"/>
        <v>20.64</v>
      </c>
      <c r="L22" s="1">
        <f t="shared" si="6"/>
        <v>757.46</v>
      </c>
      <c r="M22" s="21">
        <f t="shared" si="7"/>
        <v>736.82</v>
      </c>
    </row>
    <row r="23" spans="1:14" ht="15.75" thickBot="1" x14ac:dyDescent="0.3">
      <c r="A23" s="28" t="s">
        <v>35</v>
      </c>
      <c r="B23" s="23" t="s">
        <v>44</v>
      </c>
      <c r="C23" s="23">
        <v>1</v>
      </c>
      <c r="D23" s="23">
        <v>20.78</v>
      </c>
      <c r="E23" s="23">
        <v>674.11</v>
      </c>
      <c r="F23" s="23">
        <v>673.94</v>
      </c>
      <c r="G23" s="23">
        <f t="shared" si="0"/>
        <v>653.16000000000008</v>
      </c>
      <c r="H23" s="24">
        <f t="shared" si="1"/>
        <v>-2.5224797459699744E-2</v>
      </c>
      <c r="I23" s="23">
        <v>0.1</v>
      </c>
      <c r="J23" s="23">
        <v>1</v>
      </c>
      <c r="K23" s="23">
        <f t="shared" si="2"/>
        <v>20.78</v>
      </c>
      <c r="L23" s="23">
        <f t="shared" si="6"/>
        <v>673.94</v>
      </c>
      <c r="M23" s="25">
        <f t="shared" si="7"/>
        <v>653.16000000000008</v>
      </c>
      <c r="N23">
        <f>SUM(M20:M23)</f>
        <v>2794.9700000000003</v>
      </c>
    </row>
    <row r="24" spans="1:14" x14ac:dyDescent="0.25">
      <c r="M24" s="34" t="s">
        <v>45</v>
      </c>
      <c r="N24" s="35">
        <f>AVERAGE(N3:N23)</f>
        <v>515.28066666666666</v>
      </c>
    </row>
    <row r="25" spans="1:14" x14ac:dyDescent="0.25">
      <c r="M25" s="36" t="s">
        <v>46</v>
      </c>
      <c r="N25" s="37">
        <f>+COUNT(N3:N23)</f>
        <v>15</v>
      </c>
    </row>
    <row r="26" spans="1:14" x14ac:dyDescent="0.25">
      <c r="M26" s="36" t="s">
        <v>47</v>
      </c>
      <c r="N26" s="38">
        <f>+STDEV(N5:N23)</f>
        <v>753.04131452108334</v>
      </c>
    </row>
    <row r="27" spans="1:14" x14ac:dyDescent="0.25">
      <c r="M27" s="36" t="s">
        <v>48</v>
      </c>
      <c r="N27" s="38">
        <f>+N26/SQRT(N25-1)</f>
        <v>201.25875693026933</v>
      </c>
    </row>
    <row r="28" spans="1:14" x14ac:dyDescent="0.25">
      <c r="M28" s="39" t="s">
        <v>49</v>
      </c>
      <c r="N28" s="40">
        <f>+N27/N24</f>
        <v>0.39058084253811709</v>
      </c>
    </row>
    <row r="29" spans="1:14" x14ac:dyDescent="0.25">
      <c r="M29" s="36" t="s">
        <v>50</v>
      </c>
      <c r="N29" s="38">
        <f>+LARGE(N5:N23,1)</f>
        <v>2794.9700000000003</v>
      </c>
    </row>
    <row r="30" spans="1:14" x14ac:dyDescent="0.25">
      <c r="M30" s="36" t="s">
        <v>51</v>
      </c>
      <c r="N30" s="38">
        <f>+SMALL(N5:N23,1)</f>
        <v>106.82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Litter Wet wts</vt:lpstr>
      <vt:lpstr>Litter dry wts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2018-02-19T10:19:44Z</dcterms:created>
  <dcterms:modified xsi:type="dcterms:W3CDTF">2018-06-05T09:55:11Z</dcterms:modified>
</cp:coreProperties>
</file>