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ata\Development\Projects\MSc GeoInformatics\Docs\Funding\GEF5\"/>
    </mc:Choice>
  </mc:AlternateContent>
  <bookViews>
    <workbookView xWindow="0" yWindow="0" windowWidth="19200" windowHeight="7224"/>
  </bookViews>
  <sheets>
    <sheet name="RU_Outcome3_Revised_Nov2016" sheetId="1" r:id="rId1"/>
  </sheets>
  <externalReferences>
    <externalReference r:id="rId2"/>
    <externalReference r:id="rId3"/>
  </externalReferences>
  <definedNames>
    <definedName name="baseline_samples">[1]Assumptions!$B$7</definedName>
    <definedName name="exchange_rate">[2]Assumptions!$B$2</definedName>
    <definedName name="hectares">[2]Assumptions!$B$3</definedName>
    <definedName name="ll_monthly">[1]Assumptions!$B$14</definedName>
    <definedName name="monthly_planting">[1]Assumptions!$B$4</definedName>
    <definedName name="plant1">[2]Assumptions!$B$24</definedName>
    <definedName name="plant2">[1]Assumptions!$C$24</definedName>
    <definedName name="plant3">[1]Assumptions!$D$24</definedName>
    <definedName name="plant4">[1]Assumptions!$E$24</definedName>
    <definedName name="plant5">[1]Assumptions!$F$24</definedName>
    <definedName name="planting_months">[1]Assumptions!$B$5</definedName>
    <definedName name="restoration_cost">[1]Assumptions!$B$11</definedName>
    <definedName name="sample_cost">[1]Assumptions!$B$10</definedName>
    <definedName name="sci_rate">[1]Assumptions!$B$9</definedName>
    <definedName name="sci_time">[1]Assumptions!$B$8</definedName>
    <definedName name="teams_required">[2]Assumptions!$B$6</definedName>
    <definedName name="VAT">[1]Assumptions!$B$13</definedName>
    <definedName name="wwf_daily_direct">[1]Assumptions!$B$16</definedName>
    <definedName name="wwf_daily_indirect">[1]Assumptions!$B$19</definedName>
    <definedName name="WWF_rate">[1]Assumptions!$B$12</definedName>
  </definedNames>
  <calcPr calcId="152511"/>
</workbook>
</file>

<file path=xl/calcChain.xml><?xml version="1.0" encoding="utf-8"?>
<calcChain xmlns="http://schemas.openxmlformats.org/spreadsheetml/2006/main">
  <c r="H5" i="1" l="1"/>
  <c r="D5" i="1"/>
  <c r="K25" i="1" l="1"/>
  <c r="K30" i="1" s="1"/>
  <c r="K26" i="1"/>
  <c r="K27" i="1"/>
  <c r="K28" i="1"/>
  <c r="K29" i="1"/>
  <c r="M30" i="1"/>
  <c r="P30" i="1"/>
  <c r="Q30" i="1"/>
  <c r="K17" i="1"/>
  <c r="K18" i="1"/>
  <c r="K19" i="1"/>
  <c r="K20" i="1"/>
  <c r="K21" i="1"/>
  <c r="K22" i="1"/>
  <c r="K23" i="1"/>
  <c r="Q24" i="1"/>
  <c r="P24" i="1"/>
  <c r="M24" i="1"/>
  <c r="L24" i="1"/>
  <c r="F17" i="1"/>
  <c r="L11" i="1"/>
  <c r="L12" i="1"/>
  <c r="L13" i="1"/>
  <c r="Q16" i="1"/>
  <c r="P16" i="1"/>
  <c r="N14" i="1"/>
  <c r="N16" i="1"/>
  <c r="K10" i="1"/>
  <c r="K16" i="1" s="1"/>
  <c r="L7" i="1"/>
  <c r="O5" i="1"/>
  <c r="K5" i="1" s="1"/>
  <c r="K8" i="1" s="1"/>
  <c r="N8" i="1"/>
  <c r="L8" i="1"/>
  <c r="O8" i="1" l="1"/>
  <c r="L16" i="1"/>
  <c r="K24" i="1"/>
</calcChain>
</file>

<file path=xl/comments1.xml><?xml version="1.0" encoding="utf-8"?>
<comments xmlns="http://schemas.openxmlformats.org/spreadsheetml/2006/main">
  <authors>
    <author>Author_Becky</author>
  </authors>
  <commentList>
    <comment ref="O5" authorId="0" shapeId="0">
      <text>
        <r>
          <rPr>
            <b/>
            <sz val="9"/>
            <color indexed="81"/>
            <rFont val="Tahoma"/>
            <family val="2"/>
          </rPr>
          <t>Author_Becky:</t>
        </r>
        <r>
          <rPr>
            <sz val="9"/>
            <color indexed="81"/>
            <rFont val="Tahoma"/>
            <family val="2"/>
          </rPr>
          <t xml:space="preserve">
Dugal Harris = 22807; Jan Vlok = 4000
</t>
        </r>
      </text>
    </comment>
    <comment ref="P10" authorId="0" shapeId="0">
      <text>
        <r>
          <rPr>
            <b/>
            <sz val="9"/>
            <color rgb="FF000000"/>
            <rFont val="Tahoma"/>
            <family val="2"/>
          </rPr>
          <t>Author_Becky:</t>
        </r>
        <r>
          <rPr>
            <sz val="9"/>
            <color rgb="FF000000"/>
            <rFont val="Tahoma"/>
            <family val="2"/>
          </rPr>
          <t xml:space="preserve">
Yondela</t>
        </r>
      </text>
    </comment>
    <comment ref="K14" authorId="0" shapeId="0">
      <text>
        <r>
          <rPr>
            <b/>
            <sz val="9"/>
            <color indexed="81"/>
            <rFont val="Tahoma"/>
            <family val="2"/>
          </rPr>
          <t>Author_Becky:</t>
        </r>
        <r>
          <rPr>
            <sz val="9"/>
            <color indexed="81"/>
            <rFont val="Tahoma"/>
            <family val="2"/>
          </rPr>
          <t xml:space="preserve">
Mike Powel</t>
        </r>
      </text>
    </comment>
    <comment ref="C29" authorId="0" shapeId="0">
      <text>
        <r>
          <rPr>
            <b/>
            <sz val="9"/>
            <color indexed="81"/>
            <rFont val="Tahoma"/>
            <family val="2"/>
          </rPr>
          <t>Author_Becky:</t>
        </r>
        <r>
          <rPr>
            <sz val="9"/>
            <color indexed="81"/>
            <rFont val="Tahoma"/>
            <family val="2"/>
          </rPr>
          <t xml:space="preserve">
LL please add here what activities and deliverables you think you can achieve in YR1 and amounts needed per quarter</t>
        </r>
      </text>
    </comment>
  </commentList>
</comments>
</file>

<file path=xl/sharedStrings.xml><?xml version="1.0" encoding="utf-8"?>
<sst xmlns="http://schemas.openxmlformats.org/spreadsheetml/2006/main" count="91" uniqueCount="77">
  <si>
    <t>ACTIVITY CODE</t>
  </si>
  <si>
    <t>S</t>
  </si>
  <si>
    <t>BUDGET NOTES YR1</t>
  </si>
  <si>
    <t>COST YR1 ($)</t>
  </si>
  <si>
    <t>3.1a</t>
  </si>
  <si>
    <t>Comprehensive literature review of methodologies for CDM and VCS restoration projects conducted by local consultant.</t>
  </si>
  <si>
    <t>WWF</t>
  </si>
  <si>
    <t>3.1b</t>
  </si>
  <si>
    <t>Local consultant to devise methodology from remote sensing analyses and baseline field sampling, starting in YR1 and continuing into YR2 and 3.</t>
  </si>
  <si>
    <t>3.1c</t>
  </si>
  <si>
    <t>To be devised in Yr2 and Yr3 by local consultants</t>
  </si>
  <si>
    <t>3.1d</t>
  </si>
  <si>
    <t>Engagement to begin in YR1 and continue into yr 5 (will need to extend beyond the methodology development to ensure uptake in phase 2 of carbon tax)</t>
  </si>
  <si>
    <t>Report summarizing outcomes of government engagement activities conducted in YR1 and implications for getting new methodology approved.</t>
  </si>
  <si>
    <t>3.2a</t>
  </si>
  <si>
    <t>3.2b</t>
  </si>
  <si>
    <t>Developed during Yr2</t>
  </si>
  <si>
    <t>3.2c</t>
  </si>
  <si>
    <t>3.2d</t>
  </si>
  <si>
    <t>3.2e</t>
  </si>
  <si>
    <t>Scientific coordination of baselines and methodology</t>
  </si>
  <si>
    <t>Q2, Q3 and Q4: Reports summarizing scientific coordination activities and evaluation of baseline assessments</t>
  </si>
  <si>
    <t xml:space="preserve">3.3a </t>
  </si>
  <si>
    <t xml:space="preserve">Develop strategy for diversifying livelihoods at Sewefontein (and possibly other communities). Host workshop and meetings with steering committee, local experts and key stakeholders at Sewefontein and surrounding farms, around a strategy for diversifying livelihoods. Work on intergating this plan with the broader development in the Baviaanskloof to open Sewefontein to the opportunity to join structures and gain access to sustainable markets. </t>
  </si>
  <si>
    <t>LL</t>
  </si>
  <si>
    <t>3.3b</t>
  </si>
  <si>
    <t>In Yr2 and Yr3</t>
  </si>
  <si>
    <t>3.3c</t>
  </si>
  <si>
    <t>3.3d</t>
  </si>
  <si>
    <t>3.3e</t>
  </si>
  <si>
    <t>In Yr3</t>
  </si>
  <si>
    <t>3.3f</t>
  </si>
  <si>
    <t>3.3g</t>
  </si>
  <si>
    <t>In Yr3 and Yr4</t>
  </si>
  <si>
    <t>3.4a</t>
  </si>
  <si>
    <t xml:space="preserve">1)   Document produced on potential rehabilitation options for Sewefontein (and other community farms?), with a cost-benefit and detailed description of techniques and materials. Include some literature on other cases of rehabilitation in overgrazed forested landscapes- lessons learned.Host workshop and meetings with steering committee, local experts and key stakeholders at Sewefontein and surrounding farms.                                                                    2) Conduct LFAs and vegetation cover surveys prior to rehabilitation and use to monitor the ecological and land cover impacts of rehabilitation.                                                                                                                                                         </t>
  </si>
  <si>
    <t>3.4b</t>
  </si>
  <si>
    <t>To be conducted near end of Yr2</t>
  </si>
  <si>
    <t>na</t>
  </si>
  <si>
    <t>3.4c</t>
  </si>
  <si>
    <t xml:space="preserve">Develop a training manual and protocol early in Yr 2 and start training thereafter. </t>
  </si>
  <si>
    <t>3.4d</t>
  </si>
  <si>
    <t>Yrs 3 and Yr 4</t>
  </si>
  <si>
    <t>3.4e</t>
  </si>
  <si>
    <t xml:space="preserve">Engagement and discussions with  steering committee, local experts and key stakeholders at Sewefontein and surrounding farms, around viable rehabilitation options for the specific context. Host workshops or individual group meetings. </t>
  </si>
  <si>
    <t xml:space="preserve">Cost of meetings, and devising of rehabilitation strategy for Sewefontein @ $13725 (does some of this funding need to be shifted to 3.4a as you should only report on engagement activities here ?). </t>
  </si>
  <si>
    <t>2 weeks WWF time(@4373/month); 1 trip (@500)</t>
  </si>
  <si>
    <t>Consultant fees for first year, including field work, imagery and hardware; 1 month WWF time; 1 trip; 1 workshop; full field sampling (40 points)</t>
  </si>
  <si>
    <t>Consultant fees for first year for literature review on carbon offsetting methodologies</t>
  </si>
  <si>
    <t>Baselines conducted by local consultant for 200 ha in Baviaans.</t>
  </si>
  <si>
    <t>Baseline LFAs and literature review of different rehab options @ $4000. ADDED THE BALANCE FROM 3.4 TO THIS OUTCOME ($26 711 or about R360 000).</t>
  </si>
  <si>
    <t xml:space="preserve">RU </t>
  </si>
  <si>
    <t>Consultants</t>
  </si>
  <si>
    <t>Total Cost ALL</t>
  </si>
  <si>
    <t>Student bursary</t>
  </si>
  <si>
    <t>Student field work</t>
  </si>
  <si>
    <t>Totals</t>
  </si>
  <si>
    <t xml:space="preserve">Totals </t>
  </si>
  <si>
    <t xml:space="preserve">Cost of engagement, meetings, travel and LL time for activities in YR1 @ $15 955 </t>
  </si>
  <si>
    <t>?</t>
  </si>
  <si>
    <t>2017 (Year 1)</t>
  </si>
  <si>
    <t>Progress report on literature review for carbon methodologies.                                                                                                    A literature review of CDM and VCS  methodologies for restoration projects with discussion of the implications for applying to local context (Baviaans)</t>
  </si>
  <si>
    <t>PLANNED ACTIVITIES YR1</t>
  </si>
  <si>
    <t>Q3           (July-Sept)</t>
  </si>
  <si>
    <t>Q4          (Oct-Dec)</t>
  </si>
  <si>
    <t>2018 (Year 2)</t>
  </si>
  <si>
    <t>Q1 (Jan-Mar)</t>
  </si>
  <si>
    <t>Q2 (Apr-June)</t>
  </si>
  <si>
    <t>Progress reports indicating progress toward devising a carbon methodology using remote sensing and field baselines</t>
  </si>
  <si>
    <t>Q2           (June)</t>
  </si>
  <si>
    <t xml:space="preserve">Progress reports on developed Standard Operating Procedure (SOP) and completed sampling for baseline assessment of carbon stocks for 200 ha for Baviaans.                                Calibration and initial sampling phase to develop Standard Operating Procedure (SOP). Stratification of restoration areas ( 200 hectares). Identify baseline areas and number of plots to be allocated in three phases. Mobilization &amp; training of baselines team and warehouse setup. 
Baseline sampling with developed SOP. Assess  95% confidence level for stratified areas for phase 1 of sampling. Database update of baselines sampled.
Baseline sampling with developed SOP. Assess  95% confidence level for stratified areas for phase 2 of sampling.Database update of baselines sampled.                                                                                                                                    Baseline sampling with developed SOP. Assess 95% confidence level for stratified areas for phase 3 of sampling.  Database update of baselines sampled. Final data analysis and report.
</t>
  </si>
  <si>
    <t>DELIVERABLE/S</t>
  </si>
  <si>
    <r>
      <t xml:space="preserve">Local team to conduct baseline assessment for 200ha @ $40 000; </t>
    </r>
    <r>
      <rPr>
        <sz val="11"/>
        <color rgb="FFFF0000"/>
        <rFont val="Calibri"/>
        <family val="2"/>
      </rPr>
      <t>researcher to investigate planting protocols (Yondela)</t>
    </r>
  </si>
  <si>
    <r>
      <t xml:space="preserve">Scientific supervision of baselines, monitoring and evaluation and reporting @ $6741. </t>
    </r>
    <r>
      <rPr>
        <sz val="11"/>
        <color rgb="FFFF0000"/>
        <rFont val="Calibri"/>
        <family val="2"/>
      </rPr>
      <t>If not used then allocated to other activities</t>
    </r>
  </si>
  <si>
    <t>Progress report on stakeholder engagement and business plan for livelihoods diversification                                                                              Report summarizing engagement activities for livelihoods diversification at Sewefontein and detailed business plan for livelihoods diversification, including costs and benefits. Stakeholder engagement plan for Sewefontein.</t>
  </si>
  <si>
    <r>
      <t>Progress report on baseline land (LFA) assessments</t>
    </r>
    <r>
      <rPr>
        <sz val="11"/>
        <color rgb="FFFF0000"/>
        <rFont val="Calibri"/>
        <family val="2"/>
      </rPr>
      <t xml:space="preserve"> (Chris will submit this report) </t>
    </r>
    <r>
      <rPr>
        <sz val="11"/>
        <rFont val="Calibri"/>
        <family val="2"/>
      </rPr>
      <t>and different rehabilitation options that could be suited to Sewefontein;                                                                                    Full report on baseline land functioning assessment results and potential rehabilitation options for Sewefontein</t>
    </r>
  </si>
  <si>
    <t xml:space="preserve">Progress on engagement around rehabilitation and potential strategy                                                                   Report on stakeholder engagement activities (barriers and opportunities and lessons learned for way forward).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</si>
</sst>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quot;R&quot;\ * #,##0.00_ ;_ &quot;R&quot;\ * \-#,##0.00_ ;_ &quot;R&quot;\ * &quot;-&quot;??_ ;_ @_ "/>
    <numFmt numFmtId="165" formatCode="_ * #,##0.00_ ;_ * \-#,##0.00_ ;_ * &quot;-&quot;??_ ;_ @_ "/>
    <numFmt numFmtId="166" formatCode="_-&quot;R&quot;* #,##0.00_-;\-&quot;R&quot;* #,##0.00_-;_-&quot;R&quot;* &quot;-&quot;??_-;_-@_-"/>
    <numFmt numFmtId="167" formatCode="_-* #,##0.00_-;\-* #,##0.00_-;_-* &quot;-&quot;??_-;_-@_-"/>
    <numFmt numFmtId="168" formatCode="[$$-409]#,##0"/>
  </numFmts>
  <fonts count="30" x14ac:knownFonts="1">
    <font>
      <sz val="11"/>
      <color theme="1"/>
      <name val="Calibri"/>
      <family val="2"/>
      <scheme val="minor"/>
    </font>
    <font>
      <sz val="11"/>
      <color theme="1"/>
      <name val="Calibri"/>
      <family val="2"/>
      <scheme val="minor"/>
    </font>
    <font>
      <sz val="10"/>
      <color theme="1"/>
      <name val="Calibri"/>
      <family val="2"/>
      <scheme val="minor"/>
    </font>
    <font>
      <sz val="10"/>
      <color rgb="FF000000"/>
      <name val="Calibri"/>
      <family val="2"/>
    </font>
    <font>
      <sz val="10"/>
      <color rgb="FFFF0000"/>
      <name val="Calibri"/>
      <family val="2"/>
    </font>
    <font>
      <sz val="10"/>
      <name val="Calibri"/>
      <family val="2"/>
    </font>
    <font>
      <b/>
      <sz val="10"/>
      <color theme="0"/>
      <name val="Calibri"/>
      <family val="2"/>
      <scheme val="minor"/>
    </font>
    <font>
      <sz val="10"/>
      <color theme="0"/>
      <name val="Calibri"/>
      <family val="2"/>
    </font>
    <font>
      <b/>
      <sz val="10"/>
      <color theme="0"/>
      <name val="Calibri"/>
      <family val="2"/>
    </font>
    <font>
      <sz val="10"/>
      <color theme="0"/>
      <name val="Calibri"/>
      <family val="2"/>
      <scheme val="minor"/>
    </font>
    <font>
      <b/>
      <sz val="10"/>
      <color rgb="FFFFFFFF"/>
      <name val="Calibri"/>
      <family val="2"/>
    </font>
    <font>
      <sz val="10"/>
      <name val="Arial"/>
      <family val="2"/>
    </font>
    <font>
      <b/>
      <sz val="9"/>
      <color indexed="81"/>
      <name val="Tahoma"/>
      <family val="2"/>
    </font>
    <font>
      <sz val="9"/>
      <color indexed="81"/>
      <name val="Tahoma"/>
      <family val="2"/>
    </font>
    <font>
      <b/>
      <sz val="9"/>
      <color rgb="FF000000"/>
      <name val="Tahoma"/>
      <family val="2"/>
    </font>
    <font>
      <sz val="9"/>
      <color rgb="FF000000"/>
      <name val="Tahoma"/>
      <family val="2"/>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name val="Calibri"/>
      <family val="2"/>
    </font>
    <font>
      <sz val="11"/>
      <color theme="0"/>
      <name val="Calibri"/>
      <family val="2"/>
    </font>
    <font>
      <b/>
      <sz val="11"/>
      <color theme="0"/>
      <name val="Calibri"/>
      <family val="2"/>
    </font>
    <font>
      <sz val="11"/>
      <color rgb="FFFF0000"/>
      <name val="Calibri"/>
      <family val="2"/>
    </font>
    <font>
      <sz val="11"/>
      <color theme="1"/>
      <name val="Calibri"/>
      <family val="2"/>
    </font>
    <font>
      <b/>
      <sz val="11"/>
      <color rgb="FFFF0000"/>
      <name val="Calibri"/>
      <family val="2"/>
      <scheme val="minor"/>
    </font>
    <font>
      <b/>
      <sz val="11"/>
      <name val="Calibri"/>
      <family val="2"/>
      <scheme val="minor"/>
    </font>
    <font>
      <b/>
      <sz val="11"/>
      <name val="Calibri"/>
      <family val="2"/>
    </font>
    <font>
      <sz val="11"/>
      <color theme="3"/>
      <name val="Calibri"/>
      <family val="2"/>
    </font>
  </fonts>
  <fills count="4">
    <fill>
      <patternFill patternType="none"/>
    </fill>
    <fill>
      <patternFill patternType="gray125"/>
    </fill>
    <fill>
      <patternFill patternType="solid">
        <fgColor theme="1"/>
        <bgColor indexed="64"/>
      </patternFill>
    </fill>
    <fill>
      <patternFill patternType="solid">
        <fgColor theme="8"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0">
    <xf numFmtId="0" fontId="0" fillId="0" borderId="0"/>
    <xf numFmtId="164" fontId="1" fillId="0" borderId="0" applyFont="0" applyFill="0" applyBorder="0" applyAlignment="0" applyProtection="0"/>
    <xf numFmtId="166" fontId="1"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1" fillId="0" borderId="0"/>
  </cellStyleXfs>
  <cellXfs count="120">
    <xf numFmtId="0" fontId="0" fillId="0" borderId="0" xfId="0"/>
    <xf numFmtId="0" fontId="2" fillId="0" borderId="0" xfId="0" applyFont="1" applyFill="1" applyBorder="1" applyAlignment="1">
      <alignment horizontal="left" vertical="top" wrapText="1"/>
    </xf>
    <xf numFmtId="0" fontId="2" fillId="0" borderId="0" xfId="0" applyFont="1" applyFill="1" applyAlignment="1">
      <alignment horizontal="left" vertical="top"/>
    </xf>
    <xf numFmtId="168" fontId="2" fillId="0" borderId="0" xfId="0" applyNumberFormat="1" applyFont="1" applyFill="1" applyBorder="1" applyAlignment="1">
      <alignment horizontal="left" vertical="center" wrapText="1"/>
    </xf>
    <xf numFmtId="0" fontId="2" fillId="0" borderId="0" xfId="0" applyFont="1" applyFill="1" applyAlignment="1">
      <alignment horizontal="left" vertical="top" wrapText="1"/>
    </xf>
    <xf numFmtId="168" fontId="2" fillId="0" borderId="0" xfId="0" applyNumberFormat="1" applyFont="1" applyFill="1" applyAlignment="1">
      <alignment horizontal="left" vertical="top"/>
    </xf>
    <xf numFmtId="0" fontId="2" fillId="0" borderId="0" xfId="0" applyFont="1" applyFill="1" applyBorder="1" applyAlignment="1">
      <alignment horizontal="left" vertical="center" wrapText="1"/>
    </xf>
    <xf numFmtId="0" fontId="2" fillId="0" borderId="0" xfId="0" applyFont="1"/>
    <xf numFmtId="0" fontId="2" fillId="0" borderId="0" xfId="0" applyFont="1" applyFill="1" applyBorder="1" applyAlignment="1">
      <alignment vertical="center"/>
    </xf>
    <xf numFmtId="0" fontId="2" fillId="0" borderId="0" xfId="0" applyFont="1" applyFill="1" applyBorder="1" applyAlignment="1">
      <alignment horizontal="left" vertical="center"/>
    </xf>
    <xf numFmtId="0" fontId="2" fillId="0" borderId="0" xfId="0" applyFont="1" applyBorder="1" applyAlignment="1">
      <alignment vertical="center" wrapText="1"/>
    </xf>
    <xf numFmtId="0" fontId="2" fillId="0" borderId="0" xfId="0" applyFont="1" applyFill="1" applyBorder="1" applyAlignment="1">
      <alignment wrapText="1"/>
    </xf>
    <xf numFmtId="0" fontId="2" fillId="0" borderId="0" xfId="0" applyFont="1" applyFill="1" applyAlignment="1">
      <alignment wrapText="1"/>
    </xf>
    <xf numFmtId="0" fontId="2" fillId="0" borderId="0" xfId="0" applyFont="1" applyAlignment="1">
      <alignment wrapText="1"/>
    </xf>
    <xf numFmtId="168" fontId="3" fillId="0" borderId="0" xfId="0" applyNumberFormat="1" applyFont="1" applyFill="1" applyBorder="1" applyAlignment="1">
      <alignment horizontal="left"/>
    </xf>
    <xf numFmtId="0" fontId="3" fillId="0" borderId="0" xfId="0" applyFont="1" applyFill="1" applyBorder="1" applyAlignment="1">
      <alignment horizontal="left" vertical="top"/>
    </xf>
    <xf numFmtId="0" fontId="3" fillId="0" borderId="0" xfId="0" applyFont="1" applyFill="1" applyBorder="1" applyAlignment="1">
      <alignment horizontal="left" vertical="top"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left" vertical="top"/>
    </xf>
    <xf numFmtId="168" fontId="5" fillId="0" borderId="0" xfId="0" applyNumberFormat="1" applyFont="1" applyFill="1" applyBorder="1" applyAlignment="1">
      <alignment horizontal="left"/>
    </xf>
    <xf numFmtId="166" fontId="3" fillId="0" borderId="0" xfId="1" applyNumberFormat="1" applyFont="1" applyFill="1" applyBorder="1" applyAlignment="1">
      <alignment horizontal="left" vertical="top" wrapText="1"/>
    </xf>
    <xf numFmtId="168" fontId="8" fillId="2" borderId="0" xfId="0" applyNumberFormat="1" applyFont="1" applyFill="1" applyBorder="1" applyAlignment="1">
      <alignment horizontal="left"/>
    </xf>
    <xf numFmtId="0" fontId="9" fillId="2" borderId="0" xfId="0" applyFont="1" applyFill="1"/>
    <xf numFmtId="168" fontId="5" fillId="0" borderId="0" xfId="0" applyNumberFormat="1" applyFont="1" applyFill="1" applyBorder="1" applyAlignment="1">
      <alignment horizontal="left" wrapText="1"/>
    </xf>
    <xf numFmtId="0" fontId="5" fillId="0" borderId="0" xfId="0" applyFont="1" applyFill="1" applyBorder="1" applyAlignment="1">
      <alignment horizontal="left" vertical="top" wrapText="1"/>
    </xf>
    <xf numFmtId="0" fontId="5" fillId="0" borderId="0" xfId="0" applyFont="1" applyFill="1" applyBorder="1" applyAlignment="1">
      <alignment horizontal="left" wrapText="1"/>
    </xf>
    <xf numFmtId="0" fontId="10" fillId="0" borderId="0" xfId="0" applyFont="1" applyFill="1" applyBorder="1" applyAlignment="1">
      <alignment horizontal="left" vertical="top"/>
    </xf>
    <xf numFmtId="0" fontId="10" fillId="0" borderId="0" xfId="0" applyFont="1" applyFill="1" applyBorder="1" applyAlignment="1">
      <alignment horizontal="left" vertical="top" wrapText="1"/>
    </xf>
    <xf numFmtId="0" fontId="10" fillId="0" borderId="0" xfId="0" applyFont="1" applyFill="1" applyBorder="1" applyAlignment="1">
      <alignment horizontal="left" wrapText="1"/>
    </xf>
    <xf numFmtId="0" fontId="7" fillId="2" borderId="0" xfId="0" applyFont="1" applyFill="1" applyBorder="1" applyAlignment="1">
      <alignment horizontal="left" vertical="top"/>
    </xf>
    <xf numFmtId="0" fontId="7" fillId="2" borderId="0" xfId="0" applyFont="1" applyFill="1" applyBorder="1" applyAlignment="1">
      <alignment horizontal="left" vertical="top" wrapText="1"/>
    </xf>
    <xf numFmtId="0" fontId="7" fillId="2" borderId="0" xfId="0" applyFont="1" applyFill="1" applyBorder="1" applyAlignment="1">
      <alignment horizontal="left" wrapText="1"/>
    </xf>
    <xf numFmtId="0" fontId="7" fillId="2" borderId="0" xfId="0" applyFont="1" applyFill="1" applyBorder="1" applyAlignment="1">
      <alignment horizontal="center" wrapText="1"/>
    </xf>
    <xf numFmtId="0" fontId="4" fillId="0" borderId="0" xfId="0" applyFont="1" applyFill="1" applyBorder="1" applyAlignment="1">
      <alignment horizontal="left" vertical="top" wrapText="1"/>
    </xf>
    <xf numFmtId="0" fontId="10" fillId="0" borderId="0" xfId="0" applyFont="1" applyFill="1" applyBorder="1" applyAlignment="1">
      <alignment horizontal="left"/>
    </xf>
    <xf numFmtId="168" fontId="6" fillId="2" borderId="0" xfId="0" applyNumberFormat="1" applyFont="1" applyFill="1" applyBorder="1" applyAlignment="1">
      <alignment horizontal="left" wrapText="1"/>
    </xf>
    <xf numFmtId="0" fontId="2" fillId="0" borderId="0" xfId="0" applyFont="1" applyFill="1" applyBorder="1"/>
    <xf numFmtId="168" fontId="5" fillId="0" borderId="0" xfId="0" applyNumberFormat="1" applyFont="1" applyFill="1" applyBorder="1" applyAlignment="1">
      <alignment horizontal="left" vertical="top"/>
    </xf>
    <xf numFmtId="0" fontId="9" fillId="0" borderId="0" xfId="0" applyFont="1" applyFill="1"/>
    <xf numFmtId="0" fontId="8" fillId="0" borderId="0" xfId="0" applyFont="1" applyFill="1" applyBorder="1" applyAlignment="1">
      <alignment horizontal="left" vertical="top"/>
    </xf>
    <xf numFmtId="0" fontId="8" fillId="0" borderId="0" xfId="0" applyFont="1" applyFill="1" applyBorder="1" applyAlignment="1">
      <alignment horizontal="left"/>
    </xf>
    <xf numFmtId="166" fontId="8" fillId="0" borderId="0" xfId="1" applyNumberFormat="1" applyFont="1" applyFill="1" applyBorder="1" applyAlignment="1">
      <alignment horizontal="left" vertical="top"/>
    </xf>
    <xf numFmtId="168" fontId="8" fillId="0" borderId="0" xfId="0" applyNumberFormat="1" applyFont="1" applyFill="1" applyBorder="1" applyAlignment="1">
      <alignment horizontal="left"/>
    </xf>
    <xf numFmtId="168" fontId="7" fillId="0" borderId="0" xfId="0" applyNumberFormat="1" applyFont="1" applyFill="1" applyBorder="1" applyAlignment="1">
      <alignment horizontal="left"/>
    </xf>
    <xf numFmtId="0" fontId="2" fillId="0" borderId="0" xfId="0" applyFont="1" applyFill="1"/>
    <xf numFmtId="168" fontId="0" fillId="0" borderId="1" xfId="0" applyNumberFormat="1" applyFont="1" applyFill="1" applyBorder="1" applyAlignment="1">
      <alignment horizontal="left" vertical="top"/>
    </xf>
    <xf numFmtId="168" fontId="18" fillId="3" borderId="1" xfId="0" applyNumberFormat="1" applyFont="1" applyFill="1" applyBorder="1" applyAlignment="1">
      <alignment horizontal="center" vertical="center" wrapText="1"/>
    </xf>
    <xf numFmtId="168" fontId="18" fillId="0" borderId="1" xfId="0" applyNumberFormat="1" applyFont="1" applyFill="1" applyBorder="1" applyAlignment="1">
      <alignment horizontal="left" vertical="top" wrapText="1"/>
    </xf>
    <xf numFmtId="0" fontId="20" fillId="0" borderId="1" xfId="0" applyFont="1" applyFill="1" applyBorder="1" applyAlignment="1">
      <alignment horizontal="left" vertical="top"/>
    </xf>
    <xf numFmtId="0" fontId="20" fillId="0" borderId="1" xfId="0" applyFont="1" applyFill="1" applyBorder="1" applyAlignment="1">
      <alignment horizontal="left" vertical="top" wrapText="1"/>
    </xf>
    <xf numFmtId="0" fontId="0" fillId="0" borderId="1" xfId="0" applyFont="1" applyFill="1" applyBorder="1"/>
    <xf numFmtId="168" fontId="20" fillId="0" borderId="1" xfId="0" applyNumberFormat="1" applyFont="1" applyFill="1" applyBorder="1" applyAlignment="1">
      <alignment horizontal="center" vertical="center" wrapText="1"/>
    </xf>
    <xf numFmtId="168" fontId="20" fillId="0" borderId="1" xfId="0" applyNumberFormat="1" applyFont="1" applyFill="1" applyBorder="1" applyAlignment="1">
      <alignment horizontal="left" vertical="top"/>
    </xf>
    <xf numFmtId="168" fontId="21" fillId="0" borderId="1" xfId="0" applyNumberFormat="1" applyFont="1" applyFill="1" applyBorder="1" applyAlignment="1">
      <alignment horizontal="left" vertical="top"/>
    </xf>
    <xf numFmtId="166" fontId="20" fillId="0" borderId="1" xfId="2" applyFont="1" applyFill="1" applyBorder="1" applyAlignment="1">
      <alignment horizontal="left" vertical="top" wrapText="1"/>
    </xf>
    <xf numFmtId="0" fontId="21" fillId="0" borderId="1" xfId="0" applyFont="1" applyFill="1" applyBorder="1" applyAlignment="1">
      <alignment horizontal="left" vertical="top" wrapText="1"/>
    </xf>
    <xf numFmtId="0" fontId="22" fillId="2" borderId="1" xfId="0" applyFont="1" applyFill="1" applyBorder="1" applyAlignment="1">
      <alignment horizontal="left" vertical="top"/>
    </xf>
    <xf numFmtId="0" fontId="22" fillId="2" borderId="1" xfId="0" applyFont="1" applyFill="1" applyBorder="1" applyAlignment="1">
      <alignment horizontal="left" vertical="top" wrapText="1"/>
    </xf>
    <xf numFmtId="168" fontId="22" fillId="2" borderId="1" xfId="0" applyNumberFormat="1" applyFont="1" applyFill="1" applyBorder="1" applyAlignment="1">
      <alignment horizontal="left"/>
    </xf>
    <xf numFmtId="168" fontId="23" fillId="2" borderId="1" xfId="0" applyNumberFormat="1" applyFont="1" applyFill="1" applyBorder="1" applyAlignment="1">
      <alignment horizontal="left" vertical="top" wrapText="1"/>
    </xf>
    <xf numFmtId="168" fontId="22" fillId="2" borderId="1" xfId="0" applyNumberFormat="1" applyFont="1" applyFill="1" applyBorder="1" applyAlignment="1">
      <alignment horizontal="left" vertical="top" wrapText="1"/>
    </xf>
    <xf numFmtId="168" fontId="21" fillId="0" borderId="1" xfId="0" applyNumberFormat="1" applyFont="1" applyFill="1" applyBorder="1" applyAlignment="1">
      <alignment horizontal="left" vertical="top" wrapText="1"/>
    </xf>
    <xf numFmtId="168" fontId="21" fillId="0" borderId="1" xfId="0" applyNumberFormat="1" applyFont="1" applyFill="1" applyBorder="1" applyAlignment="1">
      <alignment horizontal="left"/>
    </xf>
    <xf numFmtId="168" fontId="20" fillId="0" borderId="1" xfId="0" applyNumberFormat="1" applyFont="1" applyFill="1" applyBorder="1" applyAlignment="1">
      <alignment horizontal="left" vertical="top" wrapText="1"/>
    </xf>
    <xf numFmtId="168" fontId="20" fillId="0" borderId="1" xfId="0" applyNumberFormat="1" applyFont="1" applyFill="1" applyBorder="1" applyAlignment="1">
      <alignment horizontal="left"/>
    </xf>
    <xf numFmtId="168" fontId="19" fillId="2" borderId="1" xfId="0" applyNumberFormat="1" applyFont="1" applyFill="1" applyBorder="1" applyAlignment="1">
      <alignment horizontal="left" vertical="top"/>
    </xf>
    <xf numFmtId="168" fontId="19" fillId="2" borderId="1" xfId="0" applyNumberFormat="1" applyFont="1" applyFill="1" applyBorder="1"/>
    <xf numFmtId="168" fontId="0" fillId="0" borderId="1" xfId="0" applyNumberFormat="1" applyFont="1" applyFill="1" applyBorder="1" applyAlignment="1">
      <alignment horizontal="left" vertical="center"/>
    </xf>
    <xf numFmtId="0" fontId="0" fillId="0" borderId="1" xfId="0" applyFont="1" applyBorder="1" applyAlignment="1">
      <alignment horizontal="left" vertical="top" wrapText="1"/>
    </xf>
    <xf numFmtId="168" fontId="0" fillId="0" borderId="1" xfId="0" applyNumberFormat="1" applyFont="1" applyBorder="1" applyAlignment="1">
      <alignment horizontal="left" vertical="top"/>
    </xf>
    <xf numFmtId="0" fontId="21" fillId="0" borderId="1" xfId="0" applyNumberFormat="1" applyFont="1" applyFill="1" applyBorder="1" applyAlignment="1">
      <alignment horizontal="left" vertical="top" wrapText="1"/>
    </xf>
    <xf numFmtId="168" fontId="19" fillId="0" borderId="1" xfId="0" applyNumberFormat="1" applyFont="1" applyFill="1" applyBorder="1" applyAlignment="1">
      <alignment horizontal="left" vertical="center"/>
    </xf>
    <xf numFmtId="0" fontId="0" fillId="0" borderId="1" xfId="0" applyFont="1" applyBorder="1"/>
    <xf numFmtId="0" fontId="25" fillId="0" borderId="1" xfId="0" applyFont="1" applyFill="1" applyBorder="1" applyAlignment="1">
      <alignment horizontal="left" vertical="top" wrapText="1"/>
    </xf>
    <xf numFmtId="168" fontId="25" fillId="0" borderId="1" xfId="0" applyNumberFormat="1" applyFont="1" applyFill="1" applyBorder="1" applyAlignment="1">
      <alignment horizontal="left" vertical="top" wrapText="1"/>
    </xf>
    <xf numFmtId="168" fontId="24" fillId="0" borderId="1" xfId="0" applyNumberFormat="1" applyFont="1" applyFill="1" applyBorder="1" applyAlignment="1">
      <alignment horizontal="left" vertical="top" wrapText="1"/>
    </xf>
    <xf numFmtId="0" fontId="26" fillId="0" borderId="1" xfId="0" applyFont="1" applyFill="1" applyBorder="1"/>
    <xf numFmtId="0" fontId="26" fillId="0" borderId="1" xfId="0" applyFont="1" applyBorder="1"/>
    <xf numFmtId="0" fontId="17" fillId="0" borderId="1" xfId="0" applyFont="1" applyBorder="1"/>
    <xf numFmtId="0" fontId="0" fillId="2" borderId="0" xfId="0" applyFont="1" applyFill="1"/>
    <xf numFmtId="0" fontId="19" fillId="2" borderId="0" xfId="0" applyFont="1" applyFill="1"/>
    <xf numFmtId="168" fontId="19" fillId="2" borderId="0" xfId="0" applyNumberFormat="1" applyFont="1" applyFill="1" applyAlignment="1">
      <alignment horizontal="left"/>
    </xf>
    <xf numFmtId="168" fontId="16" fillId="2" borderId="1" xfId="0" applyNumberFormat="1" applyFont="1" applyFill="1" applyBorder="1" applyAlignment="1">
      <alignment horizontal="left" vertical="top"/>
    </xf>
    <xf numFmtId="168" fontId="16" fillId="2" borderId="1" xfId="0" applyNumberFormat="1" applyFont="1" applyFill="1" applyBorder="1" applyAlignment="1">
      <alignment horizontal="left"/>
    </xf>
    <xf numFmtId="168" fontId="20" fillId="0" borderId="2" xfId="0" applyNumberFormat="1" applyFont="1" applyFill="1" applyBorder="1" applyAlignment="1">
      <alignment horizontal="left" vertical="top"/>
    </xf>
    <xf numFmtId="166" fontId="20" fillId="0" borderId="2" xfId="2" applyFont="1" applyFill="1" applyBorder="1" applyAlignment="1">
      <alignment horizontal="left" vertical="top" wrapText="1"/>
    </xf>
    <xf numFmtId="168" fontId="22" fillId="2" borderId="2" xfId="0" applyNumberFormat="1" applyFont="1" applyFill="1" applyBorder="1" applyAlignment="1">
      <alignment horizontal="left" vertical="top" wrapText="1"/>
    </xf>
    <xf numFmtId="168" fontId="21" fillId="0" borderId="2" xfId="0" applyNumberFormat="1" applyFont="1" applyFill="1" applyBorder="1" applyAlignment="1">
      <alignment horizontal="left" vertical="top"/>
    </xf>
    <xf numFmtId="168" fontId="20" fillId="0" borderId="2" xfId="0" applyNumberFormat="1" applyFont="1" applyFill="1" applyBorder="1" applyAlignment="1">
      <alignment horizontal="left" vertical="top" wrapText="1"/>
    </xf>
    <xf numFmtId="168" fontId="21" fillId="0" borderId="2" xfId="0" applyNumberFormat="1" applyFont="1" applyFill="1" applyBorder="1" applyAlignment="1">
      <alignment horizontal="left" vertical="top" wrapText="1"/>
    </xf>
    <xf numFmtId="168" fontId="19" fillId="2" borderId="2" xfId="0" applyNumberFormat="1" applyFont="1" applyFill="1" applyBorder="1" applyAlignment="1">
      <alignment horizontal="left" vertical="top"/>
    </xf>
    <xf numFmtId="168" fontId="25" fillId="0" borderId="2" xfId="0" applyNumberFormat="1" applyFont="1" applyFill="1" applyBorder="1" applyAlignment="1">
      <alignment horizontal="left" vertical="top" wrapText="1"/>
    </xf>
    <xf numFmtId="0" fontId="26" fillId="0" borderId="2" xfId="0" applyFont="1" applyBorder="1"/>
    <xf numFmtId="168" fontId="0" fillId="0" borderId="3" xfId="0" applyNumberFormat="1" applyFont="1" applyFill="1" applyBorder="1" applyAlignment="1">
      <alignment horizontal="left" vertical="top"/>
    </xf>
    <xf numFmtId="168" fontId="18" fillId="0" borderId="3" xfId="0" applyNumberFormat="1" applyFont="1" applyFill="1" applyBorder="1" applyAlignment="1">
      <alignment horizontal="left" vertical="top" wrapText="1"/>
    </xf>
    <xf numFmtId="168" fontId="20" fillId="0" borderId="3" xfId="0" applyNumberFormat="1" applyFont="1" applyFill="1" applyBorder="1" applyAlignment="1">
      <alignment horizontal="left" vertical="top"/>
    </xf>
    <xf numFmtId="168" fontId="21" fillId="0" borderId="3" xfId="0" applyNumberFormat="1" applyFont="1" applyFill="1" applyBorder="1" applyAlignment="1">
      <alignment horizontal="left" vertical="top"/>
    </xf>
    <xf numFmtId="168" fontId="22" fillId="2" borderId="3" xfId="0" applyNumberFormat="1" applyFont="1" applyFill="1" applyBorder="1" applyAlignment="1">
      <alignment horizontal="left" vertical="top" wrapText="1"/>
    </xf>
    <xf numFmtId="168" fontId="20" fillId="0" borderId="3" xfId="0" applyNumberFormat="1" applyFont="1" applyFill="1" applyBorder="1" applyAlignment="1">
      <alignment horizontal="left" vertical="top" wrapText="1"/>
    </xf>
    <xf numFmtId="168" fontId="21" fillId="0" borderId="3" xfId="0" applyNumberFormat="1" applyFont="1" applyFill="1" applyBorder="1" applyAlignment="1">
      <alignment horizontal="left" vertical="top" wrapText="1"/>
    </xf>
    <xf numFmtId="168" fontId="19" fillId="2" borderId="3" xfId="0" applyNumberFormat="1" applyFont="1" applyFill="1" applyBorder="1" applyAlignment="1">
      <alignment horizontal="left" vertical="top"/>
    </xf>
    <xf numFmtId="168" fontId="25" fillId="0" borderId="3" xfId="0" applyNumberFormat="1" applyFont="1" applyFill="1" applyBorder="1" applyAlignment="1">
      <alignment horizontal="left" vertical="top" wrapText="1"/>
    </xf>
    <xf numFmtId="0" fontId="0" fillId="0" borderId="3" xfId="0" applyFont="1" applyBorder="1"/>
    <xf numFmtId="168" fontId="27" fillId="0" borderId="1" xfId="0" applyNumberFormat="1" applyFont="1" applyFill="1" applyBorder="1" applyAlignment="1">
      <alignment horizontal="left" vertical="top"/>
    </xf>
    <xf numFmtId="168" fontId="27" fillId="0" borderId="1" xfId="0" applyNumberFormat="1" applyFont="1" applyFill="1" applyBorder="1" applyAlignment="1">
      <alignment horizontal="left" vertical="top" wrapText="1"/>
    </xf>
    <xf numFmtId="168" fontId="28" fillId="0" borderId="1" xfId="0" applyNumberFormat="1" applyFont="1" applyFill="1" applyBorder="1" applyAlignment="1">
      <alignment horizontal="left" vertical="top"/>
    </xf>
    <xf numFmtId="168" fontId="27" fillId="0" borderId="1" xfId="0" applyNumberFormat="1" applyFont="1" applyFill="1" applyBorder="1" applyAlignment="1">
      <alignment horizontal="left"/>
    </xf>
    <xf numFmtId="168" fontId="28" fillId="0" borderId="1" xfId="0" applyNumberFormat="1" applyFont="1" applyFill="1" applyBorder="1" applyAlignment="1">
      <alignment horizontal="left" vertical="top" wrapText="1"/>
    </xf>
    <xf numFmtId="0" fontId="0" fillId="3" borderId="1" xfId="0" applyFont="1" applyFill="1" applyBorder="1" applyAlignment="1">
      <alignment horizontal="left" vertical="top"/>
    </xf>
    <xf numFmtId="0" fontId="0" fillId="3" borderId="1" xfId="0" applyFont="1" applyFill="1" applyBorder="1" applyAlignment="1">
      <alignment horizontal="left" vertical="top" wrapText="1"/>
    </xf>
    <xf numFmtId="168" fontId="0" fillId="3" borderId="2" xfId="0" applyNumberFormat="1" applyFont="1" applyFill="1" applyBorder="1" applyAlignment="1">
      <alignment horizontal="left" vertical="top"/>
    </xf>
    <xf numFmtId="0" fontId="18" fillId="3" borderId="1" xfId="0" applyFont="1" applyFill="1" applyBorder="1" applyAlignment="1">
      <alignment horizontal="left" vertical="top" wrapText="1"/>
    </xf>
    <xf numFmtId="168" fontId="18" fillId="3" borderId="2" xfId="0" applyNumberFormat="1" applyFont="1" applyFill="1" applyBorder="1" applyAlignment="1">
      <alignment horizontal="left" vertical="top" wrapText="1"/>
    </xf>
    <xf numFmtId="168" fontId="18" fillId="3" borderId="2" xfId="0" applyNumberFormat="1" applyFont="1" applyFill="1" applyBorder="1" applyAlignment="1">
      <alignment horizontal="center" vertical="center" wrapText="1"/>
    </xf>
    <xf numFmtId="168" fontId="18" fillId="3" borderId="4" xfId="0" applyNumberFormat="1" applyFont="1" applyFill="1" applyBorder="1" applyAlignment="1">
      <alignment horizontal="center" vertical="center" wrapText="1"/>
    </xf>
    <xf numFmtId="168" fontId="18" fillId="3" borderId="3" xfId="0" applyNumberFormat="1" applyFont="1" applyFill="1" applyBorder="1" applyAlignment="1">
      <alignment horizontal="center" vertical="center" wrapText="1"/>
    </xf>
    <xf numFmtId="0" fontId="5" fillId="0" borderId="0" xfId="0" applyFont="1" applyFill="1" applyBorder="1" applyAlignment="1">
      <alignment horizontal="center" wrapText="1"/>
    </xf>
    <xf numFmtId="0" fontId="3" fillId="0" borderId="0" xfId="0" applyFont="1" applyFill="1" applyBorder="1" applyAlignment="1">
      <alignment horizontal="center" wrapText="1"/>
    </xf>
    <xf numFmtId="168" fontId="18" fillId="3" borderId="1" xfId="0" applyNumberFormat="1" applyFont="1" applyFill="1" applyBorder="1" applyAlignment="1">
      <alignment horizontal="center" vertical="center" wrapText="1"/>
    </xf>
    <xf numFmtId="168" fontId="29" fillId="0" borderId="1" xfId="0" applyNumberFormat="1" applyFont="1" applyFill="1" applyBorder="1" applyAlignment="1">
      <alignment horizontal="center" vertical="center" wrapText="1"/>
    </xf>
  </cellXfs>
  <cellStyles count="10">
    <cellStyle name="Comma 2" xfId="3"/>
    <cellStyle name="Comma 2 2" xfId="4"/>
    <cellStyle name="Comma 3" xfId="5"/>
    <cellStyle name="Currency" xfId="1" builtinId="4"/>
    <cellStyle name="Currency 2" xfId="2"/>
    <cellStyle name="Currency 2 2" xfId="6"/>
    <cellStyle name="Currency 3" xfId="7"/>
    <cellStyle name="Currency 4" xfId="8"/>
    <cellStyle name="Normal" xfId="0" builtinId="0"/>
    <cellStyle name="Normal 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676955</xdr:colOff>
      <xdr:row>3</xdr:row>
      <xdr:rowOff>576263</xdr:rowOff>
    </xdr:to>
    <xdr:sp macro="" textlink="">
      <xdr:nvSpPr>
        <xdr:cNvPr id="2" name="AutoShape 1">
          <a:extLst>
            <a:ext uri="{FF2B5EF4-FFF2-40B4-BE49-F238E27FC236}">
              <a16:creationId xmlns:a16="http://schemas.microsoft.com/office/drawing/2014/main" xmlns="" id="{00000000-0008-0000-0000-000002000000}"/>
            </a:ext>
          </a:extLst>
        </xdr:cNvPr>
        <xdr:cNvSpPr>
          <a:spLocks noChangeAspect="1" noChangeArrowheads="1"/>
        </xdr:cNvSpPr>
      </xdr:nvSpPr>
      <xdr:spPr bwMode="auto">
        <a:xfrm>
          <a:off x="0" y="2209800"/>
          <a:ext cx="666750" cy="571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xdr:row>
      <xdr:rowOff>0</xdr:rowOff>
    </xdr:from>
    <xdr:to>
      <xdr:col>0</xdr:col>
      <xdr:colOff>676955</xdr:colOff>
      <xdr:row>3</xdr:row>
      <xdr:rowOff>576263</xdr:rowOff>
    </xdr:to>
    <xdr:sp macro="" textlink="">
      <xdr:nvSpPr>
        <xdr:cNvPr id="3" name="AutoShape 1">
          <a:extLst>
            <a:ext uri="{FF2B5EF4-FFF2-40B4-BE49-F238E27FC236}">
              <a16:creationId xmlns:a16="http://schemas.microsoft.com/office/drawing/2014/main" xmlns="" id="{00000000-0008-0000-0000-000003000000}"/>
            </a:ext>
          </a:extLst>
        </xdr:cNvPr>
        <xdr:cNvSpPr>
          <a:spLocks noChangeAspect="1" noChangeArrowheads="1"/>
        </xdr:cNvSpPr>
      </xdr:nvSpPr>
      <xdr:spPr bwMode="auto">
        <a:xfrm>
          <a:off x="0" y="2209800"/>
          <a:ext cx="666750" cy="571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ecky/Desktop/GEF5%20SLM/GEF5%20PROJECT%20DOCS/WORKPLAN/AWP%202015/GEF5%20Workplan_Outcome3_Revised_04DE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ay/AppData/Local/Microsoft/Windows/INetCache/Content.Outlook/1P6C9NO4/1.%20AWP%20&amp;%20BUDGET%20WORKING/GEF5%20Workplan_Outcome3_Revised_Mike&amp;Rebecca_27No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
      <sheetName val="Assumptions"/>
      <sheetName val="Budget comparison"/>
      <sheetName val="GEF_Sheet WWF"/>
      <sheetName val="Budget details_WWF"/>
      <sheetName val="GEF_Sheet RU"/>
      <sheetName val="Budget details_RU"/>
    </sheetNames>
    <sheetDataSet>
      <sheetData sheetId="0"/>
      <sheetData sheetId="1">
        <row r="2">
          <cell r="B2">
            <v>13.5</v>
          </cell>
        </row>
        <row r="4">
          <cell r="B4">
            <v>7</v>
          </cell>
        </row>
        <row r="5">
          <cell r="B5">
            <v>8</v>
          </cell>
        </row>
        <row r="7">
          <cell r="B7">
            <v>100</v>
          </cell>
        </row>
        <row r="8">
          <cell r="B8">
            <v>6</v>
          </cell>
        </row>
        <row r="9">
          <cell r="B9">
            <v>892</v>
          </cell>
        </row>
        <row r="10">
          <cell r="B10">
            <v>3313</v>
          </cell>
        </row>
        <row r="11">
          <cell r="B11">
            <v>7398</v>
          </cell>
        </row>
        <row r="12">
          <cell r="B12">
            <v>0.125</v>
          </cell>
        </row>
        <row r="13">
          <cell r="B13">
            <v>0.14000000000000001</v>
          </cell>
        </row>
        <row r="14">
          <cell r="B14">
            <v>50625</v>
          </cell>
        </row>
        <row r="16">
          <cell r="B16">
            <v>2440</v>
          </cell>
        </row>
        <row r="19">
          <cell r="B19">
            <v>3445</v>
          </cell>
        </row>
        <row r="24">
          <cell r="C24">
            <v>56</v>
          </cell>
          <cell r="D24">
            <v>56</v>
          </cell>
          <cell r="E24">
            <v>32</v>
          </cell>
          <cell r="F24">
            <v>0</v>
          </cell>
        </row>
      </sheetData>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
      <sheetName val="Assumptions"/>
      <sheetName val="Budget comparison"/>
      <sheetName val="GEF_Sheet WWF"/>
      <sheetName val="Budget details_WWF"/>
      <sheetName val="GEF_Sheet RU"/>
      <sheetName val="Budget details_RU"/>
    </sheetNames>
    <sheetDataSet>
      <sheetData sheetId="0" refreshError="1"/>
      <sheetData sheetId="1">
        <row r="2">
          <cell r="B2">
            <v>13.5</v>
          </cell>
        </row>
        <row r="3">
          <cell r="B3">
            <v>200</v>
          </cell>
        </row>
        <row r="6">
          <cell r="B6">
            <v>1</v>
          </cell>
        </row>
        <row r="24">
          <cell r="B24">
            <v>56</v>
          </cell>
        </row>
      </sheetData>
      <sheetData sheetId="2" refreshError="1"/>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AL30"/>
  <sheetViews>
    <sheetView tabSelected="1" zoomScale="70" zoomScaleNormal="70" workbookViewId="0">
      <pane ySplit="3" topLeftCell="A4" activePane="bottomLeft" state="frozen"/>
      <selection activeCell="D1" sqref="D1"/>
      <selection pane="bottomLeft" activeCell="I5" sqref="I5"/>
    </sheetView>
  </sheetViews>
  <sheetFormatPr defaultColWidth="9.109375" defaultRowHeight="13.8" x14ac:dyDescent="0.3"/>
  <cols>
    <col min="1" max="1" width="11.88671875" style="7" customWidth="1"/>
    <col min="2" max="2" width="43.109375" style="7" customWidth="1"/>
    <col min="3" max="3" width="47.109375" style="7" customWidth="1"/>
    <col min="4" max="4" width="8.6640625" style="44" customWidth="1"/>
    <col min="5" max="5" width="9" style="7" customWidth="1"/>
    <col min="6" max="6" width="7.88671875" style="7" customWidth="1"/>
    <col min="7" max="7" width="8.5546875" style="7" customWidth="1"/>
    <col min="8" max="8" width="8.33203125" style="7" customWidth="1"/>
    <col min="9" max="9" width="38.6640625" style="7" customWidth="1"/>
    <col min="10" max="10" width="11.109375" style="7" customWidth="1"/>
    <col min="11" max="11" width="13.88671875" style="7" customWidth="1"/>
    <col min="12" max="12" width="11.109375" style="7" customWidth="1"/>
    <col min="13" max="13" width="10.88671875" style="7" customWidth="1"/>
    <col min="14" max="14" width="9" style="7" bestFit="1" customWidth="1"/>
    <col min="15" max="15" width="10.88671875" style="7" bestFit="1" customWidth="1"/>
    <col min="16" max="16" width="7.88671875" style="7" bestFit="1" customWidth="1"/>
    <col min="17" max="17" width="12" style="7" bestFit="1" customWidth="1"/>
    <col min="18" max="18" width="12.44140625" style="7" customWidth="1"/>
    <col min="19" max="16384" width="9.109375" style="7"/>
  </cols>
  <sheetData>
    <row r="1" spans="1:38" x14ac:dyDescent="0.3">
      <c r="A1" s="1"/>
      <c r="B1" s="2"/>
      <c r="C1" s="2"/>
      <c r="D1" s="3"/>
      <c r="E1" s="3"/>
      <c r="F1" s="3"/>
      <c r="G1" s="3"/>
      <c r="H1" s="3"/>
      <c r="I1" s="4"/>
      <c r="J1" s="5"/>
      <c r="K1" s="5"/>
      <c r="L1" s="5"/>
      <c r="M1" s="5"/>
      <c r="N1" s="5"/>
      <c r="O1" s="5"/>
      <c r="P1" s="5"/>
      <c r="Q1" s="5" t="s">
        <v>1</v>
      </c>
      <c r="R1" s="6"/>
      <c r="S1" s="6"/>
      <c r="T1" s="6"/>
      <c r="U1" s="6"/>
      <c r="V1" s="6"/>
      <c r="W1" s="6"/>
      <c r="X1" s="6"/>
      <c r="Y1" s="6"/>
    </row>
    <row r="2" spans="1:38" ht="14.4" x14ac:dyDescent="0.3">
      <c r="A2" s="108"/>
      <c r="B2" s="108"/>
      <c r="C2" s="108"/>
      <c r="D2" s="113" t="s">
        <v>60</v>
      </c>
      <c r="E2" s="114"/>
      <c r="F2" s="115"/>
      <c r="G2" s="118" t="s">
        <v>65</v>
      </c>
      <c r="H2" s="118"/>
      <c r="I2" s="109"/>
      <c r="J2" s="110"/>
      <c r="K2" s="103"/>
      <c r="L2" s="93"/>
      <c r="M2" s="45"/>
      <c r="N2" s="45"/>
      <c r="O2" s="45"/>
      <c r="P2" s="45"/>
      <c r="Q2" s="45"/>
      <c r="R2" s="6"/>
      <c r="S2" s="6"/>
      <c r="T2" s="6"/>
      <c r="U2" s="6"/>
      <c r="V2" s="6"/>
      <c r="W2" s="6"/>
      <c r="X2" s="6"/>
      <c r="Y2" s="6"/>
      <c r="Z2" s="8"/>
      <c r="AA2" s="9"/>
      <c r="AB2" s="6"/>
      <c r="AC2" s="10"/>
    </row>
    <row r="3" spans="1:38" ht="43.2" x14ac:dyDescent="0.3">
      <c r="A3" s="111" t="s">
        <v>0</v>
      </c>
      <c r="B3" s="111" t="s">
        <v>62</v>
      </c>
      <c r="C3" s="111" t="s">
        <v>71</v>
      </c>
      <c r="D3" s="46" t="s">
        <v>69</v>
      </c>
      <c r="E3" s="46" t="s">
        <v>63</v>
      </c>
      <c r="F3" s="46" t="s">
        <v>64</v>
      </c>
      <c r="G3" s="46" t="s">
        <v>66</v>
      </c>
      <c r="H3" s="46" t="s">
        <v>67</v>
      </c>
      <c r="I3" s="111" t="s">
        <v>2</v>
      </c>
      <c r="J3" s="112" t="s">
        <v>3</v>
      </c>
      <c r="K3" s="104" t="s">
        <v>53</v>
      </c>
      <c r="L3" s="94" t="s">
        <v>6</v>
      </c>
      <c r="M3" s="47" t="s">
        <v>24</v>
      </c>
      <c r="N3" s="47" t="s">
        <v>51</v>
      </c>
      <c r="O3" s="47" t="s">
        <v>52</v>
      </c>
      <c r="P3" s="47" t="s">
        <v>54</v>
      </c>
      <c r="Q3" s="47" t="s">
        <v>55</v>
      </c>
      <c r="R3" s="11"/>
      <c r="S3" s="11"/>
      <c r="T3" s="11"/>
      <c r="U3" s="12"/>
      <c r="V3" s="13"/>
    </row>
    <row r="4" spans="1:38" ht="72" x14ac:dyDescent="0.3">
      <c r="A4" s="48" t="s">
        <v>4</v>
      </c>
      <c r="B4" s="49" t="s">
        <v>5</v>
      </c>
      <c r="C4" s="49" t="s">
        <v>61</v>
      </c>
      <c r="D4" s="50"/>
      <c r="E4" s="51">
        <v>4473</v>
      </c>
      <c r="F4" s="51">
        <v>4473.0370370370374</v>
      </c>
      <c r="G4" s="51">
        <v>2237</v>
      </c>
      <c r="H4" s="51"/>
      <c r="I4" s="49" t="s">
        <v>48</v>
      </c>
      <c r="J4" s="84"/>
      <c r="K4" s="105">
        <v>11183.333333333334</v>
      </c>
      <c r="L4" s="95">
        <v>11183</v>
      </c>
      <c r="M4" s="52"/>
      <c r="N4" s="52"/>
      <c r="O4" s="52"/>
      <c r="P4" s="52"/>
      <c r="Q4" s="52"/>
      <c r="S4" s="18"/>
      <c r="T4" s="15"/>
      <c r="U4" s="16"/>
      <c r="V4" s="16"/>
      <c r="W4" s="17"/>
      <c r="X4" s="17"/>
      <c r="Y4" s="17"/>
      <c r="Z4" s="17"/>
      <c r="AA4" s="17"/>
      <c r="AB4" s="17"/>
      <c r="AC4" s="117"/>
      <c r="AD4" s="117"/>
      <c r="AE4" s="117"/>
      <c r="AF4" s="117"/>
      <c r="AG4" s="117"/>
      <c r="AH4" s="117"/>
      <c r="AI4" s="16"/>
      <c r="AJ4" s="16"/>
      <c r="AK4" s="18"/>
      <c r="AL4" s="16"/>
    </row>
    <row r="5" spans="1:38" ht="57.6" x14ac:dyDescent="0.3">
      <c r="A5" s="48" t="s">
        <v>7</v>
      </c>
      <c r="B5" s="49" t="s">
        <v>8</v>
      </c>
      <c r="C5" s="49" t="s">
        <v>68</v>
      </c>
      <c r="D5" s="119">
        <f>12*4*300/13.5</f>
        <v>1066.6666666666667</v>
      </c>
      <c r="E5" s="51">
        <v>8036.8148148148148</v>
      </c>
      <c r="F5" s="51">
        <v>5915.333333333333</v>
      </c>
      <c r="G5" s="51">
        <v>8675.3333333333303</v>
      </c>
      <c r="H5" s="119">
        <f>6957.33333333333-D5</f>
        <v>5890.6666666666633</v>
      </c>
      <c r="I5" s="49" t="s">
        <v>47</v>
      </c>
      <c r="J5" s="84"/>
      <c r="K5" s="105">
        <f>SUM(L5:O5)</f>
        <v>48881</v>
      </c>
      <c r="L5" s="96">
        <v>11034</v>
      </c>
      <c r="M5" s="52"/>
      <c r="N5" s="52">
        <v>11040</v>
      </c>
      <c r="O5" s="53">
        <f>22807+4000</f>
        <v>26807</v>
      </c>
      <c r="P5" s="53"/>
      <c r="Q5" s="53"/>
      <c r="S5" s="37"/>
      <c r="T5" s="15"/>
      <c r="U5" s="16"/>
      <c r="V5" s="16"/>
      <c r="W5" s="17"/>
      <c r="X5" s="17"/>
      <c r="Y5" s="17"/>
      <c r="Z5" s="17"/>
      <c r="AA5" s="17"/>
      <c r="AB5" s="17"/>
      <c r="AC5" s="17"/>
      <c r="AD5" s="17"/>
      <c r="AE5" s="17"/>
      <c r="AF5" s="17"/>
      <c r="AG5" s="17"/>
      <c r="AH5" s="17"/>
      <c r="AI5" s="16"/>
      <c r="AJ5" s="16"/>
      <c r="AK5" s="18"/>
      <c r="AL5" s="16"/>
    </row>
    <row r="6" spans="1:38" ht="14.4" x14ac:dyDescent="0.3">
      <c r="A6" s="48" t="s">
        <v>9</v>
      </c>
      <c r="B6" s="49" t="s">
        <v>10</v>
      </c>
      <c r="C6" s="49"/>
      <c r="D6" s="51"/>
      <c r="E6" s="51"/>
      <c r="F6" s="51"/>
      <c r="G6" s="51"/>
      <c r="H6" s="51"/>
      <c r="I6" s="49"/>
      <c r="J6" s="85"/>
      <c r="K6" s="105">
        <v>8946.6666666666661</v>
      </c>
      <c r="L6" s="95">
        <v>8947</v>
      </c>
      <c r="M6" s="54"/>
      <c r="N6" s="54"/>
      <c r="O6" s="54"/>
      <c r="P6" s="54"/>
      <c r="Q6" s="54"/>
      <c r="S6" s="18"/>
      <c r="T6" s="15"/>
      <c r="U6" s="16"/>
      <c r="V6" s="16"/>
      <c r="W6" s="17"/>
      <c r="X6" s="17"/>
      <c r="Y6" s="17"/>
      <c r="Z6" s="17"/>
      <c r="AA6" s="17"/>
      <c r="AB6" s="17"/>
      <c r="AC6" s="17"/>
      <c r="AD6" s="17"/>
      <c r="AE6" s="17"/>
      <c r="AF6" s="17"/>
      <c r="AG6" s="17"/>
      <c r="AH6" s="17"/>
      <c r="AI6" s="16"/>
      <c r="AJ6" s="16"/>
      <c r="AK6" s="20"/>
      <c r="AL6" s="16"/>
    </row>
    <row r="7" spans="1:38" ht="57.6" x14ac:dyDescent="0.3">
      <c r="A7" s="48" t="s">
        <v>11</v>
      </c>
      <c r="B7" s="49" t="s">
        <v>12</v>
      </c>
      <c r="C7" s="49" t="s">
        <v>13</v>
      </c>
      <c r="D7" s="50"/>
      <c r="E7" s="51">
        <v>1118.2592592592594</v>
      </c>
      <c r="F7" s="51">
        <v>0</v>
      </c>
      <c r="G7" s="51">
        <v>1618.2592592592594</v>
      </c>
      <c r="H7" s="51">
        <v>0</v>
      </c>
      <c r="I7" s="55" t="s">
        <v>46</v>
      </c>
      <c r="J7" s="84"/>
      <c r="K7" s="105">
        <v>18920</v>
      </c>
      <c r="L7" s="95">
        <f>K7</f>
        <v>18920</v>
      </c>
      <c r="M7" s="52"/>
      <c r="N7" s="52"/>
      <c r="O7" s="52"/>
      <c r="P7" s="52"/>
      <c r="Q7" s="52"/>
      <c r="S7" s="18"/>
      <c r="T7" s="15"/>
      <c r="U7" s="16"/>
      <c r="V7" s="16"/>
      <c r="W7" s="17"/>
      <c r="X7" s="17"/>
      <c r="Y7" s="17"/>
      <c r="Z7" s="17"/>
      <c r="AA7" s="17"/>
      <c r="AB7" s="17"/>
      <c r="AC7" s="17"/>
      <c r="AD7" s="17"/>
      <c r="AE7" s="17"/>
      <c r="AF7" s="117"/>
      <c r="AG7" s="117"/>
      <c r="AH7" s="117"/>
      <c r="AI7" s="16"/>
      <c r="AJ7" s="16"/>
      <c r="AK7" s="18"/>
      <c r="AL7" s="16"/>
    </row>
    <row r="8" spans="1:38" s="38" customFormat="1" ht="14.4" x14ac:dyDescent="0.3">
      <c r="A8" s="56"/>
      <c r="B8" s="57"/>
      <c r="C8" s="57"/>
      <c r="D8" s="58"/>
      <c r="E8" s="58"/>
      <c r="F8" s="58"/>
      <c r="G8" s="58"/>
      <c r="H8" s="58"/>
      <c r="I8" s="59" t="s">
        <v>56</v>
      </c>
      <c r="J8" s="86"/>
      <c r="K8" s="83">
        <f>SUM(K4:K7)</f>
        <v>87931</v>
      </c>
      <c r="L8" s="97">
        <f>SUM(L4:L7)</f>
        <v>50084</v>
      </c>
      <c r="M8" s="59"/>
      <c r="N8" s="60">
        <f>N5</f>
        <v>11040</v>
      </c>
      <c r="O8" s="60">
        <f>O5</f>
        <v>26807</v>
      </c>
      <c r="P8" s="60"/>
      <c r="Q8" s="60"/>
      <c r="T8" s="39"/>
      <c r="U8" s="39"/>
      <c r="V8" s="39"/>
      <c r="W8" s="40"/>
      <c r="X8" s="40"/>
      <c r="Y8" s="40"/>
      <c r="Z8" s="40"/>
      <c r="AA8" s="40"/>
      <c r="AB8" s="40"/>
      <c r="AC8" s="40"/>
      <c r="AD8" s="40"/>
      <c r="AE8" s="40"/>
      <c r="AF8" s="40"/>
      <c r="AG8" s="40"/>
      <c r="AH8" s="40"/>
      <c r="AI8" s="39"/>
      <c r="AJ8" s="39"/>
      <c r="AK8" s="41"/>
      <c r="AL8" s="39"/>
    </row>
    <row r="9" spans="1:38" s="38" customFormat="1" ht="14.4" x14ac:dyDescent="0.3">
      <c r="A9" s="56"/>
      <c r="B9" s="57"/>
      <c r="C9" s="57"/>
      <c r="D9" s="58"/>
      <c r="E9" s="58"/>
      <c r="F9" s="58"/>
      <c r="G9" s="58"/>
      <c r="H9" s="58"/>
      <c r="I9" s="59"/>
      <c r="J9" s="86"/>
      <c r="K9" s="59"/>
      <c r="L9" s="97"/>
      <c r="M9" s="60"/>
      <c r="N9" s="60"/>
      <c r="O9" s="60"/>
      <c r="P9" s="60"/>
      <c r="Q9" s="60"/>
      <c r="R9" s="42"/>
      <c r="S9" s="43"/>
      <c r="T9" s="39"/>
      <c r="U9" s="39"/>
      <c r="V9" s="39"/>
      <c r="W9" s="40"/>
      <c r="X9" s="40"/>
      <c r="Y9" s="40"/>
      <c r="Z9" s="40"/>
      <c r="AA9" s="40"/>
      <c r="AB9" s="40"/>
      <c r="AC9" s="40"/>
      <c r="AD9" s="40"/>
      <c r="AE9" s="40"/>
      <c r="AF9" s="40"/>
      <c r="AG9" s="40"/>
      <c r="AH9" s="40"/>
      <c r="AI9" s="39"/>
      <c r="AJ9" s="39"/>
      <c r="AK9" s="41"/>
      <c r="AL9" s="39"/>
    </row>
    <row r="10" spans="1:38" ht="288" x14ac:dyDescent="0.3">
      <c r="A10" s="48" t="s">
        <v>14</v>
      </c>
      <c r="B10" s="55" t="s">
        <v>49</v>
      </c>
      <c r="C10" s="55" t="s">
        <v>70</v>
      </c>
      <c r="D10" s="50"/>
      <c r="E10" s="51">
        <v>20000</v>
      </c>
      <c r="F10" s="51">
        <v>10000</v>
      </c>
      <c r="G10" s="51">
        <v>5000</v>
      </c>
      <c r="H10" s="51">
        <v>5000</v>
      </c>
      <c r="I10" s="55" t="s">
        <v>72</v>
      </c>
      <c r="J10" s="87"/>
      <c r="K10" s="105">
        <f>SUM(N10:Q10)</f>
        <v>43700</v>
      </c>
      <c r="L10" s="96"/>
      <c r="M10" s="53"/>
      <c r="N10" s="53">
        <v>40000</v>
      </c>
      <c r="O10" s="53"/>
      <c r="P10" s="61">
        <v>2000</v>
      </c>
      <c r="Q10" s="61">
        <v>1700</v>
      </c>
      <c r="R10" s="11"/>
      <c r="S10" s="23"/>
      <c r="T10" s="15"/>
      <c r="U10" s="16"/>
      <c r="V10" s="16"/>
      <c r="W10" s="17"/>
      <c r="X10" s="17"/>
      <c r="Y10" s="17"/>
      <c r="Z10" s="17"/>
      <c r="AA10" s="17"/>
      <c r="AB10" s="17"/>
      <c r="AC10" s="17"/>
      <c r="AD10" s="17"/>
      <c r="AE10" s="17"/>
      <c r="AF10" s="17"/>
      <c r="AG10" s="17"/>
      <c r="AH10" s="17"/>
      <c r="AI10" s="16"/>
      <c r="AJ10" s="16"/>
      <c r="AK10" s="16"/>
      <c r="AL10" s="16"/>
    </row>
    <row r="11" spans="1:38" ht="14.4" x14ac:dyDescent="0.3">
      <c r="A11" s="48" t="s">
        <v>15</v>
      </c>
      <c r="B11" s="49" t="s">
        <v>16</v>
      </c>
      <c r="C11" s="49"/>
      <c r="D11" s="62"/>
      <c r="E11" s="62"/>
      <c r="F11" s="62"/>
      <c r="G11" s="62"/>
      <c r="H11" s="62"/>
      <c r="I11" s="49"/>
      <c r="J11" s="88"/>
      <c r="K11" s="105">
        <v>1119</v>
      </c>
      <c r="L11" s="98">
        <f>K11</f>
        <v>1119</v>
      </c>
      <c r="M11" s="63"/>
      <c r="N11" s="63"/>
      <c r="O11" s="63"/>
      <c r="P11" s="63"/>
      <c r="Q11" s="63"/>
      <c r="R11" s="11"/>
      <c r="S11" s="14"/>
      <c r="T11" s="15"/>
      <c r="U11" s="16"/>
      <c r="V11" s="16"/>
      <c r="W11" s="17"/>
      <c r="X11" s="17"/>
      <c r="Y11" s="17"/>
      <c r="Z11" s="17"/>
      <c r="AA11" s="17"/>
      <c r="AB11" s="17"/>
      <c r="AC11" s="17"/>
      <c r="AD11" s="17"/>
      <c r="AE11" s="17"/>
      <c r="AF11" s="17"/>
      <c r="AG11" s="17"/>
      <c r="AH11" s="17"/>
      <c r="AI11" s="16"/>
      <c r="AJ11" s="16"/>
      <c r="AK11" s="16"/>
      <c r="AL11" s="16"/>
    </row>
    <row r="12" spans="1:38" ht="14.4" x14ac:dyDescent="0.3">
      <c r="A12" s="48" t="s">
        <v>17</v>
      </c>
      <c r="B12" s="49" t="s">
        <v>16</v>
      </c>
      <c r="C12" s="49"/>
      <c r="D12" s="64"/>
      <c r="E12" s="64"/>
      <c r="F12" s="64"/>
      <c r="G12" s="64"/>
      <c r="H12" s="64"/>
      <c r="I12" s="49"/>
      <c r="J12" s="88"/>
      <c r="K12" s="105">
        <v>1118</v>
      </c>
      <c r="L12" s="98">
        <f>K12</f>
        <v>1118</v>
      </c>
      <c r="M12" s="63"/>
      <c r="N12" s="63"/>
      <c r="O12" s="63"/>
      <c r="P12" s="63"/>
      <c r="Q12" s="63"/>
      <c r="R12" s="11"/>
      <c r="S12" s="14"/>
      <c r="T12" s="15"/>
      <c r="U12" s="16"/>
      <c r="V12" s="16"/>
      <c r="W12" s="17"/>
      <c r="X12" s="17"/>
      <c r="Y12" s="17"/>
      <c r="Z12" s="17"/>
      <c r="AA12" s="17"/>
      <c r="AB12" s="17"/>
      <c r="AC12" s="17"/>
      <c r="AD12" s="17"/>
      <c r="AE12" s="17"/>
      <c r="AF12" s="17"/>
      <c r="AG12" s="17"/>
      <c r="AH12" s="17"/>
      <c r="AI12" s="16"/>
      <c r="AJ12" s="16"/>
      <c r="AK12" s="16"/>
      <c r="AL12" s="16"/>
    </row>
    <row r="13" spans="1:38" ht="14.4" x14ac:dyDescent="0.3">
      <c r="A13" s="48" t="s">
        <v>18</v>
      </c>
      <c r="B13" s="49" t="s">
        <v>16</v>
      </c>
      <c r="C13" s="49"/>
      <c r="D13" s="64"/>
      <c r="E13" s="64"/>
      <c r="F13" s="64"/>
      <c r="G13" s="64"/>
      <c r="H13" s="64"/>
      <c r="I13" s="49"/>
      <c r="J13" s="88"/>
      <c r="K13" s="105">
        <v>1118</v>
      </c>
      <c r="L13" s="98">
        <f>K13</f>
        <v>1118</v>
      </c>
      <c r="M13" s="63"/>
      <c r="N13" s="63"/>
      <c r="O13" s="63"/>
      <c r="P13" s="63"/>
      <c r="Q13" s="63"/>
      <c r="R13" s="11"/>
      <c r="S13" s="14"/>
      <c r="T13" s="15"/>
      <c r="U13" s="24"/>
      <c r="V13" s="24"/>
      <c r="W13" s="25"/>
      <c r="X13" s="25"/>
      <c r="Y13" s="25"/>
      <c r="Z13" s="25"/>
      <c r="AA13" s="25"/>
      <c r="AB13" s="25"/>
      <c r="AC13" s="25"/>
      <c r="AD13" s="25"/>
      <c r="AE13" s="25"/>
      <c r="AF13" s="25"/>
      <c r="AG13" s="25"/>
      <c r="AH13" s="25"/>
      <c r="AI13" s="24"/>
      <c r="AJ13" s="24"/>
      <c r="AK13" s="24"/>
      <c r="AL13" s="24"/>
    </row>
    <row r="14" spans="1:38" ht="43.2" x14ac:dyDescent="0.3">
      <c r="A14" s="48" t="s">
        <v>19</v>
      </c>
      <c r="B14" s="55" t="s">
        <v>20</v>
      </c>
      <c r="C14" s="55" t="s">
        <v>21</v>
      </c>
      <c r="D14" s="50"/>
      <c r="E14" s="64">
        <v>2963</v>
      </c>
      <c r="F14" s="64">
        <v>2222</v>
      </c>
      <c r="G14" s="64">
        <v>1556</v>
      </c>
      <c r="H14" s="64"/>
      <c r="I14" s="55" t="s">
        <v>73</v>
      </c>
      <c r="J14" s="89"/>
      <c r="K14" s="105">
        <v>19556</v>
      </c>
      <c r="L14" s="99"/>
      <c r="M14" s="61"/>
      <c r="N14" s="61">
        <f>K14</f>
        <v>19556</v>
      </c>
      <c r="O14" s="61"/>
      <c r="P14" s="61"/>
      <c r="Q14" s="61"/>
      <c r="R14" s="11"/>
      <c r="S14" s="14"/>
      <c r="T14" s="26"/>
      <c r="U14" s="27"/>
      <c r="V14" s="27"/>
      <c r="W14" s="28"/>
      <c r="X14" s="28"/>
      <c r="Y14" s="28"/>
      <c r="Z14" s="28"/>
      <c r="AA14" s="28"/>
      <c r="AB14" s="28"/>
      <c r="AC14" s="28"/>
      <c r="AD14" s="28"/>
      <c r="AE14" s="28"/>
      <c r="AF14" s="28"/>
      <c r="AG14" s="28"/>
      <c r="AH14" s="28"/>
      <c r="AI14" s="27"/>
      <c r="AJ14" s="27"/>
      <c r="AK14" s="27"/>
      <c r="AL14" s="27"/>
    </row>
    <row r="15" spans="1:38" ht="14.4" x14ac:dyDescent="0.3">
      <c r="A15" s="48"/>
      <c r="B15" s="55"/>
      <c r="C15" s="55"/>
      <c r="D15" s="64"/>
      <c r="E15" s="64"/>
      <c r="F15" s="64"/>
      <c r="G15" s="64"/>
      <c r="H15" s="64"/>
      <c r="I15" s="55"/>
      <c r="J15" s="89"/>
      <c r="K15" s="107"/>
      <c r="L15" s="99"/>
      <c r="M15" s="61"/>
      <c r="N15" s="61"/>
      <c r="O15" s="61"/>
      <c r="P15" s="61"/>
      <c r="Q15" s="61"/>
      <c r="R15" s="14"/>
      <c r="S15" s="14"/>
      <c r="T15" s="15"/>
      <c r="U15" s="24"/>
      <c r="V15" s="24"/>
      <c r="W15" s="25"/>
      <c r="X15" s="25"/>
      <c r="Y15" s="25"/>
      <c r="Z15" s="25"/>
      <c r="AA15" s="25"/>
      <c r="AB15" s="25"/>
      <c r="AC15" s="25"/>
      <c r="AD15" s="25"/>
      <c r="AE15" s="25"/>
      <c r="AF15" s="116"/>
      <c r="AG15" s="116"/>
      <c r="AH15" s="116"/>
      <c r="AI15" s="24"/>
      <c r="AJ15" s="24"/>
      <c r="AK15" s="24"/>
      <c r="AL15" s="24"/>
    </row>
    <row r="16" spans="1:38" s="22" customFormat="1" ht="14.4" x14ac:dyDescent="0.3">
      <c r="A16" s="56"/>
      <c r="B16" s="57"/>
      <c r="C16" s="57"/>
      <c r="D16" s="58"/>
      <c r="E16" s="58"/>
      <c r="F16" s="58"/>
      <c r="G16" s="58"/>
      <c r="H16" s="58"/>
      <c r="I16" s="59" t="s">
        <v>56</v>
      </c>
      <c r="J16" s="90"/>
      <c r="K16" s="82">
        <f>SUM(K10:K14)</f>
        <v>66611</v>
      </c>
      <c r="L16" s="100">
        <f>SUM(L11:L13)</f>
        <v>3355</v>
      </c>
      <c r="M16" s="65"/>
      <c r="N16" s="65">
        <f>SUM(N10:N14)</f>
        <v>59556</v>
      </c>
      <c r="O16" s="65"/>
      <c r="P16" s="65">
        <f>P10</f>
        <v>2000</v>
      </c>
      <c r="Q16" s="65">
        <f>Q10</f>
        <v>1700</v>
      </c>
      <c r="R16" s="21"/>
      <c r="S16" s="21"/>
      <c r="T16" s="29"/>
      <c r="U16" s="30"/>
      <c r="V16" s="30"/>
      <c r="W16" s="31"/>
      <c r="X16" s="31"/>
      <c r="Y16" s="31"/>
      <c r="Z16" s="31"/>
      <c r="AA16" s="31"/>
      <c r="AB16" s="31"/>
      <c r="AC16" s="31"/>
      <c r="AD16" s="31"/>
      <c r="AE16" s="31"/>
      <c r="AF16" s="32"/>
      <c r="AG16" s="32"/>
      <c r="AH16" s="32"/>
      <c r="AI16" s="30"/>
      <c r="AJ16" s="30"/>
      <c r="AK16" s="30"/>
      <c r="AL16" s="30"/>
    </row>
    <row r="17" spans="1:38" ht="144" x14ac:dyDescent="0.3">
      <c r="A17" s="48" t="s">
        <v>22</v>
      </c>
      <c r="B17" s="55" t="s">
        <v>23</v>
      </c>
      <c r="C17" s="55" t="s">
        <v>74</v>
      </c>
      <c r="D17" s="50"/>
      <c r="E17" s="62">
        <v>5318</v>
      </c>
      <c r="F17" s="62">
        <f>E17</f>
        <v>5318</v>
      </c>
      <c r="G17" s="62">
        <v>5319</v>
      </c>
      <c r="H17" s="62"/>
      <c r="I17" s="55" t="s">
        <v>58</v>
      </c>
      <c r="J17" s="89"/>
      <c r="K17" s="107">
        <f>SUM(M17:Q17)</f>
        <v>38866</v>
      </c>
      <c r="L17" s="99"/>
      <c r="M17" s="61">
        <v>31910</v>
      </c>
      <c r="N17" s="61"/>
      <c r="O17" s="61"/>
      <c r="P17" s="61">
        <v>5000</v>
      </c>
      <c r="Q17" s="61">
        <v>1956</v>
      </c>
      <c r="R17" s="11"/>
      <c r="S17" s="19"/>
      <c r="T17" s="15"/>
      <c r="U17" s="16"/>
      <c r="V17" s="16"/>
      <c r="W17" s="17"/>
      <c r="X17" s="17"/>
      <c r="Y17" s="17"/>
      <c r="Z17" s="17"/>
      <c r="AA17" s="17"/>
      <c r="AB17" s="17"/>
      <c r="AC17" s="17"/>
      <c r="AD17" s="17"/>
      <c r="AE17" s="17"/>
      <c r="AF17" s="17"/>
      <c r="AG17" s="17"/>
      <c r="AH17" s="17"/>
      <c r="AI17" s="16"/>
      <c r="AJ17" s="16"/>
      <c r="AK17" s="16"/>
      <c r="AL17" s="16"/>
    </row>
    <row r="18" spans="1:38" ht="14.4" x14ac:dyDescent="0.3">
      <c r="A18" s="48" t="s">
        <v>25</v>
      </c>
      <c r="B18" s="55" t="s">
        <v>26</v>
      </c>
      <c r="C18" s="55"/>
      <c r="D18" s="62"/>
      <c r="E18" s="62"/>
      <c r="F18" s="62"/>
      <c r="G18" s="62"/>
      <c r="H18" s="62"/>
      <c r="I18" s="55"/>
      <c r="J18" s="89"/>
      <c r="K18" s="107">
        <f>M18</f>
        <v>2963</v>
      </c>
      <c r="L18" s="99"/>
      <c r="M18" s="61">
        <v>2963</v>
      </c>
      <c r="N18" s="61"/>
      <c r="O18" s="61"/>
      <c r="P18" s="61"/>
      <c r="Q18" s="61"/>
      <c r="R18" s="11"/>
      <c r="S18" s="19"/>
      <c r="T18" s="15"/>
      <c r="U18" s="16"/>
      <c r="V18" s="16"/>
      <c r="W18" s="17"/>
      <c r="X18" s="17"/>
      <c r="Y18" s="17"/>
      <c r="Z18" s="17"/>
      <c r="AA18" s="17"/>
      <c r="AB18" s="17"/>
      <c r="AC18" s="17"/>
      <c r="AD18" s="17"/>
      <c r="AE18" s="17"/>
      <c r="AF18" s="17"/>
      <c r="AG18" s="17"/>
      <c r="AH18" s="17"/>
      <c r="AI18" s="16"/>
      <c r="AJ18" s="16"/>
      <c r="AK18" s="16"/>
      <c r="AL18" s="16"/>
    </row>
    <row r="19" spans="1:38" ht="14.4" x14ac:dyDescent="0.3">
      <c r="A19" s="48" t="s">
        <v>27</v>
      </c>
      <c r="B19" s="49" t="s">
        <v>26</v>
      </c>
      <c r="C19" s="49"/>
      <c r="D19" s="62"/>
      <c r="E19" s="62"/>
      <c r="F19" s="62"/>
      <c r="G19" s="62"/>
      <c r="H19" s="62"/>
      <c r="I19" s="49"/>
      <c r="J19" s="88"/>
      <c r="K19" s="107">
        <f>L19</f>
        <v>13420</v>
      </c>
      <c r="L19" s="98">
        <v>13420</v>
      </c>
      <c r="M19" s="63"/>
      <c r="N19" s="63"/>
      <c r="O19" s="63"/>
      <c r="P19" s="63"/>
      <c r="Q19" s="63"/>
      <c r="R19" s="11"/>
      <c r="S19" s="14"/>
      <c r="T19" s="15"/>
      <c r="U19" s="16"/>
      <c r="V19" s="16"/>
      <c r="W19" s="17"/>
      <c r="X19" s="17"/>
      <c r="Y19" s="17"/>
      <c r="Z19" s="17"/>
      <c r="AA19" s="17"/>
      <c r="AB19" s="17"/>
      <c r="AC19" s="17"/>
      <c r="AD19" s="17"/>
      <c r="AE19" s="17"/>
      <c r="AF19" s="17"/>
      <c r="AG19" s="17"/>
      <c r="AH19" s="17"/>
      <c r="AI19" s="16"/>
      <c r="AJ19" s="16"/>
      <c r="AK19" s="16"/>
      <c r="AL19" s="16"/>
    </row>
    <row r="20" spans="1:38" ht="14.4" x14ac:dyDescent="0.3">
      <c r="A20" s="48" t="s">
        <v>28</v>
      </c>
      <c r="B20" s="49" t="s">
        <v>26</v>
      </c>
      <c r="C20" s="49"/>
      <c r="D20" s="62"/>
      <c r="E20" s="62"/>
      <c r="F20" s="62"/>
      <c r="G20" s="62"/>
      <c r="H20" s="62"/>
      <c r="I20" s="49"/>
      <c r="J20" s="88"/>
      <c r="K20" s="107">
        <f>L20</f>
        <v>25390</v>
      </c>
      <c r="L20" s="98">
        <v>25390</v>
      </c>
      <c r="M20" s="63"/>
      <c r="N20" s="63"/>
      <c r="O20" s="63"/>
      <c r="P20" s="63"/>
      <c r="Q20" s="63"/>
      <c r="R20" s="11"/>
      <c r="S20" s="14"/>
      <c r="T20" s="15"/>
      <c r="U20" s="16"/>
      <c r="V20" s="16"/>
      <c r="W20" s="17"/>
      <c r="X20" s="17"/>
      <c r="Y20" s="17"/>
      <c r="Z20" s="17"/>
      <c r="AA20" s="17"/>
      <c r="AB20" s="17"/>
      <c r="AC20" s="17"/>
      <c r="AD20" s="17"/>
      <c r="AE20" s="17"/>
      <c r="AF20" s="17"/>
      <c r="AG20" s="17"/>
      <c r="AH20" s="17"/>
      <c r="AI20" s="16"/>
      <c r="AJ20" s="16"/>
      <c r="AK20" s="16"/>
      <c r="AL20" s="16"/>
    </row>
    <row r="21" spans="1:38" ht="14.4" x14ac:dyDescent="0.3">
      <c r="A21" s="48" t="s">
        <v>29</v>
      </c>
      <c r="B21" s="49" t="s">
        <v>30</v>
      </c>
      <c r="C21" s="49"/>
      <c r="D21" s="62"/>
      <c r="E21" s="62"/>
      <c r="F21" s="62"/>
      <c r="G21" s="62"/>
      <c r="H21" s="62"/>
      <c r="I21" s="49"/>
      <c r="J21" s="88"/>
      <c r="K21" s="107">
        <f>L21</f>
        <v>20250</v>
      </c>
      <c r="L21" s="98">
        <v>20250</v>
      </c>
      <c r="M21" s="63"/>
      <c r="N21" s="63"/>
      <c r="O21" s="63"/>
      <c r="P21" s="63"/>
      <c r="Q21" s="63"/>
      <c r="R21" s="11"/>
      <c r="S21" s="14"/>
      <c r="T21" s="15"/>
      <c r="U21" s="33"/>
      <c r="V21" s="16"/>
      <c r="W21" s="17"/>
      <c r="X21" s="17"/>
      <c r="Y21" s="17"/>
      <c r="Z21" s="17"/>
      <c r="AA21" s="17"/>
      <c r="AB21" s="17"/>
      <c r="AC21" s="17"/>
      <c r="AD21" s="17"/>
      <c r="AE21" s="17"/>
      <c r="AF21" s="17"/>
      <c r="AG21" s="17"/>
      <c r="AH21" s="17"/>
      <c r="AI21" s="16"/>
      <c r="AJ21" s="16"/>
      <c r="AK21" s="16"/>
      <c r="AL21" s="16"/>
    </row>
    <row r="22" spans="1:38" ht="14.4" x14ac:dyDescent="0.3">
      <c r="A22" s="48" t="s">
        <v>31</v>
      </c>
      <c r="B22" s="49" t="s">
        <v>26</v>
      </c>
      <c r="C22" s="49"/>
      <c r="D22" s="62"/>
      <c r="E22" s="62"/>
      <c r="F22" s="62"/>
      <c r="G22" s="62"/>
      <c r="H22" s="62"/>
      <c r="I22" s="49"/>
      <c r="J22" s="88"/>
      <c r="K22" s="107">
        <f>L22</f>
        <v>14947</v>
      </c>
      <c r="L22" s="98">
        <v>14947</v>
      </c>
      <c r="M22" s="63"/>
      <c r="N22" s="63"/>
      <c r="O22" s="63"/>
      <c r="P22" s="63"/>
      <c r="Q22" s="63"/>
      <c r="R22" s="11"/>
      <c r="S22" s="14"/>
      <c r="T22" s="26"/>
      <c r="U22" s="26"/>
      <c r="V22" s="26"/>
      <c r="W22" s="34"/>
      <c r="X22" s="34"/>
      <c r="Y22" s="34"/>
      <c r="Z22" s="34"/>
      <c r="AA22" s="34"/>
      <c r="AB22" s="34"/>
      <c r="AC22" s="34"/>
      <c r="AD22" s="34"/>
      <c r="AE22" s="34"/>
      <c r="AF22" s="34"/>
      <c r="AG22" s="34"/>
      <c r="AH22" s="34"/>
      <c r="AI22" s="26"/>
      <c r="AJ22" s="26"/>
      <c r="AK22" s="26"/>
      <c r="AL22" s="26"/>
    </row>
    <row r="23" spans="1:38" ht="14.4" x14ac:dyDescent="0.3">
      <c r="A23" s="48" t="s">
        <v>32</v>
      </c>
      <c r="B23" s="49" t="s">
        <v>33</v>
      </c>
      <c r="C23" s="49"/>
      <c r="D23" s="64"/>
      <c r="E23" s="64"/>
      <c r="F23" s="64"/>
      <c r="G23" s="64"/>
      <c r="H23" s="64"/>
      <c r="I23" s="49"/>
      <c r="J23" s="88"/>
      <c r="K23" s="107">
        <f>L23</f>
        <v>9000</v>
      </c>
      <c r="L23" s="98">
        <v>9000</v>
      </c>
      <c r="M23" s="63"/>
      <c r="N23" s="63"/>
      <c r="O23" s="63"/>
      <c r="P23" s="63"/>
      <c r="Q23" s="63"/>
      <c r="R23" s="11"/>
      <c r="S23" s="14"/>
      <c r="T23" s="16"/>
      <c r="U23" s="24"/>
      <c r="V23" s="24"/>
      <c r="W23" s="25"/>
      <c r="X23" s="25"/>
      <c r="Y23" s="25"/>
      <c r="Z23" s="25"/>
      <c r="AA23" s="25"/>
      <c r="AB23" s="25"/>
      <c r="AC23" s="25"/>
      <c r="AD23" s="25"/>
      <c r="AE23" s="25"/>
      <c r="AF23" s="116"/>
      <c r="AG23" s="116"/>
      <c r="AH23" s="116"/>
      <c r="AI23" s="24"/>
      <c r="AJ23" s="24"/>
      <c r="AK23" s="24"/>
      <c r="AL23" s="24"/>
    </row>
    <row r="24" spans="1:38" s="22" customFormat="1" ht="14.4" x14ac:dyDescent="0.3">
      <c r="A24" s="56"/>
      <c r="B24" s="57"/>
      <c r="C24" s="57"/>
      <c r="D24" s="66"/>
      <c r="E24" s="66"/>
      <c r="F24" s="66"/>
      <c r="G24" s="66"/>
      <c r="H24" s="66"/>
      <c r="I24" s="59" t="s">
        <v>57</v>
      </c>
      <c r="J24" s="86"/>
      <c r="K24" s="59">
        <f>SUM(K17:K23)</f>
        <v>124836</v>
      </c>
      <c r="L24" s="97">
        <f>SUM(L19:L23)</f>
        <v>83007</v>
      </c>
      <c r="M24" s="60">
        <f>SUM(M17:M18)</f>
        <v>34873</v>
      </c>
      <c r="N24" s="60"/>
      <c r="O24" s="60"/>
      <c r="P24" s="60">
        <f>P17</f>
        <v>5000</v>
      </c>
      <c r="Q24" s="60">
        <f>Q17</f>
        <v>1956</v>
      </c>
      <c r="R24" s="35"/>
      <c r="S24" s="21"/>
      <c r="T24" s="30"/>
      <c r="U24" s="30"/>
      <c r="V24" s="30"/>
      <c r="W24" s="31"/>
      <c r="X24" s="31"/>
      <c r="Y24" s="31"/>
      <c r="Z24" s="31"/>
      <c r="AA24" s="31"/>
      <c r="AB24" s="31"/>
      <c r="AC24" s="31"/>
      <c r="AD24" s="31"/>
      <c r="AE24" s="31"/>
      <c r="AF24" s="31"/>
      <c r="AG24" s="31"/>
      <c r="AH24" s="31"/>
      <c r="AI24" s="30"/>
      <c r="AJ24" s="30"/>
      <c r="AK24" s="30"/>
      <c r="AL24" s="30"/>
    </row>
    <row r="25" spans="1:38" ht="172.8" x14ac:dyDescent="0.3">
      <c r="A25" s="49" t="s">
        <v>34</v>
      </c>
      <c r="B25" s="55" t="s">
        <v>35</v>
      </c>
      <c r="C25" s="55" t="s">
        <v>75</v>
      </c>
      <c r="D25" s="50"/>
      <c r="E25" s="67">
        <v>3259</v>
      </c>
      <c r="F25" s="67">
        <v>741</v>
      </c>
      <c r="G25" s="67"/>
      <c r="H25" s="67"/>
      <c r="I25" s="68" t="s">
        <v>50</v>
      </c>
      <c r="J25" s="89"/>
      <c r="K25" s="107">
        <f>M25+J25</f>
        <v>222726</v>
      </c>
      <c r="L25" s="99"/>
      <c r="M25" s="61">
        <v>222726</v>
      </c>
      <c r="N25" s="61"/>
      <c r="O25" s="61"/>
      <c r="P25" s="61"/>
      <c r="Q25" s="61"/>
      <c r="R25" s="19"/>
      <c r="S25" s="19"/>
      <c r="T25" s="16"/>
      <c r="U25" s="24"/>
      <c r="V25" s="24"/>
      <c r="W25" s="25"/>
      <c r="X25" s="25"/>
      <c r="Y25" s="25"/>
      <c r="Z25" s="25"/>
      <c r="AA25" s="25"/>
      <c r="AB25" s="25"/>
      <c r="AC25" s="25"/>
      <c r="AD25" s="25"/>
      <c r="AE25" s="25"/>
      <c r="AF25" s="25"/>
      <c r="AG25" s="25"/>
      <c r="AH25" s="25"/>
      <c r="AI25" s="24"/>
      <c r="AJ25" s="24"/>
      <c r="AK25" s="24"/>
      <c r="AL25" s="24"/>
    </row>
    <row r="26" spans="1:38" ht="14.4" x14ac:dyDescent="0.3">
      <c r="A26" s="49" t="s">
        <v>36</v>
      </c>
      <c r="B26" s="55" t="s">
        <v>37</v>
      </c>
      <c r="C26" s="55" t="s">
        <v>38</v>
      </c>
      <c r="D26" s="67"/>
      <c r="E26" s="67"/>
      <c r="F26" s="67"/>
      <c r="G26" s="67"/>
      <c r="H26" s="67"/>
      <c r="I26" s="55" t="s">
        <v>38</v>
      </c>
      <c r="J26" s="89"/>
      <c r="K26" s="107">
        <f>SUM(M26:Q26)</f>
        <v>7859</v>
      </c>
      <c r="L26" s="99"/>
      <c r="M26" s="61">
        <v>3700</v>
      </c>
      <c r="N26" s="61"/>
      <c r="O26" s="61"/>
      <c r="P26" s="69">
        <v>3370</v>
      </c>
      <c r="Q26" s="53">
        <v>789</v>
      </c>
      <c r="R26" s="19"/>
      <c r="S26" s="19"/>
      <c r="T26" s="11"/>
      <c r="U26" s="11"/>
      <c r="V26" s="11"/>
      <c r="W26" s="36"/>
      <c r="X26" s="36"/>
      <c r="Y26" s="36"/>
      <c r="Z26" s="36"/>
      <c r="AA26" s="36"/>
      <c r="AB26" s="36"/>
      <c r="AC26" s="36"/>
      <c r="AD26" s="36"/>
      <c r="AE26" s="36"/>
      <c r="AF26" s="36"/>
      <c r="AG26" s="36"/>
      <c r="AH26" s="36"/>
      <c r="AI26" s="36"/>
      <c r="AJ26" s="36"/>
      <c r="AK26" s="36"/>
      <c r="AL26" s="36"/>
    </row>
    <row r="27" spans="1:38" ht="28.8" x14ac:dyDescent="0.3">
      <c r="A27" s="49" t="s">
        <v>39</v>
      </c>
      <c r="B27" s="70" t="s">
        <v>40</v>
      </c>
      <c r="C27" s="55" t="s">
        <v>38</v>
      </c>
      <c r="D27" s="71"/>
      <c r="E27" s="71"/>
      <c r="F27" s="71"/>
      <c r="G27" s="71"/>
      <c r="H27" s="71"/>
      <c r="I27" s="55" t="s">
        <v>38</v>
      </c>
      <c r="J27" s="89"/>
      <c r="K27" s="107">
        <f>M27</f>
        <v>8964</v>
      </c>
      <c r="L27" s="99"/>
      <c r="M27" s="61">
        <v>8964</v>
      </c>
      <c r="N27" s="61"/>
      <c r="O27" s="61"/>
      <c r="P27" s="61"/>
      <c r="Q27" s="61"/>
      <c r="R27" s="19"/>
      <c r="S27" s="19"/>
      <c r="T27" s="11"/>
      <c r="U27" s="11"/>
      <c r="V27" s="11"/>
      <c r="W27" s="36"/>
      <c r="X27" s="36"/>
      <c r="Y27" s="36"/>
      <c r="Z27" s="36"/>
      <c r="AA27" s="36"/>
      <c r="AB27" s="36"/>
      <c r="AC27" s="36"/>
      <c r="AD27" s="36"/>
      <c r="AE27" s="36"/>
      <c r="AF27" s="36"/>
      <c r="AG27" s="36"/>
      <c r="AH27" s="36"/>
      <c r="AI27" s="36"/>
      <c r="AJ27" s="36"/>
      <c r="AK27" s="36"/>
      <c r="AL27" s="36"/>
    </row>
    <row r="28" spans="1:38" ht="72" x14ac:dyDescent="0.3">
      <c r="A28" s="49" t="s">
        <v>41</v>
      </c>
      <c r="B28" s="55" t="s">
        <v>42</v>
      </c>
      <c r="C28" s="70" t="s">
        <v>76</v>
      </c>
      <c r="D28" s="50"/>
      <c r="E28" s="67">
        <v>5926</v>
      </c>
      <c r="F28" s="67">
        <v>3703</v>
      </c>
      <c r="G28" s="67">
        <v>4096</v>
      </c>
      <c r="H28" s="72"/>
      <c r="I28" s="73" t="s">
        <v>45</v>
      </c>
      <c r="J28" s="91"/>
      <c r="K28" s="107">
        <f>M28</f>
        <v>41175</v>
      </c>
      <c r="L28" s="101"/>
      <c r="M28" s="74">
        <v>41175</v>
      </c>
      <c r="N28" s="75"/>
      <c r="O28" s="75"/>
      <c r="P28" s="75"/>
      <c r="Q28" s="75"/>
      <c r="R28" s="19"/>
      <c r="S28" s="19"/>
      <c r="T28" s="11"/>
      <c r="U28" s="11"/>
      <c r="V28" s="11"/>
      <c r="W28" s="36"/>
      <c r="X28" s="36"/>
      <c r="Y28" s="36"/>
      <c r="Z28" s="36"/>
      <c r="AA28" s="36"/>
      <c r="AB28" s="36"/>
      <c r="AC28" s="36"/>
      <c r="AD28" s="36"/>
      <c r="AE28" s="36"/>
      <c r="AF28" s="36"/>
      <c r="AG28" s="36"/>
      <c r="AH28" s="36"/>
      <c r="AI28" s="36"/>
      <c r="AJ28" s="36"/>
      <c r="AK28" s="36"/>
      <c r="AL28" s="36"/>
    </row>
    <row r="29" spans="1:38" ht="96.75" customHeight="1" x14ac:dyDescent="0.3">
      <c r="A29" s="49" t="s">
        <v>43</v>
      </c>
      <c r="B29" s="70" t="s">
        <v>44</v>
      </c>
      <c r="C29" s="77" t="s">
        <v>59</v>
      </c>
      <c r="D29" s="50"/>
      <c r="E29" s="76" t="s">
        <v>59</v>
      </c>
      <c r="F29" s="77" t="s">
        <v>59</v>
      </c>
      <c r="G29" s="77" t="s">
        <v>59</v>
      </c>
      <c r="H29" s="72"/>
      <c r="I29" s="78"/>
      <c r="J29" s="92" t="s">
        <v>59</v>
      </c>
      <c r="K29" s="106">
        <f>M29</f>
        <v>36278</v>
      </c>
      <c r="L29" s="102"/>
      <c r="M29" s="69">
        <v>36278</v>
      </c>
      <c r="N29" s="72"/>
      <c r="O29" s="72"/>
      <c r="P29" s="72"/>
      <c r="Q29" s="72"/>
    </row>
    <row r="30" spans="1:38" ht="14.4" x14ac:dyDescent="0.3">
      <c r="A30" s="79"/>
      <c r="B30" s="80"/>
      <c r="C30" s="80"/>
      <c r="D30" s="80"/>
      <c r="E30" s="80"/>
      <c r="F30" s="80"/>
      <c r="G30" s="80"/>
      <c r="H30" s="80"/>
      <c r="I30" s="80" t="s">
        <v>56</v>
      </c>
      <c r="J30" s="81"/>
      <c r="K30" s="83">
        <f t="shared" ref="K30:Q30" si="0">SUM(K25:K29)</f>
        <v>317002</v>
      </c>
      <c r="L30" s="81"/>
      <c r="M30" s="81">
        <f t="shared" si="0"/>
        <v>312843</v>
      </c>
      <c r="N30" s="81"/>
      <c r="O30" s="81"/>
      <c r="P30" s="81">
        <f t="shared" si="0"/>
        <v>3370</v>
      </c>
      <c r="Q30" s="81">
        <f t="shared" si="0"/>
        <v>789</v>
      </c>
    </row>
  </sheetData>
  <mergeCells count="6">
    <mergeCell ref="D2:F2"/>
    <mergeCell ref="AF15:AH15"/>
    <mergeCell ref="AF23:AH23"/>
    <mergeCell ref="AC4:AH4"/>
    <mergeCell ref="AF7:AH7"/>
    <mergeCell ref="G2:H2"/>
  </mergeCells>
  <pageMargins left="0.7" right="0.7" top="0.75" bottom="0.75" header="0.3" footer="0.3"/>
  <pageSetup paperSize="9" orientation="portrait" horizontalDpi="300"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RU_Outcome3_Revised_Nov2016</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Author_Becky</dc:creator>
  <cp:lastModifiedBy>dugalh</cp:lastModifiedBy>
  <dcterms:created xsi:type="dcterms:W3CDTF">2016-11-11T13:25:24Z</dcterms:created>
  <dcterms:modified xsi:type="dcterms:W3CDTF">2017-05-05T12:54:56Z</dcterms:modified>
</cp:coreProperties>
</file>