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me\Documents\Hult\Data Optimization\"/>
    </mc:Choice>
  </mc:AlternateContent>
  <xr:revisionPtr revIDLastSave="0" documentId="13_ncr:1_{8F725F27-E6A6-4BB5-80D5-23EA5FDBE03B}" xr6:coauthVersionLast="45" xr6:coauthVersionMax="45" xr10:uidLastSave="{00000000-0000-0000-0000-000000000000}"/>
  <bookViews>
    <workbookView xWindow="120" yWindow="180" windowWidth="21405" windowHeight="15420" firstSheet="1" activeTab="2" xr2:uid="{A3957103-A865-4491-9AE0-90D6A99988E6}"/>
  </bookViews>
  <sheets>
    <sheet name="Answer Report 1" sheetId="5" r:id="rId1"/>
    <sheet name="W_Guadalajara" sheetId="1" r:id="rId2"/>
    <sheet name="Wo_Guadalajara" sheetId="2" r:id="rId3"/>
  </sheets>
  <definedNames>
    <definedName name="solver_adj" localSheetId="1" hidden="1">W_Guadalajara!$B$31:$F$37</definedName>
    <definedName name="solver_adj" localSheetId="2" hidden="1">Wo_Guadalajara!$B$30:$E$36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W_Guadalajara!$B$31:$F$37</definedName>
    <definedName name="solver_lhs1" localSheetId="2" hidden="1">Wo_Guadalajara!$B$30:$E$36</definedName>
    <definedName name="solver_lhs2" localSheetId="1" hidden="1">W_Guadalajara!$B$45:$B$51</definedName>
    <definedName name="solver_lhs2" localSheetId="2" hidden="1">Wo_Guadalajara!$B$44:$B$50</definedName>
    <definedName name="solver_lhs3" localSheetId="1" hidden="1">W_Guadalajara!$B$52:$B$56</definedName>
    <definedName name="solver_lhs3" localSheetId="2" hidden="1">Wo_Guadalajara!$B$51:$B$54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W_Guadalajara!$B$7</definedName>
    <definedName name="solver_opt" localSheetId="2" hidden="1">Wo_Guadalajara!$B$6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hs1" localSheetId="1" hidden="1">integer</definedName>
    <definedName name="solver_rhs1" localSheetId="2" hidden="1">integer</definedName>
    <definedName name="solver_rhs2" localSheetId="1" hidden="1">W_Guadalajara!$D$45:$D$51</definedName>
    <definedName name="solver_rhs2" localSheetId="2" hidden="1">Wo_Guadalajara!$D$44:$D$50</definedName>
    <definedName name="solver_rhs3" localSheetId="1" hidden="1">W_Guadalajara!$D$52:$D$56</definedName>
    <definedName name="solver_rhs3" localSheetId="2" hidden="1">Wo_Guadalajara!$D$51:$D$54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2" l="1"/>
  <c r="D51" i="2"/>
  <c r="D53" i="2"/>
  <c r="D54" i="2"/>
  <c r="G62" i="1"/>
  <c r="G63" i="1"/>
  <c r="G64" i="1"/>
  <c r="G65" i="1"/>
  <c r="G66" i="1"/>
  <c r="G67" i="1"/>
  <c r="G68" i="1"/>
  <c r="G71" i="1"/>
  <c r="F71" i="1"/>
  <c r="E71" i="1"/>
  <c r="D71" i="1"/>
  <c r="C71" i="1"/>
  <c r="B71" i="1"/>
  <c r="D56" i="1"/>
  <c r="D55" i="1"/>
  <c r="D54" i="1"/>
  <c r="D53" i="1"/>
  <c r="D52" i="1"/>
  <c r="B8" i="1" l="1"/>
  <c r="F7" i="1"/>
  <c r="B6" i="1" a="1"/>
  <c r="B6" i="1" s="1"/>
  <c r="D46" i="1"/>
  <c r="D47" i="1"/>
  <c r="D48" i="1"/>
  <c r="D49" i="1"/>
  <c r="D50" i="1"/>
  <c r="D51" i="1"/>
  <c r="D45" i="1"/>
  <c r="B51" i="1"/>
  <c r="E51" i="1" s="1"/>
  <c r="B50" i="1"/>
  <c r="B49" i="1"/>
  <c r="B48" i="1"/>
  <c r="B47" i="1"/>
  <c r="E47" i="1" s="1"/>
  <c r="B46" i="1"/>
  <c r="B45" i="1"/>
  <c r="E45" i="1" s="1"/>
  <c r="F40" i="1"/>
  <c r="B56" i="1" s="1"/>
  <c r="E40" i="1"/>
  <c r="B55" i="1" s="1"/>
  <c r="D40" i="1"/>
  <c r="B54" i="1" s="1"/>
  <c r="C40" i="1"/>
  <c r="B53" i="1" s="1"/>
  <c r="B40" i="1"/>
  <c r="G37" i="1"/>
  <c r="G36" i="1"/>
  <c r="G35" i="1"/>
  <c r="G34" i="1"/>
  <c r="G33" i="1"/>
  <c r="G32" i="1"/>
  <c r="G31" i="1"/>
  <c r="B5" i="2" a="1"/>
  <c r="B5" i="2" s="1"/>
  <c r="F31" i="2"/>
  <c r="F32" i="2"/>
  <c r="F33" i="2"/>
  <c r="F34" i="2"/>
  <c r="F35" i="2"/>
  <c r="F36" i="2"/>
  <c r="F30" i="2"/>
  <c r="D45" i="2"/>
  <c r="D46" i="2"/>
  <c r="D47" i="2"/>
  <c r="D48" i="2"/>
  <c r="D49" i="2"/>
  <c r="D50" i="2"/>
  <c r="D44" i="2"/>
  <c r="I19" i="2"/>
  <c r="H19" i="2"/>
  <c r="B50" i="2"/>
  <c r="E50" i="2" s="1"/>
  <c r="B45" i="2"/>
  <c r="B46" i="2"/>
  <c r="B47" i="2"/>
  <c r="B48" i="2"/>
  <c r="B49" i="2"/>
  <c r="B44" i="2"/>
  <c r="E39" i="2"/>
  <c r="B54" i="2" s="1"/>
  <c r="D39" i="2"/>
  <c r="B53" i="2" s="1"/>
  <c r="C39" i="2"/>
  <c r="B52" i="2" s="1"/>
  <c r="B39" i="2"/>
  <c r="B51" i="2" s="1"/>
  <c r="F24" i="2"/>
  <c r="G26" i="1"/>
  <c r="J21" i="1"/>
  <c r="I21" i="1"/>
  <c r="E54" i="1" l="1"/>
  <c r="G40" i="1"/>
  <c r="E50" i="1"/>
  <c r="E46" i="1"/>
  <c r="B52" i="1"/>
  <c r="E52" i="1" s="1"/>
  <c r="B5" i="1"/>
  <c r="B7" i="1" s="1" a="1"/>
  <c r="B7" i="1" s="1"/>
  <c r="E53" i="1"/>
  <c r="E56" i="1"/>
  <c r="E55" i="1"/>
  <c r="E53" i="2"/>
  <c r="E54" i="2"/>
  <c r="E51" i="2"/>
  <c r="B4" i="2" a="1"/>
  <c r="B4" i="2" s="1"/>
  <c r="B6" i="2" s="1" a="1"/>
  <c r="B6" i="2" s="1"/>
  <c r="E49" i="1"/>
  <c r="E48" i="1"/>
  <c r="F39" i="2"/>
  <c r="E48" i="2"/>
  <c r="E46" i="2"/>
  <c r="E45" i="2"/>
  <c r="E47" i="2"/>
  <c r="E49" i="2"/>
  <c r="E52" i="2"/>
  <c r="E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<sst xmlns="http://schemas.openxmlformats.org/spreadsheetml/2006/main" count="401" uniqueCount="201">
  <si>
    <t>Mapleleaf Corporation: Optimal Capacity Planning</t>
  </si>
  <si>
    <t>Production Facilities</t>
  </si>
  <si>
    <t>Toronto</t>
  </si>
  <si>
    <t>K.C.</t>
  </si>
  <si>
    <t>L.A.</t>
  </si>
  <si>
    <t>Seattle</t>
  </si>
  <si>
    <t>Guadalajara</t>
  </si>
  <si>
    <t>Chicago</t>
  </si>
  <si>
    <t>Atlanta</t>
  </si>
  <si>
    <t>Forecast</t>
  </si>
  <si>
    <t>5-Yr.</t>
  </si>
  <si>
    <t>10-Yr.</t>
  </si>
  <si>
    <t>Per Carton</t>
  </si>
  <si>
    <t>Yr</t>
  </si>
  <si>
    <t>Units/Day</t>
  </si>
  <si>
    <t>Distribution Center</t>
  </si>
  <si>
    <t>Parameters</t>
  </si>
  <si>
    <t>Constraints</t>
  </si>
  <si>
    <t>Operating Capabililty</t>
  </si>
  <si>
    <t>Daily Demand</t>
  </si>
  <si>
    <t>Total Capacity</t>
  </si>
  <si>
    <t xml:space="preserve">Initial investment </t>
  </si>
  <si>
    <t>Daily Production Cost</t>
  </si>
  <si>
    <t>Tax rate</t>
  </si>
  <si>
    <t>Discount rate</t>
  </si>
  <si>
    <t>2 Yr construction</t>
  </si>
  <si>
    <t>Days/Yr</t>
  </si>
  <si>
    <t>Emily Gomez</t>
  </si>
  <si>
    <t>Daily Distribution Cost</t>
  </si>
  <si>
    <t>W/o Guadalajara</t>
  </si>
  <si>
    <t>5 yr. Daily Units Produced</t>
  </si>
  <si>
    <t>DC Toronto</t>
  </si>
  <si>
    <t>DC K.C.</t>
  </si>
  <si>
    <t>DC L.A.</t>
  </si>
  <si>
    <t>DC Seattle</t>
  </si>
  <si>
    <t>DC Chicago</t>
  </si>
  <si>
    <t>DC Atlanta</t>
  </si>
  <si>
    <t>DC Guadalajara</t>
  </si>
  <si>
    <t>&lt;=</t>
  </si>
  <si>
    <t>&gt;=</t>
  </si>
  <si>
    <t>Constraint</t>
  </si>
  <si>
    <t>LHS</t>
  </si>
  <si>
    <t>RHS</t>
  </si>
  <si>
    <t>Slack/Surplus</t>
  </si>
  <si>
    <t>Microsoft Excel 16.0 Answer Report</t>
  </si>
  <si>
    <t>Worksheet: [Final_model_DO.xlsx]W_Guadalajara</t>
  </si>
  <si>
    <t>Result: Solver found a solution.  All Constraints and optimality conditions are satisfied.</t>
  </si>
  <si>
    <t>Solver Engine</t>
  </si>
  <si>
    <t>Engine: Simplex LP</t>
  </si>
  <si>
    <t>Solution Time: 0.141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</si>
  <si>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</si>
  <si>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</si>
  <si>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</si>
  <si>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</si>
  <si>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</si>
  <si>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</si>
  <si>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</si>
  <si>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</si>
  <si>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</si>
  <si>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</si>
  <si>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</si>
  <si>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</si>
  <si>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</si>
  <si>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</si>
  <si>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$B$6</t>
  </si>
  <si>
    <t>Toronto Toronto</t>
  </si>
  <si>
    <t>Toronto K.C.</t>
  </si>
  <si>
    <t>Toronto L.A.</t>
  </si>
  <si>
    <t>Toronto Seattle</t>
  </si>
  <si>
    <t>Toronto Guadalajara</t>
  </si>
  <si>
    <t>K.C. Toronto</t>
  </si>
  <si>
    <t>K.C. K.C.</t>
  </si>
  <si>
    <t>K.C. L.A.</t>
  </si>
  <si>
    <t>K.C. Seattle</t>
  </si>
  <si>
    <t>K.C. Guadalajara</t>
  </si>
  <si>
    <t>L.A. Toronto</t>
  </si>
  <si>
    <t>L.A. K.C.</t>
  </si>
  <si>
    <t>L.A. L.A.</t>
  </si>
  <si>
    <t>L.A. Seattle</t>
  </si>
  <si>
    <t>L.A. Guadalajara</t>
  </si>
  <si>
    <t>Seattle Toronto</t>
  </si>
  <si>
    <t>Seattle K.C.</t>
  </si>
  <si>
    <t>Seattle L.A.</t>
  </si>
  <si>
    <t>Seattle Seattle</t>
  </si>
  <si>
    <t>Seattle Guadalajara</t>
  </si>
  <si>
    <t>Chicago Toronto</t>
  </si>
  <si>
    <t>Chicago K.C.</t>
  </si>
  <si>
    <t>Chicago L.A.</t>
  </si>
  <si>
    <t>Chicago Seattle</t>
  </si>
  <si>
    <t>Chicago Guadalajara</t>
  </si>
  <si>
    <t>Atlanta Toronto</t>
  </si>
  <si>
    <t>Atlanta K.C.</t>
  </si>
  <si>
    <t>Atlanta L.A.</t>
  </si>
  <si>
    <t>Atlanta Seattle</t>
  </si>
  <si>
    <t>Atlanta Guadalajara</t>
  </si>
  <si>
    <t>$B$42</t>
  </si>
  <si>
    <t>Guadalajara Toronto</t>
  </si>
  <si>
    <t>Guadalajara K.C.</t>
  </si>
  <si>
    <t>Guadalajara L.A.</t>
  </si>
  <si>
    <t>Guadalajara Seattle</t>
  </si>
  <si>
    <t>Guadalajara Guadalajara</t>
  </si>
  <si>
    <t>$B$49</t>
  </si>
  <si>
    <t>Binding</t>
  </si>
  <si>
    <t>$B$50</t>
  </si>
  <si>
    <t>$B$51</t>
  </si>
  <si>
    <t>$B$52</t>
  </si>
  <si>
    <t>$B$53</t>
  </si>
  <si>
    <t>Not Binding</t>
  </si>
  <si>
    <t>$B$34</t>
  </si>
  <si>
    <t>$C$34</t>
  </si>
  <si>
    <t>$D$34</t>
  </si>
  <si>
    <t>$E$34</t>
  </si>
  <si>
    <t>$B$47</t>
  </si>
  <si>
    <t>$B$47&gt;=$D$47</t>
  </si>
  <si>
    <t>$B$48</t>
  </si>
  <si>
    <t>$B$48&gt;=$D$48</t>
  </si>
  <si>
    <t>Production Costs and Capacities</t>
  </si>
  <si>
    <t>Minimize Yearly Cost</t>
  </si>
  <si>
    <t>Distribution Costs</t>
  </si>
  <si>
    <t>Daily Carton Capacity</t>
  </si>
  <si>
    <t>Production Cost ($/Carton)</t>
  </si>
  <si>
    <t>PF Toronto</t>
  </si>
  <si>
    <t>PF K.C.</t>
  </si>
  <si>
    <t>PF L.A.</t>
  </si>
  <si>
    <t>PF Seattle</t>
  </si>
  <si>
    <t>PF Guadalajara</t>
  </si>
  <si>
    <t>Units Produced</t>
  </si>
  <si>
    <t>int</t>
  </si>
  <si>
    <t>Units</t>
  </si>
  <si>
    <t>Report Created: 3/25/2020 11:54:07 PM</t>
  </si>
  <si>
    <t>Iterations: 34 Subproblems: 0</t>
  </si>
  <si>
    <t>$B$28</t>
  </si>
  <si>
    <t>$C$28</t>
  </si>
  <si>
    <t>$D$28</t>
  </si>
  <si>
    <t>$E$28</t>
  </si>
  <si>
    <t>$F$28</t>
  </si>
  <si>
    <t>$B$29</t>
  </si>
  <si>
    <t>$C$29</t>
  </si>
  <si>
    <t>$D$29</t>
  </si>
  <si>
    <t>$E$29</t>
  </si>
  <si>
    <t>$F$29</t>
  </si>
  <si>
    <t>$B$30</t>
  </si>
  <si>
    <t>$C$30</t>
  </si>
  <si>
    <t>$D$30</t>
  </si>
  <si>
    <t>$E$30</t>
  </si>
  <si>
    <t>$F$30</t>
  </si>
  <si>
    <t>$B$31</t>
  </si>
  <si>
    <t>$C$31</t>
  </si>
  <si>
    <t>$D$31</t>
  </si>
  <si>
    <t>$E$31</t>
  </si>
  <si>
    <t>$F$31</t>
  </si>
  <si>
    <t>$B$32</t>
  </si>
  <si>
    <t>$C$32</t>
  </si>
  <si>
    <t>$D$32</t>
  </si>
  <si>
    <t>$E$32</t>
  </si>
  <si>
    <t>$F$32</t>
  </si>
  <si>
    <t>$B$33</t>
  </si>
  <si>
    <t>$C$33</t>
  </si>
  <si>
    <t>$D$33</t>
  </si>
  <si>
    <t>$E$33</t>
  </si>
  <si>
    <t>$F$33</t>
  </si>
  <si>
    <t>$F$34</t>
  </si>
  <si>
    <t>DC Toronto Units</t>
  </si>
  <si>
    <t>$B$42&gt;=$D$42</t>
  </si>
  <si>
    <t>$B$43</t>
  </si>
  <si>
    <t>DC K.C. Units</t>
  </si>
  <si>
    <t>$B$43&gt;=$D$43</t>
  </si>
  <si>
    <t>$B$44</t>
  </si>
  <si>
    <t>DC L.A. Units</t>
  </si>
  <si>
    <t>$B$44&gt;=$D$44</t>
  </si>
  <si>
    <t>$B$45</t>
  </si>
  <si>
    <t>DC Seattle Units</t>
  </si>
  <si>
    <t>$B$45&gt;=$D$45</t>
  </si>
  <si>
    <t>$B$46</t>
  </si>
  <si>
    <t>DC Chicago Units</t>
  </si>
  <si>
    <t>$B$46&gt;=$D$46</t>
  </si>
  <si>
    <t>DC Atlanta Units</t>
  </si>
  <si>
    <t>DC Guadalajara Units</t>
  </si>
  <si>
    <t>PF Toronto Units</t>
  </si>
  <si>
    <t>$B$49&lt;=$D$49</t>
  </si>
  <si>
    <t>PF K.C. Units</t>
  </si>
  <si>
    <t>$B$50&lt;=$D$50</t>
  </si>
  <si>
    <t>PF L.A. Units</t>
  </si>
  <si>
    <t>$B$51&lt;=$D$51</t>
  </si>
  <si>
    <t>PF Seattle Units</t>
  </si>
  <si>
    <t>$B$52&lt;=$D$52</t>
  </si>
  <si>
    <t>PF Guadalajara Units</t>
  </si>
  <si>
    <t>$B$53&lt;=$D$53</t>
  </si>
  <si>
    <t>$B$28:$F$34=Integer</t>
  </si>
  <si>
    <t>90% Capacity</t>
  </si>
  <si>
    <t>Yearly Savings</t>
  </si>
  <si>
    <t>Min Yr. Cost 90% Capacity</t>
  </si>
  <si>
    <t>Min Yr. Cost Full Capacity</t>
  </si>
  <si>
    <t>***not including the $30 mil investment</t>
  </si>
  <si>
    <r>
      <t xml:space="preserve">Product </t>
    </r>
    <r>
      <rPr>
        <b/>
        <sz val="12"/>
        <rFont val="Calibri"/>
        <family val="2"/>
        <scheme val="minor"/>
      </rPr>
      <t>Distribution</t>
    </r>
    <r>
      <rPr>
        <b/>
        <sz val="12"/>
        <color theme="1"/>
        <rFont val="Calibri"/>
        <family val="2"/>
        <scheme val="minor"/>
      </rPr>
      <t xml:space="preserve"> (90%)</t>
    </r>
  </si>
  <si>
    <r>
      <t xml:space="preserve">Product </t>
    </r>
    <r>
      <rPr>
        <b/>
        <sz val="12"/>
        <rFont val="Calibri"/>
        <family val="2"/>
        <scheme val="minor"/>
      </rPr>
      <t>Distribution</t>
    </r>
    <r>
      <rPr>
        <b/>
        <sz val="12"/>
        <color theme="1"/>
        <rFont val="Calibri"/>
        <family val="2"/>
        <scheme val="minor"/>
      </rPr>
      <t xml:space="preserve"> (Full Capacity)</t>
    </r>
  </si>
  <si>
    <t>***Cannot meet demand at 90% capacity</t>
  </si>
  <si>
    <t>*Solver used for this chart</t>
  </si>
  <si>
    <t>*Solver was used and valued pasted here; not currently set up for solver</t>
  </si>
  <si>
    <t>Costs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</si>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</sst>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24" xfId="0" applyBorder="1"/>
    <xf numFmtId="0" fontId="2" fillId="0" borderId="15" xfId="0" applyFont="1" applyBorder="1"/>
    <xf numFmtId="0" fontId="0" fillId="0" borderId="1" xfId="0" applyBorder="1" applyAlignment="1">
      <alignment horizontal="center"/>
    </xf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2" xfId="0" applyBorder="1"/>
    <xf numFmtId="0" fontId="0" fillId="0" borderId="29" xfId="0" applyBorder="1"/>
    <xf numFmtId="0" fontId="0" fillId="0" borderId="14" xfId="0" applyFont="1" applyFill="1" applyBorder="1" applyAlignment="1">
      <alignment wrapText="1"/>
    </xf>
    <xf numFmtId="0" fontId="2" fillId="0" borderId="11" xfId="0" applyFont="1" applyBorder="1"/>
    <xf numFmtId="44" fontId="0" fillId="0" borderId="0" xfId="2" applyFont="1" applyBorder="1"/>
    <xf numFmtId="44" fontId="0" fillId="0" borderId="6" xfId="2" applyFont="1" applyBorder="1"/>
    <xf numFmtId="44" fontId="0" fillId="0" borderId="1" xfId="2" applyFont="1" applyBorder="1"/>
    <xf numFmtId="44" fontId="0" fillId="0" borderId="8" xfId="2" applyFont="1" applyBorder="1"/>
    <xf numFmtId="44" fontId="0" fillId="0" borderId="3" xfId="2" applyFont="1" applyFill="1" applyBorder="1"/>
    <xf numFmtId="44" fontId="0" fillId="0" borderId="4" xfId="2" applyFont="1" applyBorder="1"/>
    <xf numFmtId="164" fontId="0" fillId="0" borderId="1" xfId="1" applyNumberFormat="1" applyFont="1" applyFill="1" applyBorder="1"/>
    <xf numFmtId="164" fontId="0" fillId="0" borderId="8" xfId="1" applyNumberFormat="1" applyFont="1" applyBorder="1"/>
    <xf numFmtId="164" fontId="0" fillId="0" borderId="0" xfId="1" applyNumberFormat="1" applyFont="1"/>
    <xf numFmtId="164" fontId="2" fillId="0" borderId="0" xfId="1" applyNumberFormat="1" applyFont="1"/>
    <xf numFmtId="165" fontId="0" fillId="0" borderId="0" xfId="2" applyNumberFormat="1" applyFont="1"/>
    <xf numFmtId="9" fontId="0" fillId="0" borderId="6" xfId="3" applyFont="1" applyBorder="1"/>
    <xf numFmtId="165" fontId="0" fillId="0" borderId="6" xfId="2" applyNumberFormat="1" applyFont="1" applyBorder="1"/>
    <xf numFmtId="1" fontId="0" fillId="0" borderId="8" xfId="3" applyNumberFormat="1" applyFont="1" applyBorder="1"/>
    <xf numFmtId="0" fontId="0" fillId="0" borderId="22" xfId="0" applyBorder="1"/>
    <xf numFmtId="0" fontId="0" fillId="0" borderId="23" xfId="0" applyBorder="1"/>
    <xf numFmtId="0" fontId="0" fillId="0" borderId="30" xfId="0" applyBorder="1"/>
    <xf numFmtId="1" fontId="0" fillId="3" borderId="1" xfId="0" applyNumberFormat="1" applyFill="1" applyBorder="1"/>
    <xf numFmtId="1" fontId="0" fillId="3" borderId="32" xfId="0" applyNumberForma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44" fontId="6" fillId="0" borderId="4" xfId="2" applyNumberFormat="1" applyFont="1" applyFill="1" applyBorder="1"/>
    <xf numFmtId="44" fontId="6" fillId="0" borderId="6" xfId="0" applyNumberFormat="1" applyFont="1" applyFill="1" applyBorder="1"/>
    <xf numFmtId="0" fontId="0" fillId="0" borderId="27" xfId="0" applyFont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164" fontId="7" fillId="0" borderId="8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0" fontId="0" fillId="0" borderId="0" xfId="0" applyFont="1" applyFill="1"/>
    <xf numFmtId="1" fontId="0" fillId="0" borderId="0" xfId="0" applyNumberFormat="1" applyBorder="1"/>
    <xf numFmtId="164" fontId="0" fillId="0" borderId="0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9" xfId="0" applyNumberFormat="1" applyBorder="1"/>
    <xf numFmtId="0" fontId="0" fillId="0" borderId="9" xfId="0" applyBorder="1" applyAlignment="1">
      <alignment horizontal="center"/>
    </xf>
    <xf numFmtId="164" fontId="0" fillId="0" borderId="9" xfId="0" applyNumberFormat="1" applyBorder="1"/>
    <xf numFmtId="0" fontId="0" fillId="0" borderId="33" xfId="0" applyBorder="1"/>
    <xf numFmtId="1" fontId="0" fillId="0" borderId="34" xfId="0" applyNumberFormat="1" applyBorder="1"/>
    <xf numFmtId="0" fontId="0" fillId="0" borderId="34" xfId="0" applyBorder="1" applyAlignment="1">
      <alignment horizontal="center"/>
    </xf>
    <xf numFmtId="164" fontId="0" fillId="0" borderId="34" xfId="0" applyNumberFormat="1" applyBorder="1"/>
    <xf numFmtId="164" fontId="0" fillId="0" borderId="10" xfId="0" applyNumberFormat="1" applyBorder="1"/>
    <xf numFmtId="164" fontId="0" fillId="0" borderId="6" xfId="0" applyNumberFormat="1" applyBorder="1"/>
    <xf numFmtId="164" fontId="0" fillId="0" borderId="35" xfId="0" applyNumberFormat="1" applyBorder="1"/>
    <xf numFmtId="164" fontId="0" fillId="0" borderId="8" xfId="0" applyNumberFormat="1" applyBorder="1"/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2" fillId="3" borderId="11" xfId="0" applyFont="1" applyFill="1" applyBorder="1"/>
    <xf numFmtId="44" fontId="0" fillId="0" borderId="4" xfId="2" applyFont="1" applyFill="1" applyBorder="1"/>
    <xf numFmtId="164" fontId="0" fillId="0" borderId="8" xfId="1" applyNumberFormat="1" applyFont="1" applyFill="1" applyBorder="1"/>
    <xf numFmtId="1" fontId="0" fillId="3" borderId="8" xfId="0" applyNumberFormat="1" applyFill="1" applyBorder="1"/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12" xfId="0" applyFill="1" applyBorder="1"/>
    <xf numFmtId="1" fontId="0" fillId="0" borderId="36" xfId="0" applyNumberFormat="1" applyBorder="1"/>
    <xf numFmtId="1" fontId="0" fillId="0" borderId="37" xfId="0" applyNumberFormat="1" applyBorder="1"/>
    <xf numFmtId="1" fontId="0" fillId="0" borderId="38" xfId="0" applyNumberFormat="1" applyBorder="1"/>
    <xf numFmtId="164" fontId="1" fillId="0" borderId="0" xfId="1" applyNumberFormat="1" applyFont="1"/>
    <xf numFmtId="164" fontId="1" fillId="0" borderId="0" xfId="1" applyNumberFormat="1" applyFont="1" applyBorder="1" applyAlignment="1">
      <alignment horizontal="center"/>
    </xf>
    <xf numFmtId="0" fontId="2" fillId="0" borderId="0" xfId="0" applyFont="1"/>
    <xf numFmtId="0" fontId="0" fillId="0" borderId="40" xfId="0" applyFill="1" applyBorder="1" applyAlignment="1"/>
    <xf numFmtId="0" fontId="9" fillId="0" borderId="39" xfId="0" applyFont="1" applyFill="1" applyBorder="1" applyAlignment="1">
      <alignment horizontal="center"/>
    </xf>
    <xf numFmtId="0" fontId="0" fillId="0" borderId="41" xfId="0" applyFill="1" applyBorder="1" applyAlignment="1"/>
    <xf numFmtId="44" fontId="0" fillId="0" borderId="40" xfId="0" applyNumberFormat="1" applyFill="1" applyBorder="1" applyAlignment="1"/>
    <xf numFmtId="1" fontId="0" fillId="0" borderId="41" xfId="0" applyNumberFormat="1" applyFill="1" applyBorder="1" applyAlignment="1"/>
    <xf numFmtId="1" fontId="0" fillId="0" borderId="40" xfId="0" applyNumberFormat="1" applyFill="1" applyBorder="1" applyAlignment="1"/>
    <xf numFmtId="0" fontId="2" fillId="0" borderId="11" xfId="0" applyFont="1" applyFill="1" applyBorder="1"/>
    <xf numFmtId="44" fontId="10" fillId="0" borderId="8" xfId="0" applyNumberFormat="1" applyFont="1" applyFill="1" applyBorder="1"/>
    <xf numFmtId="0" fontId="0" fillId="0" borderId="28" xfId="0" applyFont="1" applyFill="1" applyBorder="1" applyAlignment="1"/>
    <xf numFmtId="1" fontId="0" fillId="0" borderId="9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6" fillId="0" borderId="28" xfId="0" applyFont="1" applyBorder="1"/>
    <xf numFmtId="0" fontId="6" fillId="0" borderId="13" xfId="0" applyFont="1" applyBorder="1"/>
    <xf numFmtId="0" fontId="6" fillId="0" borderId="14" xfId="0" applyFont="1" applyBorder="1"/>
    <xf numFmtId="165" fontId="6" fillId="0" borderId="42" xfId="2" applyNumberFormat="1" applyFont="1" applyBorder="1"/>
    <xf numFmtId="165" fontId="6" fillId="0" borderId="43" xfId="2" applyNumberFormat="1" applyFont="1" applyBorder="1"/>
    <xf numFmtId="165" fontId="2" fillId="4" borderId="44" xfId="0" applyNumberFormat="1" applyFont="1" applyFill="1" applyBorder="1"/>
    <xf numFmtId="165" fontId="11" fillId="0" borderId="6" xfId="0" applyNumberFormat="1" applyFont="1" applyFill="1" applyBorder="1"/>
    <xf numFmtId="165" fontId="6" fillId="0" borderId="44" xfId="2" applyNumberFormat="1" applyFont="1" applyBorder="1"/>
    <xf numFmtId="1" fontId="0" fillId="3" borderId="45" xfId="2" applyNumberFormat="1" applyFont="1" applyFill="1" applyBorder="1"/>
    <xf numFmtId="1" fontId="0" fillId="3" borderId="46" xfId="2" applyNumberFormat="1" applyFont="1" applyFill="1" applyBorder="1"/>
    <xf numFmtId="1" fontId="0" fillId="3" borderId="47" xfId="2" applyNumberFormat="1" applyFont="1" applyFill="1" applyBorder="1"/>
    <xf numFmtId="1" fontId="0" fillId="3" borderId="48" xfId="2" applyNumberFormat="1" applyFont="1" applyFill="1" applyBorder="1"/>
    <xf numFmtId="1" fontId="0" fillId="3" borderId="49" xfId="2" applyNumberFormat="1" applyFont="1" applyFill="1" applyBorder="1"/>
    <xf numFmtId="1" fontId="0" fillId="3" borderId="50" xfId="2" applyNumberFormat="1" applyFont="1" applyFill="1" applyBorder="1"/>
    <xf numFmtId="1" fontId="0" fillId="3" borderId="51" xfId="2" applyNumberFormat="1" applyFont="1" applyFill="1" applyBorder="1"/>
    <xf numFmtId="1" fontId="0" fillId="3" borderId="52" xfId="2" applyNumberFormat="1" applyFont="1" applyFill="1" applyBorder="1"/>
    <xf numFmtId="1" fontId="0" fillId="3" borderId="53" xfId="2" applyNumberFormat="1" applyFont="1" applyFill="1" applyBorder="1"/>
    <xf numFmtId="1" fontId="0" fillId="3" borderId="54" xfId="2" applyNumberFormat="1" applyFont="1" applyFill="1" applyBorder="1"/>
    <xf numFmtId="1" fontId="0" fillId="3" borderId="55" xfId="2" applyNumberFormat="1" applyFont="1" applyFill="1" applyBorder="1"/>
    <xf numFmtId="1" fontId="0" fillId="3" borderId="56" xfId="2" applyNumberFormat="1" applyFont="1" applyFill="1" applyBorder="1"/>
    <xf numFmtId="165" fontId="6" fillId="0" borderId="0" xfId="2" applyNumberFormat="1" applyFont="1" applyBorder="1"/>
    <xf numFmtId="0" fontId="6" fillId="0" borderId="0" xfId="0" applyFont="1" applyBorder="1"/>
    <xf numFmtId="0" fontId="11" fillId="0" borderId="0" xfId="0" applyFont="1" applyFill="1" applyBorder="1"/>
    <xf numFmtId="165" fontId="2" fillId="0" borderId="0" xfId="0" applyNumberFormat="1" applyFont="1" applyFill="1" applyBorder="1"/>
    <xf numFmtId="1" fontId="0" fillId="0" borderId="0" xfId="0" applyNumberFormat="1"/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/>
    <xf numFmtId="9" fontId="7" fillId="0" borderId="6" xfId="3" applyFont="1" applyBorder="1"/>
    <xf numFmtId="0" fontId="7" fillId="0" borderId="0" xfId="0" applyFont="1"/>
    <xf numFmtId="44" fontId="1" fillId="0" borderId="6" xfId="2" applyFont="1" applyBorder="1"/>
    <xf numFmtId="44" fontId="10" fillId="0" borderId="0" xfId="0" applyNumberFormat="1" applyFont="1" applyFill="1" applyBorder="1"/>
    <xf numFmtId="0" fontId="13" fillId="0" borderId="0" xfId="0" applyFont="1" applyFill="1" applyBorder="1"/>
    <xf numFmtId="0" fontId="14" fillId="0" borderId="13" xfId="0" applyFont="1" applyFill="1" applyBorder="1"/>
    <xf numFmtId="164" fontId="12" fillId="0" borderId="0" xfId="1" applyNumberFormat="1" applyFont="1"/>
    <xf numFmtId="0" fontId="5" fillId="2" borderId="18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38D2-AB89-4346-9B6F-2C842BADA501}">
  <dimension ref="A1:G72"/>
  <sheetViews>
    <sheetView showGridLines="0" workbookViewId="0"/>
  </sheetViews>
  <sheetFormatPr defaultRowHeight="15" x14ac:dyDescent="0.25"/>
  <cols>
    <col min="1" max="1" width="2.28515625" customWidth="1"/>
    <col min="2" max="2" width="19.42578125" bestFit="1" customWidth="1"/>
    <col min="3" max="3" width="22.7109375" bestFit="1" customWidth="1"/>
    <col min="4" max="5" width="15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86" t="s">
        <v>44</v>
      </c>
    </row>
    <row r="2" spans="1:5" x14ac:dyDescent="0.25">
      <c r="A2" s="86" t="s">
        <v>45</v>
      </c>
    </row>
    <row r="3" spans="1:5" x14ac:dyDescent="0.25">
      <c r="A3" s="86" t="s">
        <v>129</v>
      </c>
    </row>
    <row r="4" spans="1:5" x14ac:dyDescent="0.25">
      <c r="A4" s="86" t="s">
        <v>46</v>
      </c>
    </row>
    <row r="5" spans="1:5" x14ac:dyDescent="0.25">
      <c r="A5" s="86" t="s">
        <v>47</v>
      </c>
    </row>
    <row r="6" spans="1:5" x14ac:dyDescent="0.25">
      <c r="A6" s="86"/>
      <c r="B6" t="s">
        <v>48</v>
      </c>
    </row>
    <row r="7" spans="1:5" x14ac:dyDescent="0.25">
      <c r="A7" s="86"/>
      <c r="B7" t="s">
        <v>49</v>
      </c>
    </row>
    <row r="8" spans="1:5" x14ac:dyDescent="0.25">
      <c r="A8" s="86"/>
      <c r="B8" t="s">
        <v>130</v>
      </c>
    </row>
    <row r="9" spans="1:5" x14ac:dyDescent="0.25">
      <c r="A9" s="86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88" t="s">
        <v>54</v>
      </c>
      <c r="C15" s="88" t="s">
        <v>55</v>
      </c>
      <c r="D15" s="88" t="s">
        <v>56</v>
      </c>
      <c r="E15" s="88" t="s">
        <v>57</v>
      </c>
    </row>
    <row r="16" spans="1:5" ht="15.75" thickBot="1" x14ac:dyDescent="0.3">
      <c r="B16" s="87" t="s">
        <v>64</v>
      </c>
      <c r="C16" s="87" t="s">
        <v>117</v>
      </c>
      <c r="D16" s="90">
        <v>40162500</v>
      </c>
      <c r="E16" s="90">
        <v>41351250</v>
      </c>
    </row>
    <row r="19" spans="1:6" ht="15.75" thickBot="1" x14ac:dyDescent="0.3">
      <c r="A19" t="s">
        <v>58</v>
      </c>
    </row>
    <row r="20" spans="1:6" ht="15.75" thickBot="1" x14ac:dyDescent="0.3">
      <c r="B20" s="88" t="s">
        <v>54</v>
      </c>
      <c r="C20" s="88" t="s">
        <v>55</v>
      </c>
      <c r="D20" s="88" t="s">
        <v>56</v>
      </c>
      <c r="E20" s="88" t="s">
        <v>57</v>
      </c>
      <c r="F20" s="88" t="s">
        <v>59</v>
      </c>
    </row>
    <row r="21" spans="1:6" x14ac:dyDescent="0.25">
      <c r="B21" s="89" t="s">
        <v>131</v>
      </c>
      <c r="C21" s="89" t="s">
        <v>65</v>
      </c>
      <c r="D21" s="91">
        <v>1000</v>
      </c>
      <c r="E21" s="91">
        <v>1000</v>
      </c>
      <c r="F21" s="89" t="s">
        <v>59</v>
      </c>
    </row>
    <row r="22" spans="1:6" x14ac:dyDescent="0.25">
      <c r="B22" s="89" t="s">
        <v>132</v>
      </c>
      <c r="C22" s="89" t="s">
        <v>66</v>
      </c>
      <c r="D22" s="91">
        <v>0</v>
      </c>
      <c r="E22" s="91">
        <v>0</v>
      </c>
      <c r="F22" s="89" t="s">
        <v>59</v>
      </c>
    </row>
    <row r="23" spans="1:6" x14ac:dyDescent="0.25">
      <c r="B23" s="89" t="s">
        <v>133</v>
      </c>
      <c r="C23" s="89" t="s">
        <v>67</v>
      </c>
      <c r="D23" s="91">
        <v>0</v>
      </c>
      <c r="E23" s="91">
        <v>0</v>
      </c>
      <c r="F23" s="89" t="s">
        <v>59</v>
      </c>
    </row>
    <row r="24" spans="1:6" x14ac:dyDescent="0.25">
      <c r="B24" s="89" t="s">
        <v>134</v>
      </c>
      <c r="C24" s="89" t="s">
        <v>68</v>
      </c>
      <c r="D24" s="91">
        <v>0</v>
      </c>
      <c r="E24" s="91">
        <v>0</v>
      </c>
      <c r="F24" s="89" t="s">
        <v>59</v>
      </c>
    </row>
    <row r="25" spans="1:6" x14ac:dyDescent="0.25">
      <c r="B25" s="89" t="s">
        <v>135</v>
      </c>
      <c r="C25" s="89" t="s">
        <v>69</v>
      </c>
      <c r="D25" s="91">
        <v>0</v>
      </c>
      <c r="E25" s="91">
        <v>0</v>
      </c>
      <c r="F25" s="89" t="s">
        <v>59</v>
      </c>
    </row>
    <row r="26" spans="1:6" x14ac:dyDescent="0.25">
      <c r="B26" s="89" t="s">
        <v>136</v>
      </c>
      <c r="C26" s="89" t="s">
        <v>70</v>
      </c>
      <c r="D26" s="91">
        <v>0</v>
      </c>
      <c r="E26" s="91">
        <v>0</v>
      </c>
      <c r="F26" s="89" t="s">
        <v>59</v>
      </c>
    </row>
    <row r="27" spans="1:6" x14ac:dyDescent="0.25">
      <c r="B27" s="89" t="s">
        <v>137</v>
      </c>
      <c r="C27" s="89" t="s">
        <v>71</v>
      </c>
      <c r="D27" s="91">
        <v>0</v>
      </c>
      <c r="E27" s="91">
        <v>0</v>
      </c>
      <c r="F27" s="89" t="s">
        <v>59</v>
      </c>
    </row>
    <row r="28" spans="1:6" x14ac:dyDescent="0.25">
      <c r="B28" s="89" t="s">
        <v>138</v>
      </c>
      <c r="C28" s="89" t="s">
        <v>72</v>
      </c>
      <c r="D28" s="91">
        <v>750</v>
      </c>
      <c r="E28" s="91">
        <v>650</v>
      </c>
      <c r="F28" s="89" t="s">
        <v>59</v>
      </c>
    </row>
    <row r="29" spans="1:6" x14ac:dyDescent="0.25">
      <c r="B29" s="89" t="s">
        <v>139</v>
      </c>
      <c r="C29" s="89" t="s">
        <v>73</v>
      </c>
      <c r="D29" s="91">
        <v>0</v>
      </c>
      <c r="E29" s="91">
        <v>0</v>
      </c>
      <c r="F29" s="89" t="s">
        <v>59</v>
      </c>
    </row>
    <row r="30" spans="1:6" x14ac:dyDescent="0.25">
      <c r="B30" s="89" t="s">
        <v>140</v>
      </c>
      <c r="C30" s="89" t="s">
        <v>74</v>
      </c>
      <c r="D30" s="91">
        <v>0</v>
      </c>
      <c r="E30" s="91">
        <v>100</v>
      </c>
      <c r="F30" s="89" t="s">
        <v>59</v>
      </c>
    </row>
    <row r="31" spans="1:6" x14ac:dyDescent="0.25">
      <c r="B31" s="89" t="s">
        <v>141</v>
      </c>
      <c r="C31" s="89" t="s">
        <v>75</v>
      </c>
      <c r="D31" s="91">
        <v>0</v>
      </c>
      <c r="E31" s="91">
        <v>0</v>
      </c>
      <c r="F31" s="89" t="s">
        <v>59</v>
      </c>
    </row>
    <row r="32" spans="1:6" x14ac:dyDescent="0.25">
      <c r="B32" s="89" t="s">
        <v>142</v>
      </c>
      <c r="C32" s="89" t="s">
        <v>76</v>
      </c>
      <c r="D32" s="91">
        <v>0</v>
      </c>
      <c r="E32" s="91">
        <v>0</v>
      </c>
      <c r="F32" s="89" t="s">
        <v>59</v>
      </c>
    </row>
    <row r="33" spans="2:6" x14ac:dyDescent="0.25">
      <c r="B33" s="89" t="s">
        <v>143</v>
      </c>
      <c r="C33" s="89" t="s">
        <v>77</v>
      </c>
      <c r="D33" s="91">
        <v>2500</v>
      </c>
      <c r="E33" s="91">
        <v>2500</v>
      </c>
      <c r="F33" s="89" t="s">
        <v>59</v>
      </c>
    </row>
    <row r="34" spans="2:6" x14ac:dyDescent="0.25">
      <c r="B34" s="89" t="s">
        <v>144</v>
      </c>
      <c r="C34" s="89" t="s">
        <v>78</v>
      </c>
      <c r="D34" s="91">
        <v>0</v>
      </c>
      <c r="E34" s="91">
        <v>0</v>
      </c>
      <c r="F34" s="89" t="s">
        <v>59</v>
      </c>
    </row>
    <row r="35" spans="2:6" x14ac:dyDescent="0.25">
      <c r="B35" s="89" t="s">
        <v>145</v>
      </c>
      <c r="C35" s="89" t="s">
        <v>79</v>
      </c>
      <c r="D35" s="91">
        <v>0</v>
      </c>
      <c r="E35" s="91">
        <v>0</v>
      </c>
      <c r="F35" s="89" t="s">
        <v>59</v>
      </c>
    </row>
    <row r="36" spans="2:6" x14ac:dyDescent="0.25">
      <c r="B36" s="89" t="s">
        <v>146</v>
      </c>
      <c r="C36" s="89" t="s">
        <v>80</v>
      </c>
      <c r="D36" s="91">
        <v>0</v>
      </c>
      <c r="E36" s="91">
        <v>0</v>
      </c>
      <c r="F36" s="89" t="s">
        <v>59</v>
      </c>
    </row>
    <row r="37" spans="2:6" x14ac:dyDescent="0.25">
      <c r="B37" s="89" t="s">
        <v>147</v>
      </c>
      <c r="C37" s="89" t="s">
        <v>81</v>
      </c>
      <c r="D37" s="91">
        <v>0</v>
      </c>
      <c r="E37" s="91">
        <v>0</v>
      </c>
      <c r="F37" s="89" t="s">
        <v>59</v>
      </c>
    </row>
    <row r="38" spans="2:6" x14ac:dyDescent="0.25">
      <c r="B38" s="89" t="s">
        <v>148</v>
      </c>
      <c r="C38" s="89" t="s">
        <v>82</v>
      </c>
      <c r="D38" s="91">
        <v>0</v>
      </c>
      <c r="E38" s="91">
        <v>0</v>
      </c>
      <c r="F38" s="89" t="s">
        <v>59</v>
      </c>
    </row>
    <row r="39" spans="2:6" x14ac:dyDescent="0.25">
      <c r="B39" s="89" t="s">
        <v>149</v>
      </c>
      <c r="C39" s="89" t="s">
        <v>83</v>
      </c>
      <c r="D39" s="91">
        <v>0</v>
      </c>
      <c r="E39" s="91">
        <v>1000</v>
      </c>
      <c r="F39" s="89" t="s">
        <v>59</v>
      </c>
    </row>
    <row r="40" spans="2:6" x14ac:dyDescent="0.25">
      <c r="B40" s="89" t="s">
        <v>150</v>
      </c>
      <c r="C40" s="89" t="s">
        <v>84</v>
      </c>
      <c r="D40" s="91">
        <v>1500</v>
      </c>
      <c r="E40" s="91">
        <v>500</v>
      </c>
      <c r="F40" s="89" t="s">
        <v>59</v>
      </c>
    </row>
    <row r="41" spans="2:6" x14ac:dyDescent="0.25">
      <c r="B41" s="89" t="s">
        <v>151</v>
      </c>
      <c r="C41" s="89" t="s">
        <v>85</v>
      </c>
      <c r="D41" s="91">
        <v>1500</v>
      </c>
      <c r="E41" s="91">
        <v>1250</v>
      </c>
      <c r="F41" s="89" t="s">
        <v>59</v>
      </c>
    </row>
    <row r="42" spans="2:6" x14ac:dyDescent="0.25">
      <c r="B42" s="89" t="s">
        <v>152</v>
      </c>
      <c r="C42" s="89" t="s">
        <v>86</v>
      </c>
      <c r="D42" s="91">
        <v>0</v>
      </c>
      <c r="E42" s="91">
        <v>0</v>
      </c>
      <c r="F42" s="89" t="s">
        <v>59</v>
      </c>
    </row>
    <row r="43" spans="2:6" x14ac:dyDescent="0.25">
      <c r="B43" s="89" t="s">
        <v>153</v>
      </c>
      <c r="C43" s="89" t="s">
        <v>87</v>
      </c>
      <c r="D43" s="91">
        <v>0</v>
      </c>
      <c r="E43" s="91">
        <v>0</v>
      </c>
      <c r="F43" s="89" t="s">
        <v>59</v>
      </c>
    </row>
    <row r="44" spans="2:6" x14ac:dyDescent="0.25">
      <c r="B44" s="89" t="s">
        <v>154</v>
      </c>
      <c r="C44" s="89" t="s">
        <v>88</v>
      </c>
      <c r="D44" s="91">
        <v>0</v>
      </c>
      <c r="E44" s="91">
        <v>0</v>
      </c>
      <c r="F44" s="89" t="s">
        <v>59</v>
      </c>
    </row>
    <row r="45" spans="2:6" x14ac:dyDescent="0.25">
      <c r="B45" s="89" t="s">
        <v>155</v>
      </c>
      <c r="C45" s="89" t="s">
        <v>89</v>
      </c>
      <c r="D45" s="91">
        <v>0</v>
      </c>
      <c r="E45" s="91">
        <v>250</v>
      </c>
      <c r="F45" s="89" t="s">
        <v>59</v>
      </c>
    </row>
    <row r="46" spans="2:6" x14ac:dyDescent="0.25">
      <c r="B46" s="89" t="s">
        <v>156</v>
      </c>
      <c r="C46" s="89" t="s">
        <v>90</v>
      </c>
      <c r="D46" s="91">
        <v>0</v>
      </c>
      <c r="E46" s="91">
        <v>0</v>
      </c>
      <c r="F46" s="89" t="s">
        <v>59</v>
      </c>
    </row>
    <row r="47" spans="2:6" x14ac:dyDescent="0.25">
      <c r="B47" s="89" t="s">
        <v>157</v>
      </c>
      <c r="C47" s="89" t="s">
        <v>91</v>
      </c>
      <c r="D47" s="91">
        <v>0</v>
      </c>
      <c r="E47" s="91">
        <v>0</v>
      </c>
      <c r="F47" s="89" t="s">
        <v>59</v>
      </c>
    </row>
    <row r="48" spans="2:6" x14ac:dyDescent="0.25">
      <c r="B48" s="89" t="s">
        <v>158</v>
      </c>
      <c r="C48" s="89" t="s">
        <v>92</v>
      </c>
      <c r="D48" s="91">
        <v>250</v>
      </c>
      <c r="E48" s="91">
        <v>0</v>
      </c>
      <c r="F48" s="89" t="s">
        <v>59</v>
      </c>
    </row>
    <row r="49" spans="1:7" x14ac:dyDescent="0.25">
      <c r="B49" s="89" t="s">
        <v>159</v>
      </c>
      <c r="C49" s="89" t="s">
        <v>93</v>
      </c>
      <c r="D49" s="91">
        <v>0</v>
      </c>
      <c r="E49" s="91">
        <v>0</v>
      </c>
      <c r="F49" s="89" t="s">
        <v>59</v>
      </c>
    </row>
    <row r="50" spans="1:7" x14ac:dyDescent="0.25">
      <c r="B50" s="89" t="s">
        <v>160</v>
      </c>
      <c r="C50" s="89" t="s">
        <v>94</v>
      </c>
      <c r="D50" s="91">
        <v>500</v>
      </c>
      <c r="E50" s="91">
        <v>750</v>
      </c>
      <c r="F50" s="89" t="s">
        <v>59</v>
      </c>
    </row>
    <row r="51" spans="1:7" x14ac:dyDescent="0.25">
      <c r="B51" s="89" t="s">
        <v>108</v>
      </c>
      <c r="C51" s="89" t="s">
        <v>96</v>
      </c>
      <c r="D51" s="91">
        <v>0</v>
      </c>
      <c r="E51" s="91">
        <v>0</v>
      </c>
      <c r="F51" s="89" t="s">
        <v>59</v>
      </c>
    </row>
    <row r="52" spans="1:7" x14ac:dyDescent="0.25">
      <c r="B52" s="89" t="s">
        <v>109</v>
      </c>
      <c r="C52" s="89" t="s">
        <v>97</v>
      </c>
      <c r="D52" s="91">
        <v>0</v>
      </c>
      <c r="E52" s="91">
        <v>0</v>
      </c>
      <c r="F52" s="89" t="s">
        <v>59</v>
      </c>
    </row>
    <row r="53" spans="1:7" x14ac:dyDescent="0.25">
      <c r="B53" s="89" t="s">
        <v>110</v>
      </c>
      <c r="C53" s="89" t="s">
        <v>98</v>
      </c>
      <c r="D53" s="91">
        <v>0</v>
      </c>
      <c r="E53" s="91">
        <v>0</v>
      </c>
      <c r="F53" s="89" t="s">
        <v>59</v>
      </c>
    </row>
    <row r="54" spans="1:7" x14ac:dyDescent="0.25">
      <c r="B54" s="89" t="s">
        <v>111</v>
      </c>
      <c r="C54" s="89" t="s">
        <v>99</v>
      </c>
      <c r="D54" s="91">
        <v>0</v>
      </c>
      <c r="E54" s="91">
        <v>0</v>
      </c>
      <c r="F54" s="89" t="s">
        <v>59</v>
      </c>
    </row>
    <row r="55" spans="1:7" ht="15.75" thickBot="1" x14ac:dyDescent="0.3">
      <c r="B55" s="87" t="s">
        <v>161</v>
      </c>
      <c r="C55" s="87" t="s">
        <v>100</v>
      </c>
      <c r="D55" s="92">
        <v>2000</v>
      </c>
      <c r="E55" s="92">
        <v>2000</v>
      </c>
      <c r="F55" s="87" t="s">
        <v>59</v>
      </c>
    </row>
    <row r="58" spans="1:7" ht="15.75" thickBot="1" x14ac:dyDescent="0.3">
      <c r="A58" t="s">
        <v>17</v>
      </c>
    </row>
    <row r="59" spans="1:7" ht="15.75" thickBot="1" x14ac:dyDescent="0.3">
      <c r="B59" s="88" t="s">
        <v>54</v>
      </c>
      <c r="C59" s="88" t="s">
        <v>55</v>
      </c>
      <c r="D59" s="88" t="s">
        <v>60</v>
      </c>
      <c r="E59" s="88" t="s">
        <v>61</v>
      </c>
      <c r="F59" s="88" t="s">
        <v>62</v>
      </c>
      <c r="G59" s="88" t="s">
        <v>63</v>
      </c>
    </row>
    <row r="60" spans="1:7" x14ac:dyDescent="0.25">
      <c r="B60" s="89" t="s">
        <v>95</v>
      </c>
      <c r="C60" s="89" t="s">
        <v>162</v>
      </c>
      <c r="D60" s="91">
        <v>1000</v>
      </c>
      <c r="E60" s="89" t="s">
        <v>163</v>
      </c>
      <c r="F60" s="89" t="s">
        <v>102</v>
      </c>
      <c r="G60" s="91">
        <v>0</v>
      </c>
    </row>
    <row r="61" spans="1:7" x14ac:dyDescent="0.25">
      <c r="B61" s="89" t="s">
        <v>164</v>
      </c>
      <c r="C61" s="89" t="s">
        <v>165</v>
      </c>
      <c r="D61" s="91">
        <v>750</v>
      </c>
      <c r="E61" s="89" t="s">
        <v>166</v>
      </c>
      <c r="F61" s="89" t="s">
        <v>102</v>
      </c>
      <c r="G61" s="91">
        <v>0</v>
      </c>
    </row>
    <row r="62" spans="1:7" x14ac:dyDescent="0.25">
      <c r="B62" s="89" t="s">
        <v>167</v>
      </c>
      <c r="C62" s="89" t="s">
        <v>168</v>
      </c>
      <c r="D62" s="91">
        <v>2500</v>
      </c>
      <c r="E62" s="89" t="s">
        <v>169</v>
      </c>
      <c r="F62" s="89" t="s">
        <v>102</v>
      </c>
      <c r="G62" s="91">
        <v>0</v>
      </c>
    </row>
    <row r="63" spans="1:7" x14ac:dyDescent="0.25">
      <c r="B63" s="89" t="s">
        <v>170</v>
      </c>
      <c r="C63" s="89" t="s">
        <v>171</v>
      </c>
      <c r="D63" s="91">
        <v>1500</v>
      </c>
      <c r="E63" s="89" t="s">
        <v>172</v>
      </c>
      <c r="F63" s="89" t="s">
        <v>102</v>
      </c>
      <c r="G63" s="91">
        <v>0</v>
      </c>
    </row>
    <row r="64" spans="1:7" x14ac:dyDescent="0.25">
      <c r="B64" s="89" t="s">
        <v>173</v>
      </c>
      <c r="C64" s="89" t="s">
        <v>174</v>
      </c>
      <c r="D64" s="91">
        <v>1500</v>
      </c>
      <c r="E64" s="89" t="s">
        <v>175</v>
      </c>
      <c r="F64" s="89" t="s">
        <v>102</v>
      </c>
      <c r="G64" s="91">
        <v>0</v>
      </c>
    </row>
    <row r="65" spans="2:7" x14ac:dyDescent="0.25">
      <c r="B65" s="89" t="s">
        <v>112</v>
      </c>
      <c r="C65" s="89" t="s">
        <v>176</v>
      </c>
      <c r="D65" s="91">
        <v>750</v>
      </c>
      <c r="E65" s="89" t="s">
        <v>113</v>
      </c>
      <c r="F65" s="89" t="s">
        <v>102</v>
      </c>
      <c r="G65" s="91">
        <v>0</v>
      </c>
    </row>
    <row r="66" spans="2:7" x14ac:dyDescent="0.25">
      <c r="B66" s="89" t="s">
        <v>114</v>
      </c>
      <c r="C66" s="89" t="s">
        <v>177</v>
      </c>
      <c r="D66" s="91">
        <v>2000</v>
      </c>
      <c r="E66" s="89" t="s">
        <v>115</v>
      </c>
      <c r="F66" s="89" t="s">
        <v>102</v>
      </c>
      <c r="G66" s="91">
        <v>0</v>
      </c>
    </row>
    <row r="67" spans="2:7" x14ac:dyDescent="0.25">
      <c r="B67" s="89" t="s">
        <v>101</v>
      </c>
      <c r="C67" s="89" t="s">
        <v>178</v>
      </c>
      <c r="D67" s="91">
        <v>2250</v>
      </c>
      <c r="E67" s="89" t="s">
        <v>179</v>
      </c>
      <c r="F67" s="89" t="s">
        <v>102</v>
      </c>
      <c r="G67" s="89">
        <v>0</v>
      </c>
    </row>
    <row r="68" spans="2:7" x14ac:dyDescent="0.25">
      <c r="B68" s="89" t="s">
        <v>103</v>
      </c>
      <c r="C68" s="89" t="s">
        <v>180</v>
      </c>
      <c r="D68" s="91">
        <v>0</v>
      </c>
      <c r="E68" s="89" t="s">
        <v>181</v>
      </c>
      <c r="F68" s="89" t="s">
        <v>107</v>
      </c>
      <c r="G68" s="89">
        <v>1350</v>
      </c>
    </row>
    <row r="69" spans="2:7" x14ac:dyDescent="0.25">
      <c r="B69" s="89" t="s">
        <v>104</v>
      </c>
      <c r="C69" s="89" t="s">
        <v>182</v>
      </c>
      <c r="D69" s="91">
        <v>3150</v>
      </c>
      <c r="E69" s="89" t="s">
        <v>183</v>
      </c>
      <c r="F69" s="89" t="s">
        <v>102</v>
      </c>
      <c r="G69" s="89">
        <v>0</v>
      </c>
    </row>
    <row r="70" spans="2:7" x14ac:dyDescent="0.25">
      <c r="B70" s="89" t="s">
        <v>105</v>
      </c>
      <c r="C70" s="89" t="s">
        <v>184</v>
      </c>
      <c r="D70" s="91">
        <v>1000</v>
      </c>
      <c r="E70" s="89" t="s">
        <v>185</v>
      </c>
      <c r="F70" s="89" t="s">
        <v>107</v>
      </c>
      <c r="G70" s="89">
        <v>1250</v>
      </c>
    </row>
    <row r="71" spans="2:7" x14ac:dyDescent="0.25">
      <c r="B71" s="89" t="s">
        <v>106</v>
      </c>
      <c r="C71" s="89" t="s">
        <v>186</v>
      </c>
      <c r="D71" s="91">
        <v>3600</v>
      </c>
      <c r="E71" s="89" t="s">
        <v>187</v>
      </c>
      <c r="F71" s="89" t="s">
        <v>102</v>
      </c>
      <c r="G71" s="89">
        <v>0</v>
      </c>
    </row>
    <row r="72" spans="2:7" ht="15.75" thickBot="1" x14ac:dyDescent="0.3">
      <c r="B72" s="87" t="s">
        <v>188</v>
      </c>
      <c r="C72" s="87"/>
      <c r="D72" s="87"/>
      <c r="E72" s="87"/>
      <c r="F72" s="87"/>
      <c r="G72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349-FE21-46D9-9D03-20CB95F4C607}">
  <dimension ref="A1:K71"/>
  <sheetViews>
    <sheetView workbookViewId="0">
      <selection sqref="A1:XFD1"/>
    </sheetView>
  </sheetViews>
  <sheetFormatPr defaultRowHeight="15" x14ac:dyDescent="0.25"/>
  <cols>
    <col min="1" max="1" width="25" bestFit="1" customWidth="1"/>
    <col min="2" max="2" width="19.28515625" bestFit="1" customWidth="1"/>
    <col min="3" max="4" width="8" bestFit="1" customWidth="1"/>
    <col min="5" max="5" width="15.85546875" bestFit="1" customWidth="1"/>
    <col min="6" max="6" width="20" bestFit="1" customWidth="1"/>
    <col min="7" max="7" width="10.7109375" bestFit="1" customWidth="1"/>
    <col min="8" max="8" width="3" customWidth="1"/>
    <col min="9" max="9" width="20" bestFit="1" customWidth="1"/>
    <col min="10" max="10" width="12.5703125" bestFit="1" customWidth="1"/>
    <col min="11" max="11" width="20" bestFit="1" customWidth="1"/>
    <col min="12" max="12" width="9.140625" customWidth="1"/>
    <col min="14" max="14" width="20" bestFit="1" customWidth="1"/>
    <col min="15" max="15" width="12.5703125" bestFit="1" customWidth="1"/>
  </cols>
  <sheetData>
    <row r="1" spans="1:10" s="140" customFormat="1" ht="34.5" customHeight="1" thickBot="1" x14ac:dyDescent="0.3">
      <c r="A1" s="140" t="s">
        <v>0</v>
      </c>
    </row>
    <row r="2" spans="1:10" x14ac:dyDescent="0.25">
      <c r="A2" t="s">
        <v>27</v>
      </c>
    </row>
    <row r="3" spans="1:10" ht="15.75" thickBot="1" x14ac:dyDescent="0.3"/>
    <row r="4" spans="1:10" ht="16.5" thickBot="1" x14ac:dyDescent="0.3">
      <c r="A4" s="135" t="s">
        <v>199</v>
      </c>
      <c r="B4" s="144"/>
      <c r="E4" s="135" t="s">
        <v>190</v>
      </c>
      <c r="F4" s="136"/>
    </row>
    <row r="5" spans="1:10" x14ac:dyDescent="0.25">
      <c r="A5" s="42" t="s">
        <v>22</v>
      </c>
      <c r="B5" s="45">
        <f>B25*B40+C25*C40+D25*D40+E25*E40+F25*F40</f>
        <v>120500</v>
      </c>
      <c r="E5" s="98" t="s">
        <v>189</v>
      </c>
      <c r="F5" s="101">
        <v>41351250</v>
      </c>
    </row>
    <row r="6" spans="1:10" x14ac:dyDescent="0.25">
      <c r="A6" s="43" t="s">
        <v>28</v>
      </c>
      <c r="B6" s="46" cm="1">
        <f t="array" ref="B6">SUM(B14:F20*B31:F37)</f>
        <v>13375</v>
      </c>
      <c r="E6" s="99" t="s">
        <v>29</v>
      </c>
      <c r="F6" s="102">
        <v>49368750</v>
      </c>
    </row>
    <row r="7" spans="1:10" ht="15.75" thickBot="1" x14ac:dyDescent="0.3">
      <c r="A7" s="43" t="s">
        <v>192</v>
      </c>
      <c r="B7" s="104" cm="1">
        <f t="array" ref="B7">SUM((B5:B6)*J41)</f>
        <v>40162500</v>
      </c>
      <c r="E7" s="100" t="s">
        <v>190</v>
      </c>
      <c r="F7" s="103">
        <f>F6-F5</f>
        <v>8017500</v>
      </c>
    </row>
    <row r="8" spans="1:10" ht="15.75" thickBot="1" x14ac:dyDescent="0.3">
      <c r="A8" s="9" t="s">
        <v>191</v>
      </c>
      <c r="B8" s="105">
        <f>41351250</f>
        <v>41351250</v>
      </c>
      <c r="E8" s="119"/>
      <c r="F8" s="121"/>
    </row>
    <row r="9" spans="1:10" x14ac:dyDescent="0.25">
      <c r="A9" s="120" t="s">
        <v>193</v>
      </c>
      <c r="B9" s="118"/>
      <c r="C9" t="s">
        <v>200</v>
      </c>
    </row>
    <row r="10" spans="1:10" ht="15.75" thickBot="1" x14ac:dyDescent="0.3"/>
    <row r="11" spans="1:10" ht="16.5" thickBot="1" x14ac:dyDescent="0.3">
      <c r="A11" s="135" t="s">
        <v>118</v>
      </c>
      <c r="B11" s="143"/>
      <c r="C11" s="143"/>
      <c r="D11" s="143"/>
      <c r="E11" s="143"/>
      <c r="F11" s="144"/>
      <c r="I11" s="145" t="s">
        <v>19</v>
      </c>
      <c r="J11" s="144"/>
    </row>
    <row r="12" spans="1:10" x14ac:dyDescent="0.25">
      <c r="A12" s="13"/>
      <c r="B12" s="141" t="s">
        <v>1</v>
      </c>
      <c r="C12" s="141"/>
      <c r="D12" s="141"/>
      <c r="E12" s="141"/>
      <c r="F12" s="142"/>
      <c r="I12" s="146" t="s">
        <v>9</v>
      </c>
      <c r="J12" s="147"/>
    </row>
    <row r="13" spans="1:10" x14ac:dyDescent="0.25">
      <c r="A13" s="14" t="s">
        <v>15</v>
      </c>
      <c r="B13" s="10" t="s">
        <v>2</v>
      </c>
      <c r="C13" s="10" t="s">
        <v>3</v>
      </c>
      <c r="D13" s="10" t="s">
        <v>4</v>
      </c>
      <c r="E13" s="10" t="s">
        <v>5</v>
      </c>
      <c r="F13" s="11" t="s">
        <v>6</v>
      </c>
      <c r="I13" s="47" t="s">
        <v>10</v>
      </c>
      <c r="J13" s="50" t="s">
        <v>11</v>
      </c>
    </row>
    <row r="14" spans="1:10" x14ac:dyDescent="0.25">
      <c r="A14" s="8" t="s">
        <v>2</v>
      </c>
      <c r="B14" s="23">
        <v>0.75</v>
      </c>
      <c r="C14" s="23">
        <v>2.5</v>
      </c>
      <c r="D14" s="23">
        <v>4.5</v>
      </c>
      <c r="E14" s="23">
        <v>4.75</v>
      </c>
      <c r="F14" s="24">
        <v>5.25</v>
      </c>
      <c r="I14" s="48">
        <v>1000</v>
      </c>
      <c r="J14" s="51">
        <v>1000</v>
      </c>
    </row>
    <row r="15" spans="1:10" x14ac:dyDescent="0.25">
      <c r="A15" s="8" t="s">
        <v>3</v>
      </c>
      <c r="B15" s="23">
        <v>2.5</v>
      </c>
      <c r="C15" s="23">
        <v>1</v>
      </c>
      <c r="D15" s="23">
        <v>2.5</v>
      </c>
      <c r="E15" s="23">
        <v>2.75</v>
      </c>
      <c r="F15" s="24">
        <v>3.25</v>
      </c>
      <c r="I15" s="48">
        <v>750</v>
      </c>
      <c r="J15" s="51">
        <v>1000</v>
      </c>
    </row>
    <row r="16" spans="1:10" x14ac:dyDescent="0.25">
      <c r="A16" s="8" t="s">
        <v>4</v>
      </c>
      <c r="B16" s="23">
        <v>4.5</v>
      </c>
      <c r="C16" s="23">
        <v>2.5</v>
      </c>
      <c r="D16" s="23">
        <v>0.5</v>
      </c>
      <c r="E16" s="23">
        <v>2.25</v>
      </c>
      <c r="F16" s="130">
        <v>1.75</v>
      </c>
      <c r="I16" s="48">
        <v>2500</v>
      </c>
      <c r="J16" s="51">
        <v>3000</v>
      </c>
    </row>
    <row r="17" spans="1:10" x14ac:dyDescent="0.25">
      <c r="A17" s="8" t="s">
        <v>5</v>
      </c>
      <c r="B17" s="23">
        <v>4.75</v>
      </c>
      <c r="C17" s="23">
        <v>2.75</v>
      </c>
      <c r="D17" s="23">
        <v>2.25</v>
      </c>
      <c r="E17" s="23">
        <v>0.75</v>
      </c>
      <c r="F17" s="24">
        <v>2.5</v>
      </c>
      <c r="I17" s="48">
        <v>1500</v>
      </c>
      <c r="J17" s="51">
        <v>2000</v>
      </c>
    </row>
    <row r="18" spans="1:10" x14ac:dyDescent="0.25">
      <c r="A18" s="8" t="s">
        <v>7</v>
      </c>
      <c r="B18" s="23">
        <v>1.5</v>
      </c>
      <c r="C18" s="23">
        <v>1.5</v>
      </c>
      <c r="D18" s="23">
        <v>3.75</v>
      </c>
      <c r="E18" s="23">
        <v>2.5</v>
      </c>
      <c r="F18" s="24">
        <v>3.75</v>
      </c>
      <c r="I18" s="48">
        <v>1500</v>
      </c>
      <c r="J18" s="51">
        <v>2000</v>
      </c>
    </row>
    <row r="19" spans="1:10" x14ac:dyDescent="0.25">
      <c r="A19" s="8" t="s">
        <v>8</v>
      </c>
      <c r="B19" s="23">
        <v>3</v>
      </c>
      <c r="C19" s="23">
        <v>2.25</v>
      </c>
      <c r="D19" s="23">
        <v>3</v>
      </c>
      <c r="E19" s="23">
        <v>3.5</v>
      </c>
      <c r="F19" s="24">
        <v>3.5</v>
      </c>
      <c r="I19" s="48">
        <v>750</v>
      </c>
      <c r="J19" s="51">
        <v>1000</v>
      </c>
    </row>
    <row r="20" spans="1:10" ht="15.75" thickBot="1" x14ac:dyDescent="0.3">
      <c r="A20" s="9" t="s">
        <v>6</v>
      </c>
      <c r="B20" s="25">
        <v>5.25</v>
      </c>
      <c r="C20" s="25">
        <v>3.25</v>
      </c>
      <c r="D20" s="25">
        <v>1.75</v>
      </c>
      <c r="E20" s="25">
        <v>3.75</v>
      </c>
      <c r="F20" s="26">
        <v>0.5</v>
      </c>
      <c r="I20" s="49">
        <v>2000</v>
      </c>
      <c r="J20" s="52">
        <v>3000</v>
      </c>
    </row>
    <row r="21" spans="1:10" ht="15.75" thickBot="1" x14ac:dyDescent="0.3">
      <c r="A21" s="3"/>
      <c r="B21" s="3"/>
      <c r="C21" s="3"/>
      <c r="D21" s="3"/>
      <c r="E21" s="3"/>
      <c r="F21" s="3"/>
      <c r="I21" s="85">
        <f>SUM(I14:I20)</f>
        <v>10000</v>
      </c>
      <c r="J21" s="53">
        <f>SUM(J14:J20)</f>
        <v>13000</v>
      </c>
    </row>
    <row r="22" spans="1:10" ht="16.5" thickBot="1" x14ac:dyDescent="0.3">
      <c r="A22" s="135" t="s">
        <v>116</v>
      </c>
      <c r="B22" s="150"/>
      <c r="C22" s="150"/>
      <c r="D22" s="150"/>
      <c r="E22" s="150"/>
      <c r="F22" s="136"/>
      <c r="G22" s="12"/>
      <c r="H22" s="12"/>
      <c r="I22" s="12"/>
    </row>
    <row r="23" spans="1:10" ht="16.5" thickBot="1" x14ac:dyDescent="0.3">
      <c r="A23" s="19"/>
      <c r="B23" s="137" t="s">
        <v>1</v>
      </c>
      <c r="C23" s="138"/>
      <c r="D23" s="138"/>
      <c r="E23" s="138"/>
      <c r="F23" s="139"/>
      <c r="H23" s="12"/>
      <c r="I23" s="145" t="s">
        <v>20</v>
      </c>
      <c r="J23" s="144"/>
    </row>
    <row r="24" spans="1:10" ht="15.75" thickBot="1" x14ac:dyDescent="0.3">
      <c r="A24" s="22" t="s">
        <v>12</v>
      </c>
      <c r="B24" s="20" t="s">
        <v>2</v>
      </c>
      <c r="C24" s="10" t="s">
        <v>3</v>
      </c>
      <c r="D24" s="10" t="s">
        <v>4</v>
      </c>
      <c r="E24" s="10" t="s">
        <v>5</v>
      </c>
      <c r="F24" s="11" t="s">
        <v>6</v>
      </c>
      <c r="I24" s="123" t="s">
        <v>13</v>
      </c>
      <c r="J24" s="124" t="s">
        <v>14</v>
      </c>
    </row>
    <row r="25" spans="1:10" x14ac:dyDescent="0.25">
      <c r="A25" s="95" t="s">
        <v>120</v>
      </c>
      <c r="B25" s="27">
        <v>14</v>
      </c>
      <c r="C25" s="27">
        <v>19</v>
      </c>
      <c r="D25" s="27">
        <v>13</v>
      </c>
      <c r="E25" s="27">
        <v>17</v>
      </c>
      <c r="F25" s="28">
        <v>10</v>
      </c>
      <c r="I25" s="125">
        <v>1</v>
      </c>
      <c r="J25" s="51">
        <v>10000</v>
      </c>
    </row>
    <row r="26" spans="1:10" ht="15.75" thickBot="1" x14ac:dyDescent="0.3">
      <c r="A26" s="21" t="s">
        <v>119</v>
      </c>
      <c r="B26" s="29">
        <v>2500</v>
      </c>
      <c r="C26" s="29">
        <v>1500</v>
      </c>
      <c r="D26" s="29">
        <v>3500</v>
      </c>
      <c r="E26" s="29">
        <v>2500</v>
      </c>
      <c r="F26" s="30">
        <v>4000</v>
      </c>
      <c r="G26" s="84">
        <f>SUM(B26:F26)</f>
        <v>14000</v>
      </c>
      <c r="I26" s="125">
        <v>2</v>
      </c>
      <c r="J26" s="51">
        <v>10000</v>
      </c>
    </row>
    <row r="27" spans="1:10" ht="15.75" thickBot="1" x14ac:dyDescent="0.3">
      <c r="I27" s="125">
        <v>3</v>
      </c>
      <c r="J27" s="51">
        <v>10000</v>
      </c>
    </row>
    <row r="28" spans="1:10" ht="16.5" thickBot="1" x14ac:dyDescent="0.3">
      <c r="A28" s="145" t="s">
        <v>195</v>
      </c>
      <c r="B28" s="143"/>
      <c r="C28" s="143"/>
      <c r="D28" s="143"/>
      <c r="E28" s="143"/>
      <c r="F28" s="144"/>
      <c r="I28" s="125">
        <v>4</v>
      </c>
      <c r="J28" s="51">
        <v>10000</v>
      </c>
    </row>
    <row r="29" spans="1:10" x14ac:dyDescent="0.25">
      <c r="A29" s="133"/>
      <c r="B29" s="137" t="s">
        <v>1</v>
      </c>
      <c r="C29" s="138"/>
      <c r="D29" s="138"/>
      <c r="E29" s="138"/>
      <c r="F29" s="139"/>
      <c r="I29" s="125">
        <v>5</v>
      </c>
      <c r="J29" s="51">
        <v>12000</v>
      </c>
    </row>
    <row r="30" spans="1:10" x14ac:dyDescent="0.25">
      <c r="A30" s="14" t="s">
        <v>15</v>
      </c>
      <c r="B30" s="5" t="s">
        <v>2</v>
      </c>
      <c r="C30" s="5" t="s">
        <v>3</v>
      </c>
      <c r="D30" s="5" t="s">
        <v>4</v>
      </c>
      <c r="E30" s="5" t="s">
        <v>5</v>
      </c>
      <c r="F30" s="6" t="s">
        <v>6</v>
      </c>
      <c r="I30" s="125">
        <v>6</v>
      </c>
      <c r="J30" s="51">
        <v>14000</v>
      </c>
    </row>
    <row r="31" spans="1:10" x14ac:dyDescent="0.25">
      <c r="A31" s="7" t="s">
        <v>2</v>
      </c>
      <c r="B31" s="116">
        <v>1000</v>
      </c>
      <c r="C31" s="109">
        <v>0</v>
      </c>
      <c r="D31" s="109">
        <v>0</v>
      </c>
      <c r="E31" s="109">
        <v>0</v>
      </c>
      <c r="F31" s="110">
        <v>0</v>
      </c>
      <c r="G31" s="31">
        <f>SUM(B31:F31)</f>
        <v>1000</v>
      </c>
      <c r="I31" s="125">
        <v>7</v>
      </c>
      <c r="J31" s="51">
        <v>14000</v>
      </c>
    </row>
    <row r="32" spans="1:10" x14ac:dyDescent="0.25">
      <c r="A32" s="8" t="s">
        <v>3</v>
      </c>
      <c r="B32" s="106">
        <v>0</v>
      </c>
      <c r="C32" s="107">
        <v>0</v>
      </c>
      <c r="D32" s="107">
        <v>750</v>
      </c>
      <c r="E32" s="107">
        <v>0</v>
      </c>
      <c r="F32" s="112">
        <v>0</v>
      </c>
      <c r="G32" s="31">
        <f t="shared" ref="G32:G37" si="0">SUM(B32:F32)</f>
        <v>750</v>
      </c>
      <c r="I32" s="125">
        <v>8</v>
      </c>
      <c r="J32" s="51">
        <v>14000</v>
      </c>
    </row>
    <row r="33" spans="1:11" x14ac:dyDescent="0.25">
      <c r="A33" s="8" t="s">
        <v>4</v>
      </c>
      <c r="B33" s="106">
        <v>0</v>
      </c>
      <c r="C33" s="107">
        <v>0</v>
      </c>
      <c r="D33" s="107">
        <v>2500</v>
      </c>
      <c r="E33" s="107">
        <v>0</v>
      </c>
      <c r="F33" s="112">
        <v>0</v>
      </c>
      <c r="G33" s="31">
        <f t="shared" si="0"/>
        <v>2500</v>
      </c>
      <c r="I33" s="125">
        <v>9</v>
      </c>
      <c r="J33" s="51">
        <v>14000</v>
      </c>
    </row>
    <row r="34" spans="1:11" ht="15.75" thickBot="1" x14ac:dyDescent="0.3">
      <c r="A34" s="8" t="s">
        <v>5</v>
      </c>
      <c r="B34" s="106">
        <v>0</v>
      </c>
      <c r="C34" s="107">
        <v>0</v>
      </c>
      <c r="D34" s="107">
        <v>0</v>
      </c>
      <c r="E34" s="107">
        <v>0</v>
      </c>
      <c r="F34" s="112">
        <v>1500</v>
      </c>
      <c r="G34" s="31">
        <f t="shared" si="0"/>
        <v>1500</v>
      </c>
      <c r="I34" s="126">
        <v>10</v>
      </c>
      <c r="J34" s="52">
        <v>14000</v>
      </c>
    </row>
    <row r="35" spans="1:11" ht="15.75" thickBot="1" x14ac:dyDescent="0.3">
      <c r="A35" s="8" t="s">
        <v>7</v>
      </c>
      <c r="B35" s="106">
        <v>1500</v>
      </c>
      <c r="C35" s="107">
        <v>0</v>
      </c>
      <c r="D35" s="107">
        <v>0</v>
      </c>
      <c r="E35" s="107">
        <v>0</v>
      </c>
      <c r="F35" s="112">
        <v>0</v>
      </c>
      <c r="G35" s="31">
        <f t="shared" si="0"/>
        <v>1500</v>
      </c>
    </row>
    <row r="36" spans="1:11" ht="15.75" thickBot="1" x14ac:dyDescent="0.3">
      <c r="A36" s="8" t="s">
        <v>8</v>
      </c>
      <c r="B36" s="106">
        <v>0</v>
      </c>
      <c r="C36" s="107">
        <v>0</v>
      </c>
      <c r="D36" s="107">
        <v>250</v>
      </c>
      <c r="E36" s="107">
        <v>0</v>
      </c>
      <c r="F36" s="112">
        <v>500</v>
      </c>
      <c r="G36" s="31">
        <f t="shared" si="0"/>
        <v>750</v>
      </c>
      <c r="I36" s="148" t="s">
        <v>16</v>
      </c>
      <c r="J36" s="149"/>
    </row>
    <row r="37" spans="1:11" ht="15.75" thickBot="1" x14ac:dyDescent="0.3">
      <c r="A37" s="9" t="s">
        <v>6</v>
      </c>
      <c r="B37" s="117">
        <v>0</v>
      </c>
      <c r="C37" s="114">
        <v>0</v>
      </c>
      <c r="D37" s="114">
        <v>0</v>
      </c>
      <c r="E37" s="114">
        <v>0</v>
      </c>
      <c r="F37" s="115">
        <v>2000</v>
      </c>
      <c r="G37" s="31">
        <f t="shared" si="0"/>
        <v>2000</v>
      </c>
      <c r="I37" s="2" t="s">
        <v>18</v>
      </c>
      <c r="J37" s="34">
        <v>0.9</v>
      </c>
    </row>
    <row r="38" spans="1:11" ht="15.75" thickBot="1" x14ac:dyDescent="0.3">
      <c r="A38" s="133" t="s">
        <v>197</v>
      </c>
      <c r="G38" s="31"/>
      <c r="I38" s="2" t="s">
        <v>21</v>
      </c>
      <c r="J38" s="35">
        <v>30000000</v>
      </c>
    </row>
    <row r="39" spans="1:11" x14ac:dyDescent="0.25">
      <c r="A39" s="39"/>
      <c r="B39" s="37" t="s">
        <v>2</v>
      </c>
      <c r="C39" s="37" t="s">
        <v>3</v>
      </c>
      <c r="D39" s="37" t="s">
        <v>4</v>
      </c>
      <c r="E39" s="37" t="s">
        <v>5</v>
      </c>
      <c r="F39" s="38" t="s">
        <v>6</v>
      </c>
      <c r="G39" s="31"/>
      <c r="I39" s="127" t="s">
        <v>23</v>
      </c>
      <c r="J39" s="128">
        <v>0.4</v>
      </c>
    </row>
    <row r="40" spans="1:11" ht="15.75" thickBot="1" x14ac:dyDescent="0.3">
      <c r="A40" s="93" t="s">
        <v>30</v>
      </c>
      <c r="B40" s="40">
        <f>SUM(B31:B37)</f>
        <v>2500</v>
      </c>
      <c r="C40" s="40">
        <f t="shared" ref="C40:F40" si="1">SUM(C31:C37)</f>
        <v>0</v>
      </c>
      <c r="D40" s="40">
        <f t="shared" si="1"/>
        <v>3500</v>
      </c>
      <c r="E40" s="40">
        <f t="shared" si="1"/>
        <v>0</v>
      </c>
      <c r="F40" s="41">
        <f t="shared" si="1"/>
        <v>4000</v>
      </c>
      <c r="G40" s="31">
        <f>SUM(B40:F40)</f>
        <v>10000</v>
      </c>
      <c r="I40" s="127" t="s">
        <v>24</v>
      </c>
      <c r="J40" s="128">
        <v>0.1</v>
      </c>
      <c r="K40" s="129" t="s">
        <v>25</v>
      </c>
    </row>
    <row r="41" spans="1:11" ht="15.75" thickBot="1" x14ac:dyDescent="0.3">
      <c r="G41" s="31"/>
      <c r="I41" s="4" t="s">
        <v>26</v>
      </c>
      <c r="J41" s="36">
        <v>300</v>
      </c>
    </row>
    <row r="42" spans="1:11" ht="16.5" thickBot="1" x14ac:dyDescent="0.3">
      <c r="A42" s="145" t="s">
        <v>17</v>
      </c>
      <c r="B42" s="143"/>
      <c r="C42" s="143"/>
      <c r="D42" s="143"/>
      <c r="E42" s="144"/>
    </row>
    <row r="43" spans="1:11" ht="15.75" x14ac:dyDescent="0.25">
      <c r="A43" s="70" t="s">
        <v>40</v>
      </c>
      <c r="B43" s="71" t="s">
        <v>41</v>
      </c>
      <c r="C43" s="71"/>
      <c r="D43" s="71" t="s">
        <v>42</v>
      </c>
      <c r="E43" s="72" t="s">
        <v>43</v>
      </c>
      <c r="F43" s="54"/>
      <c r="G43" s="54"/>
    </row>
    <row r="44" spans="1:11" x14ac:dyDescent="0.25">
      <c r="A44" s="7" t="s">
        <v>59</v>
      </c>
      <c r="B44" s="96" t="s">
        <v>128</v>
      </c>
      <c r="C44" s="60" t="s">
        <v>127</v>
      </c>
      <c r="D44" s="97" t="s">
        <v>127</v>
      </c>
      <c r="E44" s="66"/>
      <c r="F44" s="54"/>
      <c r="G44" s="54"/>
    </row>
    <row r="45" spans="1:11" x14ac:dyDescent="0.25">
      <c r="A45" s="7" t="s">
        <v>31</v>
      </c>
      <c r="B45" s="59">
        <f t="shared" ref="B45:B51" si="2">SUM(B31:F31)</f>
        <v>1000</v>
      </c>
      <c r="C45" s="60" t="s">
        <v>39</v>
      </c>
      <c r="D45" s="61">
        <f t="shared" ref="D45:D51" si="3">I14</f>
        <v>1000</v>
      </c>
      <c r="E45" s="66">
        <f>B45-D45</f>
        <v>0</v>
      </c>
    </row>
    <row r="46" spans="1:11" x14ac:dyDescent="0.25">
      <c r="A46" s="8" t="s">
        <v>32</v>
      </c>
      <c r="B46" s="55">
        <f t="shared" si="2"/>
        <v>750</v>
      </c>
      <c r="C46" s="12" t="s">
        <v>39</v>
      </c>
      <c r="D46" s="56">
        <f t="shared" si="3"/>
        <v>750</v>
      </c>
      <c r="E46" s="67">
        <f t="shared" ref="E46:E56" si="4">B46-D46</f>
        <v>0</v>
      </c>
    </row>
    <row r="47" spans="1:11" x14ac:dyDescent="0.25">
      <c r="A47" s="8" t="s">
        <v>33</v>
      </c>
      <c r="B47" s="55">
        <f t="shared" si="2"/>
        <v>2500</v>
      </c>
      <c r="C47" s="12" t="s">
        <v>39</v>
      </c>
      <c r="D47" s="56">
        <f t="shared" si="3"/>
        <v>2500</v>
      </c>
      <c r="E47" s="67">
        <f t="shared" si="4"/>
        <v>0</v>
      </c>
    </row>
    <row r="48" spans="1:11" x14ac:dyDescent="0.25">
      <c r="A48" s="8" t="s">
        <v>34</v>
      </c>
      <c r="B48" s="55">
        <f t="shared" si="2"/>
        <v>1500</v>
      </c>
      <c r="C48" s="12" t="s">
        <v>39</v>
      </c>
      <c r="D48" s="56">
        <f t="shared" si="3"/>
        <v>1500</v>
      </c>
      <c r="E48" s="67">
        <f t="shared" si="4"/>
        <v>0</v>
      </c>
    </row>
    <row r="49" spans="1:7" x14ac:dyDescent="0.25">
      <c r="A49" s="8" t="s">
        <v>35</v>
      </c>
      <c r="B49" s="55">
        <f t="shared" si="2"/>
        <v>1500</v>
      </c>
      <c r="C49" s="12" t="s">
        <v>39</v>
      </c>
      <c r="D49" s="56">
        <f t="shared" si="3"/>
        <v>1500</v>
      </c>
      <c r="E49" s="67">
        <f t="shared" si="4"/>
        <v>0</v>
      </c>
    </row>
    <row r="50" spans="1:7" x14ac:dyDescent="0.25">
      <c r="A50" s="8" t="s">
        <v>36</v>
      </c>
      <c r="B50" s="55">
        <f t="shared" si="2"/>
        <v>750</v>
      </c>
      <c r="C50" s="12" t="s">
        <v>39</v>
      </c>
      <c r="D50" s="56">
        <f t="shared" si="3"/>
        <v>750</v>
      </c>
      <c r="E50" s="67">
        <f t="shared" si="4"/>
        <v>0</v>
      </c>
    </row>
    <row r="51" spans="1:7" s="54" customFormat="1" x14ac:dyDescent="0.25">
      <c r="A51" s="62" t="s">
        <v>37</v>
      </c>
      <c r="B51" s="63">
        <f t="shared" si="2"/>
        <v>2000</v>
      </c>
      <c r="C51" s="64" t="s">
        <v>39</v>
      </c>
      <c r="D51" s="65">
        <f t="shared" si="3"/>
        <v>2000</v>
      </c>
      <c r="E51" s="68">
        <f t="shared" si="4"/>
        <v>0</v>
      </c>
      <c r="F51"/>
      <c r="G51"/>
    </row>
    <row r="52" spans="1:7" x14ac:dyDescent="0.25">
      <c r="A52" s="16" t="s">
        <v>121</v>
      </c>
      <c r="B52" s="55">
        <f>B40</f>
        <v>2500</v>
      </c>
      <c r="C52" s="12" t="s">
        <v>38</v>
      </c>
      <c r="D52" s="56">
        <f>B26</f>
        <v>2500</v>
      </c>
      <c r="E52" s="67">
        <f t="shared" si="4"/>
        <v>0</v>
      </c>
    </row>
    <row r="53" spans="1:7" x14ac:dyDescent="0.25">
      <c r="A53" s="16" t="s">
        <v>122</v>
      </c>
      <c r="B53" s="55">
        <f>C40</f>
        <v>0</v>
      </c>
      <c r="C53" s="12" t="s">
        <v>38</v>
      </c>
      <c r="D53" s="56">
        <f>$C$26</f>
        <v>1500</v>
      </c>
      <c r="E53" s="67">
        <f t="shared" si="4"/>
        <v>-1500</v>
      </c>
    </row>
    <row r="54" spans="1:7" x14ac:dyDescent="0.25">
      <c r="A54" s="16" t="s">
        <v>123</v>
      </c>
      <c r="B54" s="55">
        <f>D40</f>
        <v>3500</v>
      </c>
      <c r="C54" s="12" t="s">
        <v>38</v>
      </c>
      <c r="D54" s="56">
        <f>D26</f>
        <v>3500</v>
      </c>
      <c r="E54" s="67">
        <f t="shared" si="4"/>
        <v>0</v>
      </c>
    </row>
    <row r="55" spans="1:7" x14ac:dyDescent="0.25">
      <c r="A55" s="16" t="s">
        <v>124</v>
      </c>
      <c r="B55" s="55">
        <f>E40</f>
        <v>0</v>
      </c>
      <c r="C55" s="12" t="s">
        <v>38</v>
      </c>
      <c r="D55" s="56">
        <f>E26</f>
        <v>2500</v>
      </c>
      <c r="E55" s="67">
        <f t="shared" si="4"/>
        <v>-2500</v>
      </c>
    </row>
    <row r="56" spans="1:7" ht="15.75" thickBot="1" x14ac:dyDescent="0.3">
      <c r="A56" s="18" t="s">
        <v>125</v>
      </c>
      <c r="B56" s="57">
        <f>F40</f>
        <v>4000</v>
      </c>
      <c r="C56" s="15" t="s">
        <v>38</v>
      </c>
      <c r="D56" s="58">
        <f>F26</f>
        <v>4000</v>
      </c>
      <c r="E56" s="69">
        <f t="shared" si="4"/>
        <v>0</v>
      </c>
    </row>
    <row r="57" spans="1:7" x14ac:dyDescent="0.25">
      <c r="C57" s="1"/>
    </row>
    <row r="58" spans="1:7" ht="15.75" thickBot="1" x14ac:dyDescent="0.3">
      <c r="C58" s="1"/>
    </row>
    <row r="59" spans="1:7" ht="16.5" thickBot="1" x14ac:dyDescent="0.3">
      <c r="A59" s="145" t="s">
        <v>194</v>
      </c>
      <c r="B59" s="143"/>
      <c r="C59" s="143"/>
      <c r="D59" s="143"/>
      <c r="E59" s="143"/>
      <c r="F59" s="144"/>
    </row>
    <row r="60" spans="1:7" x14ac:dyDescent="0.25">
      <c r="A60" s="13"/>
      <c r="B60" s="137" t="s">
        <v>1</v>
      </c>
      <c r="C60" s="138"/>
      <c r="D60" s="138"/>
      <c r="E60" s="138"/>
      <c r="F60" s="139"/>
    </row>
    <row r="61" spans="1:7" x14ac:dyDescent="0.25">
      <c r="A61" s="14" t="s">
        <v>15</v>
      </c>
      <c r="B61" s="5" t="s">
        <v>2</v>
      </c>
      <c r="C61" s="5" t="s">
        <v>3</v>
      </c>
      <c r="D61" s="5" t="s">
        <v>4</v>
      </c>
      <c r="E61" s="5" t="s">
        <v>5</v>
      </c>
      <c r="F61" s="6" t="s">
        <v>6</v>
      </c>
    </row>
    <row r="62" spans="1:7" x14ac:dyDescent="0.25">
      <c r="A62" s="7" t="s">
        <v>2</v>
      </c>
      <c r="B62" s="116">
        <v>1000</v>
      </c>
      <c r="C62" s="109">
        <v>0</v>
      </c>
      <c r="D62" s="109">
        <v>0</v>
      </c>
      <c r="E62" s="109">
        <v>0</v>
      </c>
      <c r="F62" s="110">
        <v>0</v>
      </c>
      <c r="G62" s="122">
        <f t="shared" ref="G62:G67" si="5">SUM(B62:F62)</f>
        <v>1000</v>
      </c>
    </row>
    <row r="63" spans="1:7" x14ac:dyDescent="0.25">
      <c r="A63" s="8" t="s">
        <v>3</v>
      </c>
      <c r="B63" s="106">
        <v>0</v>
      </c>
      <c r="C63" s="107">
        <v>0</v>
      </c>
      <c r="D63" s="107">
        <v>650</v>
      </c>
      <c r="E63" s="107">
        <v>0</v>
      </c>
      <c r="F63" s="112">
        <v>100</v>
      </c>
      <c r="G63" s="122">
        <f t="shared" si="5"/>
        <v>750</v>
      </c>
    </row>
    <row r="64" spans="1:7" x14ac:dyDescent="0.25">
      <c r="A64" s="8" t="s">
        <v>4</v>
      </c>
      <c r="B64" s="106">
        <v>0</v>
      </c>
      <c r="C64" s="107">
        <v>0</v>
      </c>
      <c r="D64" s="107">
        <v>2500</v>
      </c>
      <c r="E64" s="107">
        <v>0</v>
      </c>
      <c r="F64" s="112">
        <v>0</v>
      </c>
      <c r="G64" s="122">
        <f t="shared" si="5"/>
        <v>2500</v>
      </c>
    </row>
    <row r="65" spans="1:7" x14ac:dyDescent="0.25">
      <c r="A65" s="8" t="s">
        <v>5</v>
      </c>
      <c r="B65" s="106">
        <v>0</v>
      </c>
      <c r="C65" s="107">
        <v>0</v>
      </c>
      <c r="D65" s="107">
        <v>0</v>
      </c>
      <c r="E65" s="107">
        <v>1000</v>
      </c>
      <c r="F65" s="112">
        <v>500</v>
      </c>
      <c r="G65" s="122">
        <f t="shared" si="5"/>
        <v>1500</v>
      </c>
    </row>
    <row r="66" spans="1:7" x14ac:dyDescent="0.25">
      <c r="A66" s="8" t="s">
        <v>7</v>
      </c>
      <c r="B66" s="106">
        <v>1250</v>
      </c>
      <c r="C66" s="107">
        <v>0</v>
      </c>
      <c r="D66" s="107">
        <v>0</v>
      </c>
      <c r="E66" s="107">
        <v>0</v>
      </c>
      <c r="F66" s="112">
        <v>250</v>
      </c>
      <c r="G66" s="122">
        <f t="shared" si="5"/>
        <v>1500</v>
      </c>
    </row>
    <row r="67" spans="1:7" x14ac:dyDescent="0.25">
      <c r="A67" s="8" t="s">
        <v>8</v>
      </c>
      <c r="B67" s="106">
        <v>0</v>
      </c>
      <c r="C67" s="107">
        <v>0</v>
      </c>
      <c r="D67" s="107">
        <v>0</v>
      </c>
      <c r="E67" s="107">
        <v>0</v>
      </c>
      <c r="F67" s="112">
        <v>750</v>
      </c>
      <c r="G67" s="122">
        <f t="shared" si="5"/>
        <v>750</v>
      </c>
    </row>
    <row r="68" spans="1:7" ht="15.75" thickBot="1" x14ac:dyDescent="0.3">
      <c r="A68" s="9" t="s">
        <v>6</v>
      </c>
      <c r="B68" s="117">
        <v>0</v>
      </c>
      <c r="C68" s="114">
        <v>0</v>
      </c>
      <c r="D68" s="114">
        <v>0</v>
      </c>
      <c r="E68" s="114">
        <v>0</v>
      </c>
      <c r="F68" s="115">
        <v>2000</v>
      </c>
      <c r="G68" s="122">
        <f>SUM(B68:F68)</f>
        <v>2000</v>
      </c>
    </row>
    <row r="69" spans="1:7" ht="15.75" thickBot="1" x14ac:dyDescent="0.3">
      <c r="A69" s="133" t="s">
        <v>198</v>
      </c>
      <c r="C69" s="1"/>
    </row>
    <row r="70" spans="1:7" x14ac:dyDescent="0.25">
      <c r="A70" s="39"/>
      <c r="B70" s="37" t="s">
        <v>2</v>
      </c>
      <c r="C70" s="37" t="s">
        <v>3</v>
      </c>
      <c r="D70" s="37" t="s">
        <v>4</v>
      </c>
      <c r="E70" s="37" t="s">
        <v>5</v>
      </c>
      <c r="F70" s="38" t="s">
        <v>6</v>
      </c>
    </row>
    <row r="71" spans="1:7" ht="15.75" thickBot="1" x14ac:dyDescent="0.3">
      <c r="A71" s="93" t="s">
        <v>30</v>
      </c>
      <c r="B71" s="40">
        <f>SUM(B62:B68)</f>
        <v>2250</v>
      </c>
      <c r="C71" s="40">
        <f t="shared" ref="C71:F71" si="6">SUM(C62:C68)</f>
        <v>0</v>
      </c>
      <c r="D71" s="40">
        <f t="shared" si="6"/>
        <v>3150</v>
      </c>
      <c r="E71" s="40">
        <f t="shared" si="6"/>
        <v>1000</v>
      </c>
      <c r="F71" s="41">
        <f t="shared" si="6"/>
        <v>3600</v>
      </c>
      <c r="G71" s="122">
        <f>SUM(B71:F71)</f>
        <v>10000</v>
      </c>
    </row>
  </sheetData>
  <mergeCells count="16">
    <mergeCell ref="E4:F4"/>
    <mergeCell ref="B60:F60"/>
    <mergeCell ref="A1:XFD1"/>
    <mergeCell ref="B12:F12"/>
    <mergeCell ref="A11:F11"/>
    <mergeCell ref="A59:F59"/>
    <mergeCell ref="I11:J11"/>
    <mergeCell ref="I12:J12"/>
    <mergeCell ref="I36:J36"/>
    <mergeCell ref="A28:F28"/>
    <mergeCell ref="A42:E42"/>
    <mergeCell ref="B29:F29"/>
    <mergeCell ref="I23:J23"/>
    <mergeCell ref="A22:F22"/>
    <mergeCell ref="B23:F2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456-E5B3-47CA-A408-BF4EADAA7DBA}">
  <dimension ref="A1:N63"/>
  <sheetViews>
    <sheetView tabSelected="1" workbookViewId="0">
      <selection sqref="A1:XFD1"/>
    </sheetView>
  </sheetViews>
  <sheetFormatPr defaultRowHeight="15" x14ac:dyDescent="0.25"/>
  <cols>
    <col min="1" max="1" width="25" bestFit="1" customWidth="1"/>
    <col min="2" max="2" width="15.28515625" bestFit="1" customWidth="1"/>
    <col min="3" max="4" width="8" bestFit="1" customWidth="1"/>
    <col min="5" max="5" width="14.42578125" bestFit="1" customWidth="1"/>
    <col min="6" max="6" width="10.5703125" bestFit="1" customWidth="1"/>
    <col min="7" max="7" width="2.7109375" customWidth="1"/>
    <col min="8" max="8" width="20" bestFit="1" customWidth="1"/>
    <col min="9" max="9" width="8" bestFit="1" customWidth="1"/>
  </cols>
  <sheetData>
    <row r="1" spans="1:14" s="140" customFormat="1" ht="34.5" customHeight="1" thickBot="1" x14ac:dyDescent="0.3">
      <c r="A1" s="140" t="s">
        <v>0</v>
      </c>
    </row>
    <row r="2" spans="1:14" x14ac:dyDescent="0.25">
      <c r="A2" t="s">
        <v>27</v>
      </c>
    </row>
    <row r="3" spans="1:14" ht="15.75" thickBot="1" x14ac:dyDescent="0.3"/>
    <row r="4" spans="1:14" x14ac:dyDescent="0.25">
      <c r="A4" s="42" t="s">
        <v>22</v>
      </c>
      <c r="B4" s="45" cm="1">
        <f t="array" ref="B4">SUM(B39:E39*B23:E23)</f>
        <v>151500</v>
      </c>
    </row>
    <row r="5" spans="1:14" x14ac:dyDescent="0.25">
      <c r="A5" s="43" t="s">
        <v>28</v>
      </c>
      <c r="B5" s="46" cm="1">
        <f t="array" ref="B5">SUM(B30:E36*B12:E18)</f>
        <v>13062.5</v>
      </c>
    </row>
    <row r="6" spans="1:14" ht="15.75" thickBot="1" x14ac:dyDescent="0.3">
      <c r="A6" s="44" t="s">
        <v>117</v>
      </c>
      <c r="B6" s="94" cm="1">
        <f t="array" ref="B6">SUM((B4:B5)*I25)</f>
        <v>49368750</v>
      </c>
      <c r="K6" s="17"/>
      <c r="L6" s="17"/>
      <c r="M6" s="17"/>
      <c r="N6" s="17"/>
    </row>
    <row r="7" spans="1:14" x14ac:dyDescent="0.25">
      <c r="A7" s="132" t="s">
        <v>196</v>
      </c>
      <c r="B7" s="131"/>
      <c r="K7" s="17"/>
      <c r="L7" s="17"/>
      <c r="M7" s="17"/>
      <c r="N7" s="17"/>
    </row>
    <row r="8" spans="1:14" ht="15.75" thickBot="1" x14ac:dyDescent="0.3">
      <c r="K8" s="17"/>
      <c r="L8" s="17"/>
      <c r="M8" s="17"/>
      <c r="N8" s="17"/>
    </row>
    <row r="9" spans="1:14" ht="16.5" thickBot="1" x14ac:dyDescent="0.3">
      <c r="A9" s="135" t="s">
        <v>118</v>
      </c>
      <c r="B9" s="150"/>
      <c r="C9" s="150"/>
      <c r="D9" s="150"/>
      <c r="E9" s="136"/>
      <c r="H9" s="145" t="s">
        <v>19</v>
      </c>
      <c r="I9" s="144"/>
      <c r="K9" s="79"/>
      <c r="L9" s="79"/>
      <c r="M9" s="17"/>
      <c r="N9" s="17"/>
    </row>
    <row r="10" spans="1:14" x14ac:dyDescent="0.25">
      <c r="A10" s="13"/>
      <c r="B10" s="137" t="s">
        <v>1</v>
      </c>
      <c r="C10" s="138"/>
      <c r="D10" s="138"/>
      <c r="E10" s="139"/>
      <c r="H10" s="146" t="s">
        <v>9</v>
      </c>
      <c r="I10" s="147"/>
      <c r="K10" s="77"/>
      <c r="L10" s="77"/>
      <c r="M10" s="17"/>
      <c r="N10" s="17"/>
    </row>
    <row r="11" spans="1:14" x14ac:dyDescent="0.25">
      <c r="A11" s="14" t="s">
        <v>15</v>
      </c>
      <c r="B11" s="10" t="s">
        <v>2</v>
      </c>
      <c r="C11" s="10" t="s">
        <v>3</v>
      </c>
      <c r="D11" s="10" t="s">
        <v>4</v>
      </c>
      <c r="E11" s="11" t="s">
        <v>5</v>
      </c>
      <c r="H11" s="47" t="s">
        <v>10</v>
      </c>
      <c r="I11" s="50" t="s">
        <v>11</v>
      </c>
      <c r="K11" s="77"/>
      <c r="L11" s="78"/>
      <c r="M11" s="17"/>
      <c r="N11" s="17"/>
    </row>
    <row r="12" spans="1:14" x14ac:dyDescent="0.25">
      <c r="A12" s="8" t="s">
        <v>2</v>
      </c>
      <c r="B12" s="23">
        <v>0.75</v>
      </c>
      <c r="C12" s="23">
        <v>2.5</v>
      </c>
      <c r="D12" s="23">
        <v>4.5</v>
      </c>
      <c r="E12" s="24">
        <v>4.75</v>
      </c>
      <c r="H12" s="48">
        <v>1000</v>
      </c>
      <c r="I12" s="51">
        <v>1000</v>
      </c>
      <c r="K12" s="77"/>
      <c r="L12" s="78"/>
      <c r="M12" s="17"/>
      <c r="N12" s="17"/>
    </row>
    <row r="13" spans="1:14" x14ac:dyDescent="0.25">
      <c r="A13" s="8" t="s">
        <v>3</v>
      </c>
      <c r="B13" s="23">
        <v>2.5</v>
      </c>
      <c r="C13" s="23">
        <v>1</v>
      </c>
      <c r="D13" s="23">
        <v>2.5</v>
      </c>
      <c r="E13" s="24">
        <v>2.75</v>
      </c>
      <c r="H13" s="48">
        <v>750</v>
      </c>
      <c r="I13" s="51">
        <v>1000</v>
      </c>
      <c r="K13" s="77"/>
      <c r="L13" s="78"/>
      <c r="M13" s="17"/>
      <c r="N13" s="17"/>
    </row>
    <row r="14" spans="1:14" x14ac:dyDescent="0.25">
      <c r="A14" s="8" t="s">
        <v>4</v>
      </c>
      <c r="B14" s="23">
        <v>4.5</v>
      </c>
      <c r="C14" s="23">
        <v>2.5</v>
      </c>
      <c r="D14" s="23">
        <v>0.5</v>
      </c>
      <c r="E14" s="24">
        <v>2.25</v>
      </c>
      <c r="H14" s="48">
        <v>2500</v>
      </c>
      <c r="I14" s="51">
        <v>3000</v>
      </c>
      <c r="K14" s="77"/>
      <c r="L14" s="78"/>
      <c r="M14" s="17"/>
      <c r="N14" s="17"/>
    </row>
    <row r="15" spans="1:14" x14ac:dyDescent="0.25">
      <c r="A15" s="8" t="s">
        <v>5</v>
      </c>
      <c r="B15" s="23">
        <v>4.75</v>
      </c>
      <c r="C15" s="23">
        <v>2.75</v>
      </c>
      <c r="D15" s="23">
        <v>2.25</v>
      </c>
      <c r="E15" s="24">
        <v>0.75</v>
      </c>
      <c r="H15" s="48">
        <v>1500</v>
      </c>
      <c r="I15" s="51">
        <v>2000</v>
      </c>
      <c r="K15" s="77"/>
      <c r="L15" s="78"/>
      <c r="M15" s="17"/>
      <c r="N15" s="17"/>
    </row>
    <row r="16" spans="1:14" x14ac:dyDescent="0.25">
      <c r="A16" s="8" t="s">
        <v>7</v>
      </c>
      <c r="B16" s="23">
        <v>1.5</v>
      </c>
      <c r="C16" s="23">
        <v>1.5</v>
      </c>
      <c r="D16" s="23">
        <v>3.75</v>
      </c>
      <c r="E16" s="24">
        <v>2.5</v>
      </c>
      <c r="H16" s="48">
        <v>1500</v>
      </c>
      <c r="I16" s="51">
        <v>2000</v>
      </c>
      <c r="K16" s="77"/>
      <c r="L16" s="78"/>
      <c r="M16" s="17"/>
      <c r="N16" s="17"/>
    </row>
    <row r="17" spans="1:14" x14ac:dyDescent="0.25">
      <c r="A17" s="8" t="s">
        <v>8</v>
      </c>
      <c r="B17" s="23">
        <v>3</v>
      </c>
      <c r="C17" s="23">
        <v>2.25</v>
      </c>
      <c r="D17" s="23">
        <v>3</v>
      </c>
      <c r="E17" s="24">
        <v>3.5</v>
      </c>
      <c r="H17" s="48">
        <v>750</v>
      </c>
      <c r="I17" s="51">
        <v>1000</v>
      </c>
      <c r="K17" s="77"/>
      <c r="L17" s="78"/>
      <c r="M17" s="17"/>
      <c r="N17" s="17"/>
    </row>
    <row r="18" spans="1:14" ht="15.75" thickBot="1" x14ac:dyDescent="0.3">
      <c r="A18" s="9" t="s">
        <v>6</v>
      </c>
      <c r="B18" s="25">
        <v>5.25</v>
      </c>
      <c r="C18" s="25">
        <v>3.25</v>
      </c>
      <c r="D18" s="25">
        <v>1.75</v>
      </c>
      <c r="E18" s="26">
        <v>3.75</v>
      </c>
      <c r="H18" s="49">
        <v>2000</v>
      </c>
      <c r="I18" s="52">
        <v>3000</v>
      </c>
      <c r="K18" s="77"/>
      <c r="L18" s="78"/>
      <c r="M18" s="17"/>
      <c r="N18" s="17"/>
    </row>
    <row r="19" spans="1:14" ht="15.75" thickBot="1" x14ac:dyDescent="0.3">
      <c r="A19" s="3"/>
      <c r="B19" s="3"/>
      <c r="C19" s="3"/>
      <c r="D19" s="3"/>
      <c r="E19" s="3"/>
      <c r="H19" s="85">
        <f>SUM(H12:H18)</f>
        <v>10000</v>
      </c>
      <c r="I19" s="53">
        <f>SUM(I12:I18)</f>
        <v>13000</v>
      </c>
      <c r="K19" s="77"/>
      <c r="L19" s="78"/>
      <c r="M19" s="17"/>
      <c r="N19" s="17"/>
    </row>
    <row r="20" spans="1:14" ht="16.5" thickBot="1" x14ac:dyDescent="0.3">
      <c r="A20" s="135" t="s">
        <v>116</v>
      </c>
      <c r="B20" s="150"/>
      <c r="C20" s="150"/>
      <c r="D20" s="150"/>
      <c r="E20" s="136"/>
      <c r="F20" s="12"/>
      <c r="G20" s="12"/>
      <c r="H20" s="12"/>
      <c r="K20" s="77"/>
      <c r="L20" s="78"/>
      <c r="M20" s="17"/>
      <c r="N20" s="17"/>
    </row>
    <row r="21" spans="1:14" ht="15.75" thickBot="1" x14ac:dyDescent="0.3">
      <c r="A21" s="19"/>
      <c r="B21" s="137" t="s">
        <v>1</v>
      </c>
      <c r="C21" s="138"/>
      <c r="D21" s="138"/>
      <c r="E21" s="139"/>
      <c r="K21" s="17"/>
      <c r="L21" s="17"/>
      <c r="M21" s="17"/>
      <c r="N21" s="17"/>
    </row>
    <row r="22" spans="1:14" ht="15.75" thickBot="1" x14ac:dyDescent="0.3">
      <c r="A22" s="22" t="s">
        <v>12</v>
      </c>
      <c r="B22" s="20" t="s">
        <v>2</v>
      </c>
      <c r="C22" s="10" t="s">
        <v>3</v>
      </c>
      <c r="D22" s="10" t="s">
        <v>4</v>
      </c>
      <c r="E22" s="11" t="s">
        <v>5</v>
      </c>
      <c r="H22" s="148" t="s">
        <v>16</v>
      </c>
      <c r="I22" s="149"/>
      <c r="K22" s="17"/>
      <c r="L22" s="17"/>
      <c r="M22" s="17"/>
      <c r="N22" s="17"/>
    </row>
    <row r="23" spans="1:14" x14ac:dyDescent="0.25">
      <c r="A23" s="95" t="s">
        <v>120</v>
      </c>
      <c r="B23" s="27">
        <v>14</v>
      </c>
      <c r="C23" s="27">
        <v>19</v>
      </c>
      <c r="D23" s="27">
        <v>13</v>
      </c>
      <c r="E23" s="74">
        <v>17</v>
      </c>
      <c r="H23" s="2" t="s">
        <v>18</v>
      </c>
      <c r="I23" s="34">
        <v>0.9</v>
      </c>
      <c r="K23" s="17"/>
      <c r="L23" s="17"/>
      <c r="M23" s="17"/>
      <c r="N23" s="17"/>
    </row>
    <row r="24" spans="1:14" ht="15.75" thickBot="1" x14ac:dyDescent="0.3">
      <c r="A24" s="21" t="s">
        <v>119</v>
      </c>
      <c r="B24" s="29">
        <v>2500</v>
      </c>
      <c r="C24" s="29">
        <v>1500</v>
      </c>
      <c r="D24" s="29">
        <v>3500</v>
      </c>
      <c r="E24" s="75">
        <v>2500</v>
      </c>
      <c r="F24" s="134">
        <f>SUM(A24:E24)</f>
        <v>10000</v>
      </c>
      <c r="G24" s="32"/>
      <c r="H24" s="2" t="s">
        <v>23</v>
      </c>
      <c r="I24" s="34">
        <v>0.4</v>
      </c>
      <c r="K24" s="17"/>
      <c r="L24" s="17"/>
      <c r="M24" s="17"/>
      <c r="N24" s="17"/>
    </row>
    <row r="25" spans="1:14" ht="15.75" thickBot="1" x14ac:dyDescent="0.3">
      <c r="B25" s="33"/>
      <c r="C25" s="33"/>
      <c r="D25" s="33"/>
      <c r="E25" s="33"/>
      <c r="H25" s="4" t="s">
        <v>26</v>
      </c>
      <c r="I25" s="36">
        <v>300</v>
      </c>
      <c r="K25" s="17"/>
      <c r="L25" s="17"/>
      <c r="M25" s="17"/>
      <c r="N25" s="17"/>
    </row>
    <row r="26" spans="1:14" ht="15.75" thickBot="1" x14ac:dyDescent="0.3">
      <c r="K26" s="17"/>
      <c r="L26" s="17"/>
      <c r="M26" s="17"/>
      <c r="N26" s="17"/>
    </row>
    <row r="27" spans="1:14" ht="16.5" thickBot="1" x14ac:dyDescent="0.3">
      <c r="A27" s="145" t="s">
        <v>195</v>
      </c>
      <c r="B27" s="143"/>
      <c r="C27" s="143"/>
      <c r="D27" s="143"/>
      <c r="E27" s="144"/>
    </row>
    <row r="28" spans="1:14" x14ac:dyDescent="0.25">
      <c r="A28" s="13"/>
      <c r="B28" s="137" t="s">
        <v>1</v>
      </c>
      <c r="C28" s="138"/>
      <c r="D28" s="138"/>
      <c r="E28" s="139"/>
    </row>
    <row r="29" spans="1:14" x14ac:dyDescent="0.25">
      <c r="A29" s="14" t="s">
        <v>15</v>
      </c>
      <c r="B29" s="10" t="s">
        <v>2</v>
      </c>
      <c r="C29" s="10" t="s">
        <v>3</v>
      </c>
      <c r="D29" s="10" t="s">
        <v>4</v>
      </c>
      <c r="E29" s="11" t="s">
        <v>5</v>
      </c>
    </row>
    <row r="30" spans="1:14" x14ac:dyDescent="0.25">
      <c r="A30" s="8" t="s">
        <v>2</v>
      </c>
      <c r="B30" s="108">
        <v>1000</v>
      </c>
      <c r="C30" s="109">
        <v>0</v>
      </c>
      <c r="D30" s="109">
        <v>0</v>
      </c>
      <c r="E30" s="110">
        <v>0</v>
      </c>
      <c r="F30" s="31">
        <f>SUM(B30:E30)</f>
        <v>1000</v>
      </c>
    </row>
    <row r="31" spans="1:14" x14ac:dyDescent="0.25">
      <c r="A31" s="8" t="s">
        <v>3</v>
      </c>
      <c r="B31" s="111">
        <v>0</v>
      </c>
      <c r="C31" s="107">
        <v>750</v>
      </c>
      <c r="D31" s="107">
        <v>0</v>
      </c>
      <c r="E31" s="112">
        <v>0</v>
      </c>
      <c r="F31" s="31">
        <f t="shared" ref="F31:F36" si="0">SUM(B31:E31)</f>
        <v>750</v>
      </c>
    </row>
    <row r="32" spans="1:14" x14ac:dyDescent="0.25">
      <c r="A32" s="8" t="s">
        <v>4</v>
      </c>
      <c r="B32" s="111">
        <v>0</v>
      </c>
      <c r="C32" s="107">
        <v>0</v>
      </c>
      <c r="D32" s="107">
        <v>1500</v>
      </c>
      <c r="E32" s="112">
        <v>1000</v>
      </c>
      <c r="F32" s="31">
        <f t="shared" si="0"/>
        <v>2500</v>
      </c>
    </row>
    <row r="33" spans="1:8" x14ac:dyDescent="0.25">
      <c r="A33" s="8" t="s">
        <v>5</v>
      </c>
      <c r="B33" s="111">
        <v>0</v>
      </c>
      <c r="C33" s="107">
        <v>0</v>
      </c>
      <c r="D33" s="107">
        <v>0</v>
      </c>
      <c r="E33" s="112">
        <v>1500</v>
      </c>
      <c r="F33" s="31">
        <f t="shared" si="0"/>
        <v>1500</v>
      </c>
    </row>
    <row r="34" spans="1:8" x14ac:dyDescent="0.25">
      <c r="A34" s="8" t="s">
        <v>7</v>
      </c>
      <c r="B34" s="111">
        <v>1500</v>
      </c>
      <c r="C34" s="107">
        <v>0</v>
      </c>
      <c r="D34" s="107">
        <v>0</v>
      </c>
      <c r="E34" s="112">
        <v>0</v>
      </c>
      <c r="F34" s="31">
        <f t="shared" si="0"/>
        <v>1500</v>
      </c>
    </row>
    <row r="35" spans="1:8" x14ac:dyDescent="0.25">
      <c r="A35" s="8" t="s">
        <v>8</v>
      </c>
      <c r="B35" s="111">
        <v>0</v>
      </c>
      <c r="C35" s="107">
        <v>750</v>
      </c>
      <c r="D35" s="107">
        <v>0</v>
      </c>
      <c r="E35" s="112">
        <v>0</v>
      </c>
      <c r="F35" s="31">
        <f t="shared" si="0"/>
        <v>750</v>
      </c>
    </row>
    <row r="36" spans="1:8" ht="15.75" thickBot="1" x14ac:dyDescent="0.3">
      <c r="A36" s="9" t="s">
        <v>6</v>
      </c>
      <c r="B36" s="113">
        <v>0</v>
      </c>
      <c r="C36" s="114">
        <v>0</v>
      </c>
      <c r="D36" s="114">
        <v>2000</v>
      </c>
      <c r="E36" s="115">
        <v>0</v>
      </c>
      <c r="F36" s="31">
        <f t="shared" si="0"/>
        <v>2000</v>
      </c>
    </row>
    <row r="37" spans="1:8" ht="15.75" thickBot="1" x14ac:dyDescent="0.3"/>
    <row r="38" spans="1:8" x14ac:dyDescent="0.25">
      <c r="A38" s="39"/>
      <c r="B38" s="37" t="s">
        <v>2</v>
      </c>
      <c r="C38" s="37" t="s">
        <v>3</v>
      </c>
      <c r="D38" s="37" t="s">
        <v>4</v>
      </c>
      <c r="E38" s="38" t="s">
        <v>5</v>
      </c>
      <c r="F38" s="31"/>
    </row>
    <row r="39" spans="1:8" ht="15.75" thickBot="1" x14ac:dyDescent="0.3">
      <c r="A39" s="73" t="s">
        <v>30</v>
      </c>
      <c r="B39" s="40">
        <f>SUM(B30:B36)</f>
        <v>2500</v>
      </c>
      <c r="C39" s="40">
        <f>SUM(C30:C36)</f>
        <v>1500</v>
      </c>
      <c r="D39" s="40">
        <f>SUM(D30:D36)</f>
        <v>3500</v>
      </c>
      <c r="E39" s="76">
        <f>SUM(E30:E36)</f>
        <v>2500</v>
      </c>
      <c r="F39" s="31">
        <f>SUM(B39:E39)</f>
        <v>10000</v>
      </c>
    </row>
    <row r="40" spans="1:8" ht="15.75" thickBot="1" x14ac:dyDescent="0.3">
      <c r="F40" s="31"/>
    </row>
    <row r="41" spans="1:8" ht="16.5" thickBot="1" x14ac:dyDescent="0.3">
      <c r="A41" s="145" t="s">
        <v>17</v>
      </c>
      <c r="B41" s="143"/>
      <c r="C41" s="143"/>
      <c r="D41" s="143"/>
      <c r="E41" s="144"/>
    </row>
    <row r="42" spans="1:8" ht="15.75" x14ac:dyDescent="0.25">
      <c r="A42" s="70" t="s">
        <v>40</v>
      </c>
      <c r="B42" s="71" t="s">
        <v>41</v>
      </c>
      <c r="C42" s="71"/>
      <c r="D42" s="71" t="s">
        <v>42</v>
      </c>
      <c r="E42" s="72" t="s">
        <v>43</v>
      </c>
      <c r="F42" s="54"/>
      <c r="G42" s="54"/>
      <c r="H42" s="54"/>
    </row>
    <row r="43" spans="1:8" x14ac:dyDescent="0.25">
      <c r="A43" s="7" t="s">
        <v>59</v>
      </c>
      <c r="B43" s="96" t="s">
        <v>126</v>
      </c>
      <c r="C43" s="60" t="s">
        <v>127</v>
      </c>
      <c r="D43" s="97" t="s">
        <v>127</v>
      </c>
      <c r="E43" s="66"/>
      <c r="F43" s="54"/>
      <c r="G43" s="54"/>
    </row>
    <row r="44" spans="1:8" x14ac:dyDescent="0.25">
      <c r="A44" s="7" t="s">
        <v>31</v>
      </c>
      <c r="B44" s="81">
        <f t="shared" ref="B44:B50" si="1">SUM(B30:E30)</f>
        <v>1000</v>
      </c>
      <c r="C44" s="60" t="s">
        <v>39</v>
      </c>
      <c r="D44" s="61">
        <f t="shared" ref="D44:D50" si="2">H12</f>
        <v>1000</v>
      </c>
      <c r="E44" s="66">
        <f>B44-D44</f>
        <v>0</v>
      </c>
    </row>
    <row r="45" spans="1:8" x14ac:dyDescent="0.25">
      <c r="A45" s="8" t="s">
        <v>32</v>
      </c>
      <c r="B45" s="82">
        <f t="shared" si="1"/>
        <v>750</v>
      </c>
      <c r="C45" s="12" t="s">
        <v>39</v>
      </c>
      <c r="D45" s="56">
        <f t="shared" si="2"/>
        <v>750</v>
      </c>
      <c r="E45" s="67">
        <f t="shared" ref="E45:E54" si="3">B45-D45</f>
        <v>0</v>
      </c>
    </row>
    <row r="46" spans="1:8" x14ac:dyDescent="0.25">
      <c r="A46" s="8" t="s">
        <v>33</v>
      </c>
      <c r="B46" s="82">
        <f t="shared" si="1"/>
        <v>2500</v>
      </c>
      <c r="C46" s="12" t="s">
        <v>39</v>
      </c>
      <c r="D46" s="56">
        <f t="shared" si="2"/>
        <v>2500</v>
      </c>
      <c r="E46" s="67">
        <f t="shared" si="3"/>
        <v>0</v>
      </c>
    </row>
    <row r="47" spans="1:8" x14ac:dyDescent="0.25">
      <c r="A47" s="8" t="s">
        <v>34</v>
      </c>
      <c r="B47" s="82">
        <f t="shared" si="1"/>
        <v>1500</v>
      </c>
      <c r="C47" s="12" t="s">
        <v>39</v>
      </c>
      <c r="D47" s="56">
        <f t="shared" si="2"/>
        <v>1500</v>
      </c>
      <c r="E47" s="67">
        <f t="shared" si="3"/>
        <v>0</v>
      </c>
    </row>
    <row r="48" spans="1:8" s="54" customFormat="1" x14ac:dyDescent="0.25">
      <c r="A48" s="8" t="s">
        <v>35</v>
      </c>
      <c r="B48" s="82">
        <f t="shared" si="1"/>
        <v>1500</v>
      </c>
      <c r="C48" s="12" t="s">
        <v>39</v>
      </c>
      <c r="D48" s="56">
        <f t="shared" si="2"/>
        <v>1500</v>
      </c>
      <c r="E48" s="67">
        <f t="shared" si="3"/>
        <v>0</v>
      </c>
      <c r="F48"/>
      <c r="G48"/>
      <c r="H48"/>
    </row>
    <row r="49" spans="1:5" x14ac:dyDescent="0.25">
      <c r="A49" s="8" t="s">
        <v>36</v>
      </c>
      <c r="B49" s="82">
        <f t="shared" si="1"/>
        <v>750</v>
      </c>
      <c r="C49" s="12" t="s">
        <v>39</v>
      </c>
      <c r="D49" s="56">
        <f t="shared" si="2"/>
        <v>750</v>
      </c>
      <c r="E49" s="67">
        <f t="shared" si="3"/>
        <v>0</v>
      </c>
    </row>
    <row r="50" spans="1:5" x14ac:dyDescent="0.25">
      <c r="A50" s="62" t="s">
        <v>37</v>
      </c>
      <c r="B50" s="83">
        <f t="shared" si="1"/>
        <v>2000</v>
      </c>
      <c r="C50" s="64" t="s">
        <v>39</v>
      </c>
      <c r="D50" s="65">
        <f t="shared" si="2"/>
        <v>2000</v>
      </c>
      <c r="E50" s="68">
        <f t="shared" si="3"/>
        <v>0</v>
      </c>
    </row>
    <row r="51" spans="1:5" x14ac:dyDescent="0.25">
      <c r="A51" s="80" t="s">
        <v>121</v>
      </c>
      <c r="B51" s="59">
        <f>B39</f>
        <v>2500</v>
      </c>
      <c r="C51" s="60" t="s">
        <v>38</v>
      </c>
      <c r="D51" s="61">
        <f>B24</f>
        <v>2500</v>
      </c>
      <c r="E51" s="66">
        <f t="shared" si="3"/>
        <v>0</v>
      </c>
    </row>
    <row r="52" spans="1:5" x14ac:dyDescent="0.25">
      <c r="A52" s="16" t="s">
        <v>122</v>
      </c>
      <c r="B52" s="55">
        <f>C39</f>
        <v>1500</v>
      </c>
      <c r="C52" s="12" t="s">
        <v>38</v>
      </c>
      <c r="D52" s="56">
        <f>C24</f>
        <v>1500</v>
      </c>
      <c r="E52" s="67">
        <f t="shared" si="3"/>
        <v>0</v>
      </c>
    </row>
    <row r="53" spans="1:5" x14ac:dyDescent="0.25">
      <c r="A53" s="16" t="s">
        <v>123</v>
      </c>
      <c r="B53" s="55">
        <f>D39</f>
        <v>3500</v>
      </c>
      <c r="C53" s="12" t="s">
        <v>38</v>
      </c>
      <c r="D53" s="56">
        <f>D24</f>
        <v>3500</v>
      </c>
      <c r="E53" s="67">
        <f t="shared" si="3"/>
        <v>0</v>
      </c>
    </row>
    <row r="54" spans="1:5" ht="15.75" thickBot="1" x14ac:dyDescent="0.3">
      <c r="A54" s="18" t="s">
        <v>124</v>
      </c>
      <c r="B54" s="57">
        <f>E39</f>
        <v>2500</v>
      </c>
      <c r="C54" s="15" t="s">
        <v>38</v>
      </c>
      <c r="D54" s="58">
        <f>E24</f>
        <v>2500</v>
      </c>
      <c r="E54" s="69">
        <f t="shared" si="3"/>
        <v>0</v>
      </c>
    </row>
    <row r="55" spans="1:5" x14ac:dyDescent="0.25">
      <c r="C55" s="1"/>
    </row>
    <row r="56" spans="1:5" x14ac:dyDescent="0.25">
      <c r="C56" s="1"/>
    </row>
    <row r="62" spans="1:5" x14ac:dyDescent="0.25">
      <c r="C62" s="1"/>
    </row>
    <row r="63" spans="1:5" x14ac:dyDescent="0.25">
      <c r="C63" s="1"/>
    </row>
  </sheetData>
  <mergeCells count="11">
    <mergeCell ref="A20:E20"/>
    <mergeCell ref="A1:XFD1"/>
    <mergeCell ref="H9:I9"/>
    <mergeCell ref="H10:I10"/>
    <mergeCell ref="B10:E10"/>
    <mergeCell ref="A9:E9"/>
    <mergeCell ref="H22:I22"/>
    <mergeCell ref="A27:E27"/>
    <mergeCell ref="B28:E28"/>
    <mergeCell ref="A41:E41"/>
    <mergeCell ref="B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W_Guadalajara</vt:lpstr>
      <vt:lpstr>Wo_Guadalajara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Gomez</dc:creator>
  <cp:lastModifiedBy>Emily Gomez</cp:lastModifiedBy>
  <dcterms:created xsi:type="dcterms:W3CDTF">2020-03-26T03:48:02Z</dcterms:created>
  <dcterms:modified xsi:type="dcterms:W3CDTF">2020-03-29T22:20:36Z</dcterms:modified>
</cp:coreProperties>
</file>