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liott\Documents\ORP5001\"/>
    </mc:Choice>
  </mc:AlternateContent>
  <bookViews>
    <workbookView xWindow="0" yWindow="0" windowWidth="20490" windowHeight="7755" activeTab="1"/>
  </bookViews>
  <sheets>
    <sheet name="Dynamic Programming" sheetId="2" r:id="rId1"/>
    <sheet name="Assignment Problem" sheetId="3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3" i="3" l="1"/>
  <c r="L62" i="3"/>
  <c r="L61" i="3"/>
  <c r="L60" i="3"/>
  <c r="L59" i="3"/>
  <c r="L58" i="3"/>
  <c r="L57" i="3"/>
  <c r="L56" i="3"/>
  <c r="N49" i="3"/>
  <c r="M49" i="3"/>
  <c r="L49" i="3"/>
  <c r="N48" i="3"/>
  <c r="M48" i="3"/>
  <c r="L48" i="3"/>
  <c r="N47" i="3"/>
  <c r="M47" i="3"/>
  <c r="L47" i="3"/>
  <c r="N46" i="3"/>
  <c r="M46" i="3"/>
  <c r="L46" i="3"/>
  <c r="N45" i="3"/>
  <c r="M45" i="3"/>
  <c r="L45" i="3"/>
  <c r="P44" i="3"/>
  <c r="O44" i="3"/>
  <c r="K44" i="3"/>
  <c r="J44" i="3"/>
  <c r="Q43" i="3"/>
  <c r="P43" i="3"/>
  <c r="O43" i="3"/>
  <c r="K43" i="3"/>
  <c r="J43" i="3"/>
  <c r="P42" i="3"/>
  <c r="O42" i="3"/>
  <c r="K42" i="3"/>
  <c r="J42" i="3"/>
  <c r="J15" i="3"/>
  <c r="L12" i="3"/>
  <c r="O15" i="3"/>
  <c r="Q19" i="3" l="1"/>
  <c r="P19" i="3"/>
  <c r="O19" i="3"/>
  <c r="K19" i="3"/>
  <c r="J19" i="3"/>
  <c r="Q18" i="3"/>
  <c r="P18" i="3"/>
  <c r="O18" i="3"/>
  <c r="K18" i="3"/>
  <c r="J18" i="3"/>
  <c r="Q17" i="3"/>
  <c r="P17" i="3"/>
  <c r="O17" i="3"/>
  <c r="K17" i="3"/>
  <c r="R17" i="3" s="1"/>
  <c r="J17" i="3"/>
  <c r="Q16" i="3"/>
  <c r="P16" i="3"/>
  <c r="O16" i="3"/>
  <c r="K16" i="3"/>
  <c r="J16" i="3"/>
  <c r="Q15" i="3"/>
  <c r="P15" i="3"/>
  <c r="K15" i="3"/>
  <c r="R15" i="3"/>
  <c r="O25" i="3" s="1"/>
  <c r="O35" i="3" s="1"/>
  <c r="O45" i="3" s="1"/>
  <c r="N14" i="3"/>
  <c r="M14" i="3"/>
  <c r="L14" i="3"/>
  <c r="N13" i="3"/>
  <c r="M13" i="3"/>
  <c r="L13" i="3"/>
  <c r="N12" i="3"/>
  <c r="M12" i="3"/>
  <c r="R13" i="3" l="1"/>
  <c r="N23" i="3" s="1"/>
  <c r="N33" i="3" s="1"/>
  <c r="N43" i="3" s="1"/>
  <c r="J25" i="3"/>
  <c r="J35" i="3" s="1"/>
  <c r="J45" i="3" s="1"/>
  <c r="R16" i="3"/>
  <c r="K26" i="3" s="1"/>
  <c r="K36" i="3" s="1"/>
  <c r="K46" i="3" s="1"/>
  <c r="P27" i="3"/>
  <c r="P37" i="3" s="1"/>
  <c r="P47" i="3" s="1"/>
  <c r="Q27" i="3"/>
  <c r="Q37" i="3" s="1"/>
  <c r="J27" i="3"/>
  <c r="J37" i="3" s="1"/>
  <c r="J47" i="3" s="1"/>
  <c r="M23" i="3"/>
  <c r="L23" i="3"/>
  <c r="L33" i="3" s="1"/>
  <c r="L43" i="3" s="1"/>
  <c r="O27" i="3"/>
  <c r="O37" i="3" s="1"/>
  <c r="O47" i="3" s="1"/>
  <c r="K27" i="3"/>
  <c r="K37" i="3" s="1"/>
  <c r="K47" i="3" s="1"/>
  <c r="R14" i="3"/>
  <c r="K25" i="3"/>
  <c r="P25" i="3"/>
  <c r="R12" i="3"/>
  <c r="Q25" i="3"/>
  <c r="Q35" i="3" s="1"/>
  <c r="R18" i="3"/>
  <c r="K28" i="3" s="1"/>
  <c r="K38" i="3" s="1"/>
  <c r="K48" i="3" s="1"/>
  <c r="R19" i="3"/>
  <c r="Q43" i="2"/>
  <c r="P43" i="2"/>
  <c r="I43" i="2"/>
  <c r="H43" i="2"/>
  <c r="Q42" i="2"/>
  <c r="P42" i="2"/>
  <c r="J42" i="2"/>
  <c r="I42" i="2"/>
  <c r="H42" i="2"/>
  <c r="Q41" i="2"/>
  <c r="P41" i="2"/>
  <c r="I41" i="2"/>
  <c r="H41" i="2"/>
  <c r="R40" i="2"/>
  <c r="Q40" i="2"/>
  <c r="P40" i="2"/>
  <c r="J40" i="2"/>
  <c r="I40" i="2"/>
  <c r="H40" i="2"/>
  <c r="Q39" i="2"/>
  <c r="P39" i="2"/>
  <c r="I39" i="2"/>
  <c r="H39" i="2"/>
  <c r="Q38" i="2"/>
  <c r="P38" i="2"/>
  <c r="J38" i="2"/>
  <c r="I38" i="2"/>
  <c r="H38" i="2"/>
  <c r="Y37" i="2"/>
  <c r="X37" i="2"/>
  <c r="Q37" i="2"/>
  <c r="P37" i="2"/>
  <c r="I37" i="2"/>
  <c r="H37" i="2"/>
  <c r="Z36" i="2"/>
  <c r="Y36" i="2"/>
  <c r="X36" i="2"/>
  <c r="R36" i="2"/>
  <c r="Q36" i="2"/>
  <c r="P36" i="2"/>
  <c r="J36" i="2"/>
  <c r="I36" i="2"/>
  <c r="H36" i="2"/>
  <c r="N22" i="3" l="1"/>
  <c r="N32" i="3" s="1"/>
  <c r="N42" i="3" s="1"/>
  <c r="L22" i="3"/>
  <c r="L32" i="3" s="1"/>
  <c r="L42" i="3" s="1"/>
  <c r="O26" i="3"/>
  <c r="O36" i="3" s="1"/>
  <c r="O46" i="3" s="1"/>
  <c r="Q26" i="3"/>
  <c r="Q36" i="3" s="1"/>
  <c r="J26" i="3"/>
  <c r="J36" i="3" s="1"/>
  <c r="J46" i="3" s="1"/>
  <c r="P26" i="3"/>
  <c r="P36" i="3" s="1"/>
  <c r="P46" i="3" s="1"/>
  <c r="L24" i="3"/>
  <c r="L34" i="3" s="1"/>
  <c r="L44" i="3" s="1"/>
  <c r="Q28" i="3"/>
  <c r="Q38" i="3" s="1"/>
  <c r="Q29" i="3"/>
  <c r="Q39" i="3" s="1"/>
  <c r="Q49" i="3" s="1"/>
  <c r="P28" i="3"/>
  <c r="P38" i="3" s="1"/>
  <c r="P48" i="3" s="1"/>
  <c r="Q32" i="3"/>
  <c r="Q42" i="3" s="1"/>
  <c r="P29" i="3"/>
  <c r="P39" i="3" s="1"/>
  <c r="P49" i="3" s="1"/>
  <c r="J28" i="3"/>
  <c r="J38" i="3" s="1"/>
  <c r="J48" i="3" s="1"/>
  <c r="M24" i="3"/>
  <c r="Q34" i="3"/>
  <c r="Q44" i="3" s="1"/>
  <c r="M22" i="3"/>
  <c r="O28" i="3"/>
  <c r="O38" i="3" s="1"/>
  <c r="O48" i="3" s="1"/>
  <c r="J29" i="3"/>
  <c r="J39" i="3" s="1"/>
  <c r="J49" i="3" s="1"/>
  <c r="K29" i="3"/>
  <c r="K39" i="3" s="1"/>
  <c r="K49" i="3" s="1"/>
  <c r="N24" i="3"/>
  <c r="N34" i="3" s="1"/>
  <c r="N44" i="3" s="1"/>
  <c r="O29" i="3"/>
  <c r="O39" i="3" s="1"/>
  <c r="O49" i="3" s="1"/>
  <c r="M32" i="3" l="1"/>
  <c r="M42" i="3" s="1"/>
  <c r="M34" i="3"/>
  <c r="M44" i="3" s="1"/>
  <c r="P35" i="3"/>
  <c r="P45" i="3" s="1"/>
  <c r="M33" i="3"/>
  <c r="M43" i="3" s="1"/>
  <c r="K35" i="3"/>
  <c r="K45" i="3" s="1"/>
</calcChain>
</file>

<file path=xl/sharedStrings.xml><?xml version="1.0" encoding="utf-8"?>
<sst xmlns="http://schemas.openxmlformats.org/spreadsheetml/2006/main" count="275" uniqueCount="82">
  <si>
    <t>Louisville</t>
  </si>
  <si>
    <t>Cincinnati</t>
  </si>
  <si>
    <t>Indianapolis</t>
  </si>
  <si>
    <t>Columbus</t>
  </si>
  <si>
    <t>Lima</t>
  </si>
  <si>
    <t>City</t>
  </si>
  <si>
    <t>Fostoria</t>
  </si>
  <si>
    <t>f_t(i) = min j {cost_ij + f_t+1(j)}</t>
  </si>
  <si>
    <t>c_ij</t>
  </si>
  <si>
    <t>f_t+1(j)</t>
  </si>
  <si>
    <t>=</t>
  </si>
  <si>
    <t>f_t(i)</t>
  </si>
  <si>
    <t>j</t>
  </si>
  <si>
    <t>total</t>
  </si>
  <si>
    <t>min</t>
  </si>
  <si>
    <t>Step 4</t>
  </si>
  <si>
    <t>Step 3</t>
  </si>
  <si>
    <t>Step 2</t>
  </si>
  <si>
    <t>Step 1</t>
  </si>
  <si>
    <t>A few years ago I traveled to Cooperstown, New York from Louisville for an outside, overnight concert.</t>
  </si>
  <si>
    <t>My options are listed below. Using this information, what would the shortest path be?</t>
  </si>
  <si>
    <t>I can use dynamic programing and a recursive relation to easily calculate this.</t>
  </si>
  <si>
    <t>2nd Stop</t>
  </si>
  <si>
    <t>Fort Wayne</t>
  </si>
  <si>
    <t>3rd Stop</t>
  </si>
  <si>
    <t>Cleveland</t>
  </si>
  <si>
    <t>Pittsburg</t>
  </si>
  <si>
    <t>4th Stop</t>
  </si>
  <si>
    <t>Cooperstown</t>
  </si>
  <si>
    <t>1st Stop</t>
  </si>
  <si>
    <t>Copperstown</t>
  </si>
  <si>
    <t>Node</t>
  </si>
  <si>
    <t>Using dynamic programing we can use the recursion method to find the shortest distance for each step:</t>
  </si>
  <si>
    <t>f_4(8)</t>
  </si>
  <si>
    <t>f_4(9)</t>
  </si>
  <si>
    <t>f_3(4)</t>
  </si>
  <si>
    <t>f_3(5)</t>
  </si>
  <si>
    <t>f_3(6)</t>
  </si>
  <si>
    <t>f_3(7)</t>
  </si>
  <si>
    <t>f_2(2)</t>
  </si>
  <si>
    <t>f_2(3)</t>
  </si>
  <si>
    <t>f_1(1)</t>
  </si>
  <si>
    <t>Suppose I were to travel to this city again and instead of only making stops on the highway I stopped where friends and family live</t>
  </si>
  <si>
    <t>Where t is the step, i is the node and ij is the arc from node i to node j</t>
  </si>
  <si>
    <t>We can select the shortest path at each step working backwards</t>
  </si>
  <si>
    <t>Thus the shortest path is  1-2-7-8. In other words, from Louisville to Cooperstown with stops at Cincinnati, Columbus, and Cleveland.</t>
  </si>
  <si>
    <t>For my wedding my fiance and I want to pair the wedding party such that there is the least amount of height difference overall.</t>
  </si>
  <si>
    <t>We can calculate this using an assigment algorithm called the Hungarian method used in minimzation problems.</t>
  </si>
  <si>
    <t>The heights are listed below</t>
  </si>
  <si>
    <t>Groomsmen</t>
  </si>
  <si>
    <t>Bridesmaids</t>
  </si>
  <si>
    <t>Matt</t>
  </si>
  <si>
    <t>Nate</t>
  </si>
  <si>
    <t>Adam</t>
  </si>
  <si>
    <t>Tyler</t>
  </si>
  <si>
    <t>Matt L</t>
  </si>
  <si>
    <t>Danny</t>
  </si>
  <si>
    <t>Trey</t>
  </si>
  <si>
    <t>Aaron</t>
  </si>
  <si>
    <t>Abbie</t>
  </si>
  <si>
    <t>Charlene</t>
  </si>
  <si>
    <t>Ciera</t>
  </si>
  <si>
    <t>Tiffany</t>
  </si>
  <si>
    <t>Daniel</t>
  </si>
  <si>
    <t>Jasmine</t>
  </si>
  <si>
    <t>Jade</t>
  </si>
  <si>
    <t>Caitlin</t>
  </si>
  <si>
    <t>Height (inches)</t>
  </si>
  <si>
    <t>Height Difference Matrix</t>
  </si>
  <si>
    <t>Minimum</t>
  </si>
  <si>
    <t>Reduced Cost Matrix</t>
  </si>
  <si>
    <t>Min</t>
  </si>
  <si>
    <t>We also want my three brothers to walk with her three sisters</t>
  </si>
  <si>
    <t>M</t>
  </si>
  <si>
    <t>Let M be som arbitrarily large number</t>
  </si>
  <si>
    <t>Once we have to draw 8 lines to cross out all zeroes we are done.</t>
  </si>
  <si>
    <t>There are multiple solutions to this. One solution would be</t>
  </si>
  <si>
    <t>Bridesmaid</t>
  </si>
  <si>
    <t>Difference</t>
  </si>
  <si>
    <t>Which gives a total difference of 16 inches</t>
  </si>
  <si>
    <t>That is, we want to minimize the collective height difference between all groomsmen and bridesmaids.</t>
  </si>
  <si>
    <t>(Note: I have added 5 inches to all bridesmaids and either added or subtracted two inches from the groomsmen to make this problem more interesting)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</si>
</sst>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2" fillId="5" borderId="4" xfId="0" applyFont="1" applyFill="1" applyBorder="1"/>
    <xf numFmtId="0" fontId="0" fillId="4" borderId="4" xfId="0" applyFill="1" applyBorder="1"/>
    <xf numFmtId="0" fontId="0" fillId="4" borderId="8" xfId="0" applyFill="1" applyBorder="1"/>
    <xf numFmtId="0" fontId="0" fillId="4" borderId="13" xfId="0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2" borderId="14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0" fillId="3" borderId="14" xfId="0" applyFont="1" applyFill="1" applyBorder="1"/>
    <xf numFmtId="0" fontId="0" fillId="3" borderId="15" xfId="0" applyFont="1" applyFill="1" applyBorder="1"/>
    <xf numFmtId="0" fontId="0" fillId="3" borderId="16" xfId="0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  <xf numFmtId="0" fontId="0" fillId="6" borderId="16" xfId="0" applyFont="1" applyFill="1" applyBorder="1"/>
    <xf numFmtId="0" fontId="0" fillId="6" borderId="15" xfId="0" applyFont="1" applyFill="1" applyBorder="1"/>
    <xf numFmtId="0" fontId="0" fillId="7" borderId="15" xfId="0" applyFont="1" applyFill="1" applyBorder="1"/>
    <xf numFmtId="14" fontId="0" fillId="0" borderId="0" xfId="0" applyNumberFormat="1"/>
    <xf numFmtId="0" fontId="3" fillId="0" borderId="0" xfId="0" applyFont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5" xfId="0" applyFill="1" applyBorder="1" applyAlignment="1">
      <alignment horizontal="center"/>
    </xf>
  </cellXfs>
  <cellStyles count="1">
    <cellStyle name="Normal" xfId="0" builtinId="0"/>
  </cellStyles>
  <dxfs count="4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21</xdr:row>
      <xdr:rowOff>38100</xdr:rowOff>
    </xdr:from>
    <xdr:to>
      <xdr:col>11</xdr:col>
      <xdr:colOff>342900</xdr:colOff>
      <xdr:row>29</xdr:row>
      <xdr:rowOff>19050</xdr:rowOff>
    </xdr:to>
    <xdr:cxnSp macro="">
      <xdr:nvCxnSpPr>
        <xdr:cNvPr id="50" name="Straight Connector 49"/>
        <xdr:cNvCxnSpPr/>
      </xdr:nvCxnSpPr>
      <xdr:spPr>
        <a:xfrm>
          <a:off x="8162925" y="4067175"/>
          <a:ext cx="66675" cy="1514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333375</xdr:colOff>
      <xdr:row>21</xdr:row>
      <xdr:rowOff>66675</xdr:rowOff>
    </xdr:from>
    <xdr:to>
      <xdr:col>13</xdr:col>
      <xdr:colOff>361950</xdr:colOff>
      <xdr:row>28</xdr:row>
      <xdr:rowOff>161925</xdr:rowOff>
    </xdr:to>
    <xdr:cxnSp macro="">
      <xdr:nvCxnSpPr>
        <xdr:cNvPr id="82" name="Straight Connector 81"/>
        <xdr:cNvCxnSpPr/>
      </xdr:nvCxnSpPr>
      <xdr:spPr>
        <a:xfrm flipH="1">
          <a:off x="9782175" y="4095750"/>
          <a:ext cx="28575" cy="1428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266700</xdr:colOff>
      <xdr:row>21</xdr:row>
      <xdr:rowOff>9525</xdr:rowOff>
    </xdr:from>
    <xdr:to>
      <xdr:col>14</xdr:col>
      <xdr:colOff>333375</xdr:colOff>
      <xdr:row>28</xdr:row>
      <xdr:rowOff>152400</xdr:rowOff>
    </xdr:to>
    <xdr:cxnSp macro="">
      <xdr:nvCxnSpPr>
        <xdr:cNvPr id="86" name="Straight Connector 85"/>
        <xdr:cNvCxnSpPr/>
      </xdr:nvCxnSpPr>
      <xdr:spPr>
        <a:xfrm>
          <a:off x="10325100" y="4038600"/>
          <a:ext cx="66675" cy="1476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371475</xdr:colOff>
      <xdr:row>21</xdr:row>
      <xdr:rowOff>85725</xdr:rowOff>
    </xdr:from>
    <xdr:to>
      <xdr:col>9</xdr:col>
      <xdr:colOff>438150</xdr:colOff>
      <xdr:row>28</xdr:row>
      <xdr:rowOff>190500</xdr:rowOff>
    </xdr:to>
    <xdr:cxnSp macro="">
      <xdr:nvCxnSpPr>
        <xdr:cNvPr id="88" name="Straight Connector 87"/>
        <xdr:cNvCxnSpPr/>
      </xdr:nvCxnSpPr>
      <xdr:spPr>
        <a:xfrm>
          <a:off x="7038975" y="4114800"/>
          <a:ext cx="66675" cy="1438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190500</xdr:colOff>
      <xdr:row>25</xdr:row>
      <xdr:rowOff>57150</xdr:rowOff>
    </xdr:from>
    <xdr:to>
      <xdr:col>16</xdr:col>
      <xdr:colOff>400050</xdr:colOff>
      <xdr:row>25</xdr:row>
      <xdr:rowOff>85725</xdr:rowOff>
    </xdr:to>
    <xdr:cxnSp macro="">
      <xdr:nvCxnSpPr>
        <xdr:cNvPr id="90" name="Straight Connector 89"/>
        <xdr:cNvCxnSpPr/>
      </xdr:nvCxnSpPr>
      <xdr:spPr>
        <a:xfrm>
          <a:off x="6858000" y="4848225"/>
          <a:ext cx="4819650" cy="28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161925</xdr:colOff>
      <xdr:row>28</xdr:row>
      <xdr:rowOff>95250</xdr:rowOff>
    </xdr:from>
    <xdr:to>
      <xdr:col>16</xdr:col>
      <xdr:colOff>552450</xdr:colOff>
      <xdr:row>28</xdr:row>
      <xdr:rowOff>123825</xdr:rowOff>
    </xdr:to>
    <xdr:cxnSp macro="">
      <xdr:nvCxnSpPr>
        <xdr:cNvPr id="92" name="Straight Connector 91"/>
        <xdr:cNvCxnSpPr/>
      </xdr:nvCxnSpPr>
      <xdr:spPr>
        <a:xfrm flipV="1">
          <a:off x="6829425" y="5457825"/>
          <a:ext cx="5000625" cy="28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390525</xdr:colOff>
      <xdr:row>31</xdr:row>
      <xdr:rowOff>28575</xdr:rowOff>
    </xdr:from>
    <xdr:to>
      <xdr:col>9</xdr:col>
      <xdr:colOff>428625</xdr:colOff>
      <xdr:row>38</xdr:row>
      <xdr:rowOff>161925</xdr:rowOff>
    </xdr:to>
    <xdr:cxnSp macro="">
      <xdr:nvCxnSpPr>
        <xdr:cNvPr id="94" name="Straight Connector 93"/>
        <xdr:cNvCxnSpPr/>
      </xdr:nvCxnSpPr>
      <xdr:spPr>
        <a:xfrm>
          <a:off x="7058025" y="5981700"/>
          <a:ext cx="38100" cy="1466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390525</xdr:colOff>
      <xdr:row>31</xdr:row>
      <xdr:rowOff>47625</xdr:rowOff>
    </xdr:from>
    <xdr:to>
      <xdr:col>10</xdr:col>
      <xdr:colOff>390525</xdr:colOff>
      <xdr:row>39</xdr:row>
      <xdr:rowOff>85725</xdr:rowOff>
    </xdr:to>
    <xdr:cxnSp macro="">
      <xdr:nvCxnSpPr>
        <xdr:cNvPr id="96" name="Straight Connector 95"/>
        <xdr:cNvCxnSpPr/>
      </xdr:nvCxnSpPr>
      <xdr:spPr>
        <a:xfrm>
          <a:off x="7877175" y="6000750"/>
          <a:ext cx="0" cy="1571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295275</xdr:colOff>
      <xdr:row>31</xdr:row>
      <xdr:rowOff>66675</xdr:rowOff>
    </xdr:from>
    <xdr:to>
      <xdr:col>11</xdr:col>
      <xdr:colOff>295275</xdr:colOff>
      <xdr:row>38</xdr:row>
      <xdr:rowOff>190500</xdr:rowOff>
    </xdr:to>
    <xdr:cxnSp macro="">
      <xdr:nvCxnSpPr>
        <xdr:cNvPr id="98" name="Straight Connector 97"/>
        <xdr:cNvCxnSpPr/>
      </xdr:nvCxnSpPr>
      <xdr:spPr>
        <a:xfrm>
          <a:off x="8524875" y="6019800"/>
          <a:ext cx="0" cy="14573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314325</xdr:colOff>
      <xdr:row>31</xdr:row>
      <xdr:rowOff>28575</xdr:rowOff>
    </xdr:from>
    <xdr:to>
      <xdr:col>12</xdr:col>
      <xdr:colOff>323850</xdr:colOff>
      <xdr:row>39</xdr:row>
      <xdr:rowOff>0</xdr:rowOff>
    </xdr:to>
    <xdr:cxnSp macro="">
      <xdr:nvCxnSpPr>
        <xdr:cNvPr id="100" name="Straight Connector 99"/>
        <xdr:cNvCxnSpPr/>
      </xdr:nvCxnSpPr>
      <xdr:spPr>
        <a:xfrm>
          <a:off x="9153525" y="5981700"/>
          <a:ext cx="9525" cy="1504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257175</xdr:colOff>
      <xdr:row>31</xdr:row>
      <xdr:rowOff>38100</xdr:rowOff>
    </xdr:from>
    <xdr:to>
      <xdr:col>14</xdr:col>
      <xdr:colOff>352425</xdr:colOff>
      <xdr:row>39</xdr:row>
      <xdr:rowOff>28575</xdr:rowOff>
    </xdr:to>
    <xdr:cxnSp macro="">
      <xdr:nvCxnSpPr>
        <xdr:cNvPr id="102" name="Straight Connector 101"/>
        <xdr:cNvCxnSpPr/>
      </xdr:nvCxnSpPr>
      <xdr:spPr>
        <a:xfrm>
          <a:off x="10315575" y="5991225"/>
          <a:ext cx="95250" cy="1524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276225</xdr:colOff>
      <xdr:row>31</xdr:row>
      <xdr:rowOff>38100</xdr:rowOff>
    </xdr:from>
    <xdr:to>
      <xdr:col>13</xdr:col>
      <xdr:colOff>352425</xdr:colOff>
      <xdr:row>39</xdr:row>
      <xdr:rowOff>9525</xdr:rowOff>
    </xdr:to>
    <xdr:cxnSp macro="">
      <xdr:nvCxnSpPr>
        <xdr:cNvPr id="104" name="Straight Connector 103"/>
        <xdr:cNvCxnSpPr/>
      </xdr:nvCxnSpPr>
      <xdr:spPr>
        <a:xfrm>
          <a:off x="9725025" y="5991225"/>
          <a:ext cx="76200" cy="1504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276225</xdr:colOff>
      <xdr:row>31</xdr:row>
      <xdr:rowOff>95250</xdr:rowOff>
    </xdr:from>
    <xdr:to>
      <xdr:col>15</xdr:col>
      <xdr:colOff>304800</xdr:colOff>
      <xdr:row>38</xdr:row>
      <xdr:rowOff>190500</xdr:rowOff>
    </xdr:to>
    <xdr:cxnSp macro="">
      <xdr:nvCxnSpPr>
        <xdr:cNvPr id="106" name="Straight Connector 105"/>
        <xdr:cNvCxnSpPr/>
      </xdr:nvCxnSpPr>
      <xdr:spPr>
        <a:xfrm flipH="1">
          <a:off x="10944225" y="6048375"/>
          <a:ext cx="28575" cy="1428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1" name="Table1" displayName="Table1" ref="H8:I18" totalsRowShown="0" headerRowDxfId="3" dataDxfId="2">
  <autoFilter ref="H8:I18"/>
  <tableColumns count="2">
    <tableColumn id="1" name="City" dataDxfId="1"/>
    <tableColumn id="2" name="Nod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J55:L63" totalsRowShown="0">
  <autoFilter ref="J55:L63"/>
  <tableColumns count="3">
    <tableColumn id="1" name="Groomsmen"/>
    <tableColumn id="2" name="Bridesmaid"/>
    <tableColumn id="3" name="Difference">
      <calculatedColumnFormula>ABS(B12-VLOOKUP(F43,$D$12:$E$19,2,FALSE))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1:B19" totalsRowShown="0">
  <autoFilter ref="A11:B19"/>
  <tableColumns count="2">
    <tableColumn id="1" name="Groomsmen"/>
    <tableColumn id="2" name="Height (inches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D11:E19" totalsRowShown="0">
  <autoFilter ref="D11:E19"/>
  <tableColumns count="2">
    <tableColumn id="1" name="Bridesmaids"/>
    <tableColumn id="2" name="Height (inche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7"/>
  <sheetViews>
    <sheetView topLeftCell="A33" workbookViewId="0">
      <selection activeCell="A48" sqref="A48"/>
    </sheetView>
  </sheetViews>
  <sheetFormatPr defaultRowHeight="15" x14ac:dyDescent="0.25"/>
  <cols>
    <col min="1" max="1" width="12.28515625" customWidth="1"/>
    <col min="2" max="2" width="13.42578125" customWidth="1"/>
    <col min="3" max="3" width="14" customWidth="1"/>
    <col min="4" max="4" width="11.42578125" bestFit="1" customWidth="1"/>
    <col min="7" max="7" width="9.5703125" customWidth="1"/>
    <col min="8" max="8" width="13.42578125" customWidth="1"/>
    <col min="15" max="15" width="9.5703125" customWidth="1"/>
    <col min="23" max="23" width="9.5703125" customWidth="1"/>
  </cols>
  <sheetData>
    <row r="2" spans="1:9" x14ac:dyDescent="0.25">
      <c r="A2" t="s">
        <v>19</v>
      </c>
    </row>
    <row r="3" spans="1:9" x14ac:dyDescent="0.25">
      <c r="A3" t="s">
        <v>42</v>
      </c>
    </row>
    <row r="4" spans="1:9" x14ac:dyDescent="0.25">
      <c r="A4" t="s">
        <v>20</v>
      </c>
    </row>
    <row r="5" spans="1:9" x14ac:dyDescent="0.25">
      <c r="A5" t="s">
        <v>21</v>
      </c>
    </row>
    <row r="7" spans="1:9" ht="15.75" thickBot="1" x14ac:dyDescent="0.3"/>
    <row r="8" spans="1:9" ht="15.75" thickBot="1" x14ac:dyDescent="0.3">
      <c r="A8" s="11" t="s">
        <v>29</v>
      </c>
      <c r="B8" s="13" t="s">
        <v>1</v>
      </c>
      <c r="C8" s="8" t="s">
        <v>2</v>
      </c>
      <c r="H8" s="2" t="s">
        <v>5</v>
      </c>
      <c r="I8" s="2" t="s">
        <v>31</v>
      </c>
    </row>
    <row r="9" spans="1:9" ht="15.75" thickBot="1" x14ac:dyDescent="0.3">
      <c r="A9" s="12" t="s">
        <v>0</v>
      </c>
      <c r="B9" s="3">
        <v>99.5</v>
      </c>
      <c r="C9" s="4">
        <v>113.6</v>
      </c>
      <c r="H9" s="2" t="s">
        <v>0</v>
      </c>
      <c r="I9" s="2">
        <v>1</v>
      </c>
    </row>
    <row r="10" spans="1:9" ht="15.75" thickBot="1" x14ac:dyDescent="0.3">
      <c r="H10" s="2" t="s">
        <v>1</v>
      </c>
      <c r="I10" s="2">
        <v>2</v>
      </c>
    </row>
    <row r="11" spans="1:9" ht="15.75" thickBot="1" x14ac:dyDescent="0.3">
      <c r="A11" s="11" t="s">
        <v>22</v>
      </c>
      <c r="B11" s="7" t="s">
        <v>23</v>
      </c>
      <c r="C11" s="7" t="s">
        <v>4</v>
      </c>
      <c r="D11" s="7" t="s">
        <v>6</v>
      </c>
      <c r="E11" s="8" t="s">
        <v>3</v>
      </c>
      <c r="H11" s="2" t="s">
        <v>2</v>
      </c>
      <c r="I11" s="2">
        <v>3</v>
      </c>
    </row>
    <row r="12" spans="1:9" x14ac:dyDescent="0.25">
      <c r="A12" s="9" t="s">
        <v>1</v>
      </c>
      <c r="B12" s="5">
        <v>179.2</v>
      </c>
      <c r="C12" s="5">
        <v>126.1</v>
      </c>
      <c r="D12" s="5">
        <v>178</v>
      </c>
      <c r="E12" s="6">
        <v>107.1</v>
      </c>
      <c r="H12" s="2" t="s">
        <v>23</v>
      </c>
      <c r="I12" s="2">
        <v>4</v>
      </c>
    </row>
    <row r="13" spans="1:9" ht="15.75" thickBot="1" x14ac:dyDescent="0.3">
      <c r="A13" s="10" t="s">
        <v>2</v>
      </c>
      <c r="B13" s="3">
        <v>124.6</v>
      </c>
      <c r="C13" s="3">
        <v>173.8</v>
      </c>
      <c r="D13" s="3">
        <v>225.8</v>
      </c>
      <c r="E13" s="4">
        <v>175.3</v>
      </c>
      <c r="H13" s="2" t="s">
        <v>4</v>
      </c>
      <c r="I13" s="2">
        <v>5</v>
      </c>
    </row>
    <row r="14" spans="1:9" ht="15.75" thickBot="1" x14ac:dyDescent="0.3">
      <c r="H14" s="2" t="s">
        <v>6</v>
      </c>
      <c r="I14" s="2">
        <v>6</v>
      </c>
    </row>
    <row r="15" spans="1:9" ht="15.75" thickBot="1" x14ac:dyDescent="0.3">
      <c r="A15" s="11" t="s">
        <v>24</v>
      </c>
      <c r="B15" s="7" t="s">
        <v>25</v>
      </c>
      <c r="C15" s="8" t="s">
        <v>26</v>
      </c>
      <c r="H15" s="2" t="s">
        <v>3</v>
      </c>
      <c r="I15" s="2">
        <v>7</v>
      </c>
    </row>
    <row r="16" spans="1:9" x14ac:dyDescent="0.25">
      <c r="A16" s="14" t="s">
        <v>23</v>
      </c>
      <c r="B16" s="5">
        <v>204.4</v>
      </c>
      <c r="C16" s="6">
        <v>320.2</v>
      </c>
      <c r="H16" s="2" t="s">
        <v>25</v>
      </c>
      <c r="I16" s="2">
        <v>8</v>
      </c>
    </row>
    <row r="17" spans="1:9" x14ac:dyDescent="0.25">
      <c r="A17" s="14" t="s">
        <v>4</v>
      </c>
      <c r="B17" s="5">
        <v>172.7</v>
      </c>
      <c r="C17" s="6">
        <v>263.3</v>
      </c>
      <c r="H17" s="2" t="s">
        <v>26</v>
      </c>
      <c r="I17" s="2">
        <v>9</v>
      </c>
    </row>
    <row r="18" spans="1:9" x14ac:dyDescent="0.25">
      <c r="A18" s="14" t="s">
        <v>6</v>
      </c>
      <c r="B18" s="5">
        <v>109.6</v>
      </c>
      <c r="C18" s="6">
        <v>225.4</v>
      </c>
      <c r="H18" s="2" t="s">
        <v>30</v>
      </c>
      <c r="I18" s="2">
        <v>10</v>
      </c>
    </row>
    <row r="19" spans="1:9" ht="15.75" thickBot="1" x14ac:dyDescent="0.3">
      <c r="A19" s="10" t="s">
        <v>3</v>
      </c>
      <c r="B19" s="3">
        <v>143.9</v>
      </c>
      <c r="C19" s="4">
        <v>184.8</v>
      </c>
    </row>
    <row r="20" spans="1:9" ht="15.75" thickBot="1" x14ac:dyDescent="0.3"/>
    <row r="21" spans="1:9" ht="15.75" thickBot="1" x14ac:dyDescent="0.3">
      <c r="A21" s="11" t="s">
        <v>27</v>
      </c>
      <c r="B21" s="8" t="s">
        <v>28</v>
      </c>
    </row>
    <row r="22" spans="1:9" x14ac:dyDescent="0.25">
      <c r="A22" s="14" t="s">
        <v>25</v>
      </c>
      <c r="B22" s="6">
        <v>421.2</v>
      </c>
    </row>
    <row r="23" spans="1:9" ht="15.75" thickBot="1" x14ac:dyDescent="0.3">
      <c r="A23" s="10" t="s">
        <v>26</v>
      </c>
      <c r="B23" s="4">
        <v>417.1</v>
      </c>
    </row>
    <row r="27" spans="1:9" x14ac:dyDescent="0.25">
      <c r="A27" t="s">
        <v>32</v>
      </c>
    </row>
    <row r="29" spans="1:9" x14ac:dyDescent="0.25">
      <c r="A29" t="s">
        <v>7</v>
      </c>
    </row>
    <row r="31" spans="1:9" x14ac:dyDescent="0.25">
      <c r="A31" t="s">
        <v>43</v>
      </c>
    </row>
    <row r="32" spans="1:9" x14ac:dyDescent="0.25">
      <c r="A32" t="s">
        <v>44</v>
      </c>
    </row>
    <row r="34" spans="1:26" x14ac:dyDescent="0.25">
      <c r="A34" s="1" t="s">
        <v>15</v>
      </c>
      <c r="D34" s="1" t="s">
        <v>16</v>
      </c>
      <c r="L34" s="1" t="s">
        <v>17</v>
      </c>
      <c r="T34" s="1" t="s">
        <v>18</v>
      </c>
    </row>
    <row r="35" spans="1:26" x14ac:dyDescent="0.25">
      <c r="A35" s="18" t="s">
        <v>11</v>
      </c>
      <c r="B35" s="20" t="s">
        <v>10</v>
      </c>
      <c r="D35" s="18" t="s">
        <v>11</v>
      </c>
      <c r="E35" s="19" t="s">
        <v>12</v>
      </c>
      <c r="F35" s="19" t="s">
        <v>8</v>
      </c>
      <c r="G35" s="19" t="s">
        <v>9</v>
      </c>
      <c r="H35" s="19" t="s">
        <v>10</v>
      </c>
      <c r="I35" s="19" t="s">
        <v>13</v>
      </c>
      <c r="J35" s="20" t="s">
        <v>14</v>
      </c>
      <c r="L35" s="18" t="s">
        <v>11</v>
      </c>
      <c r="M35" s="19" t="s">
        <v>12</v>
      </c>
      <c r="N35" s="19" t="s">
        <v>8</v>
      </c>
      <c r="O35" s="19" t="s">
        <v>9</v>
      </c>
      <c r="P35" s="19" t="s">
        <v>10</v>
      </c>
      <c r="Q35" s="19" t="s">
        <v>13</v>
      </c>
      <c r="R35" s="20" t="s">
        <v>14</v>
      </c>
      <c r="T35" s="18" t="s">
        <v>11</v>
      </c>
      <c r="U35" s="19" t="s">
        <v>12</v>
      </c>
      <c r="V35" s="19" t="s">
        <v>8</v>
      </c>
      <c r="W35" s="19" t="s">
        <v>9</v>
      </c>
      <c r="X35" s="19" t="s">
        <v>10</v>
      </c>
      <c r="Y35" s="19" t="s">
        <v>13</v>
      </c>
      <c r="Z35" s="20" t="s">
        <v>14</v>
      </c>
    </row>
    <row r="36" spans="1:26" x14ac:dyDescent="0.25">
      <c r="A36" s="21" t="s">
        <v>33</v>
      </c>
      <c r="B36" s="27">
        <v>421.2</v>
      </c>
      <c r="D36" s="21" t="s">
        <v>35</v>
      </c>
      <c r="E36" s="22">
        <v>8</v>
      </c>
      <c r="F36" s="22">
        <v>204.4</v>
      </c>
      <c r="G36" s="22" t="s">
        <v>33</v>
      </c>
      <c r="H36" s="22">
        <f>VLOOKUP(G36,$A$36:$B$37,2,FALSE)</f>
        <v>421.2</v>
      </c>
      <c r="I36" s="22">
        <f>H36+F36</f>
        <v>625.6</v>
      </c>
      <c r="J36" s="23">
        <f>MIN(I36:I37)</f>
        <v>625.6</v>
      </c>
      <c r="L36" s="21" t="s">
        <v>39</v>
      </c>
      <c r="M36" s="22">
        <v>4</v>
      </c>
      <c r="N36" s="22">
        <v>179.2</v>
      </c>
      <c r="O36" s="22" t="s">
        <v>35</v>
      </c>
      <c r="P36" s="22">
        <f>VLOOKUP(O36,$D$36:$J$43,7,FALSE)</f>
        <v>625.6</v>
      </c>
      <c r="Q36" s="22">
        <f>P36+N36</f>
        <v>804.8</v>
      </c>
      <c r="R36" s="23">
        <f>MIN(Q36:Q39)</f>
        <v>672.2</v>
      </c>
      <c r="T36" s="21" t="s">
        <v>41</v>
      </c>
      <c r="U36" s="22">
        <v>2</v>
      </c>
      <c r="V36" s="22">
        <v>99.5</v>
      </c>
      <c r="W36" s="22" t="s">
        <v>39</v>
      </c>
      <c r="X36" s="22">
        <f>VLOOKUP(W36,$L$36:$R$43,7,FALSE)</f>
        <v>672.2</v>
      </c>
      <c r="Y36" s="28">
        <f>X36+V36</f>
        <v>771.7</v>
      </c>
      <c r="Z36" s="23">
        <f>MIN(Y36:Y39)</f>
        <v>771.7</v>
      </c>
    </row>
    <row r="37" spans="1:26" x14ac:dyDescent="0.25">
      <c r="A37" s="15" t="s">
        <v>34</v>
      </c>
      <c r="B37" s="16">
        <v>417.1</v>
      </c>
      <c r="D37" s="24" t="s">
        <v>35</v>
      </c>
      <c r="E37" s="25">
        <v>9</v>
      </c>
      <c r="F37" s="25">
        <v>320.2</v>
      </c>
      <c r="G37" s="25" t="s">
        <v>34</v>
      </c>
      <c r="H37" s="25">
        <f t="shared" ref="H37:H43" si="0">VLOOKUP(G37,$A$36:$B$37,2,FALSE)</f>
        <v>417.1</v>
      </c>
      <c r="I37" s="25">
        <f t="shared" ref="I37:I43" si="1">H37+F37</f>
        <v>737.3</v>
      </c>
      <c r="J37" s="26"/>
      <c r="L37" s="24"/>
      <c r="M37" s="25">
        <v>5</v>
      </c>
      <c r="N37" s="25">
        <v>126.1</v>
      </c>
      <c r="O37" s="25" t="s">
        <v>36</v>
      </c>
      <c r="P37" s="25">
        <f t="shared" ref="P37:P43" si="2">VLOOKUP(O37,$D$36:$J$43,7,FALSE)</f>
        <v>593.9</v>
      </c>
      <c r="Q37" s="25">
        <f t="shared" ref="Q37:Q43" si="3">P37+N37</f>
        <v>720</v>
      </c>
      <c r="R37" s="26"/>
      <c r="T37" s="15"/>
      <c r="U37" s="17">
        <v>3</v>
      </c>
      <c r="V37" s="17">
        <v>113.6</v>
      </c>
      <c r="W37" s="17" t="s">
        <v>40</v>
      </c>
      <c r="X37" s="17">
        <f>VLOOKUP(W37,$L$36:$R$43,7,FALSE)</f>
        <v>740.40000000000009</v>
      </c>
      <c r="Y37" s="17">
        <f>X37+V37</f>
        <v>854.00000000000011</v>
      </c>
      <c r="Z37" s="16"/>
    </row>
    <row r="38" spans="1:26" x14ac:dyDescent="0.25">
      <c r="D38" s="21" t="s">
        <v>36</v>
      </c>
      <c r="E38" s="22">
        <v>8</v>
      </c>
      <c r="F38" s="22">
        <v>172.7</v>
      </c>
      <c r="G38" s="22" t="s">
        <v>33</v>
      </c>
      <c r="H38" s="22">
        <f t="shared" si="0"/>
        <v>421.2</v>
      </c>
      <c r="I38" s="22">
        <f t="shared" si="1"/>
        <v>593.9</v>
      </c>
      <c r="J38" s="23">
        <f>MIN(I38:I39)</f>
        <v>593.9</v>
      </c>
      <c r="L38" s="21"/>
      <c r="M38" s="22">
        <v>6</v>
      </c>
      <c r="N38" s="22">
        <v>178</v>
      </c>
      <c r="O38" s="22" t="s">
        <v>37</v>
      </c>
      <c r="P38" s="22">
        <f t="shared" si="2"/>
        <v>530.79999999999995</v>
      </c>
      <c r="Q38" s="22">
        <f t="shared" si="3"/>
        <v>708.8</v>
      </c>
      <c r="R38" s="23"/>
    </row>
    <row r="39" spans="1:26" x14ac:dyDescent="0.25">
      <c r="D39" s="24" t="s">
        <v>36</v>
      </c>
      <c r="E39" s="25">
        <v>9</v>
      </c>
      <c r="F39" s="25">
        <v>263.3</v>
      </c>
      <c r="G39" s="25" t="s">
        <v>34</v>
      </c>
      <c r="H39" s="25">
        <f t="shared" si="0"/>
        <v>417.1</v>
      </c>
      <c r="I39" s="25">
        <f t="shared" si="1"/>
        <v>680.40000000000009</v>
      </c>
      <c r="J39" s="26"/>
      <c r="L39" s="24"/>
      <c r="M39" s="25">
        <v>7</v>
      </c>
      <c r="N39" s="25">
        <v>107.1</v>
      </c>
      <c r="O39" s="25" t="s">
        <v>38</v>
      </c>
      <c r="P39" s="25">
        <f t="shared" si="2"/>
        <v>565.1</v>
      </c>
      <c r="Q39" s="29">
        <f t="shared" si="3"/>
        <v>672.2</v>
      </c>
      <c r="R39" s="26"/>
    </row>
    <row r="40" spans="1:26" x14ac:dyDescent="0.25">
      <c r="D40" s="21" t="s">
        <v>37</v>
      </c>
      <c r="E40" s="22">
        <v>8</v>
      </c>
      <c r="F40" s="22">
        <v>109.6</v>
      </c>
      <c r="G40" s="22" t="s">
        <v>33</v>
      </c>
      <c r="H40" s="22">
        <f t="shared" si="0"/>
        <v>421.2</v>
      </c>
      <c r="I40" s="22">
        <f t="shared" si="1"/>
        <v>530.79999999999995</v>
      </c>
      <c r="J40" s="23">
        <f>MIN(I40:I41)</f>
        <v>530.79999999999995</v>
      </c>
      <c r="L40" s="21" t="s">
        <v>40</v>
      </c>
      <c r="M40" s="22">
        <v>4</v>
      </c>
      <c r="N40" s="22">
        <v>124.6</v>
      </c>
      <c r="O40" s="22" t="s">
        <v>35</v>
      </c>
      <c r="P40" s="22">
        <f t="shared" si="2"/>
        <v>625.6</v>
      </c>
      <c r="Q40" s="22">
        <f t="shared" si="3"/>
        <v>750.2</v>
      </c>
      <c r="R40" s="23">
        <f>MIN(Q40:Q43)</f>
        <v>740.40000000000009</v>
      </c>
    </row>
    <row r="41" spans="1:26" x14ac:dyDescent="0.25">
      <c r="D41" s="24" t="s">
        <v>37</v>
      </c>
      <c r="E41" s="25">
        <v>9</v>
      </c>
      <c r="F41" s="25">
        <v>225.4</v>
      </c>
      <c r="G41" s="25" t="s">
        <v>34</v>
      </c>
      <c r="H41" s="25">
        <f t="shared" si="0"/>
        <v>417.1</v>
      </c>
      <c r="I41" s="25">
        <f t="shared" si="1"/>
        <v>642.5</v>
      </c>
      <c r="J41" s="26"/>
      <c r="L41" s="24"/>
      <c r="M41" s="25">
        <v>5</v>
      </c>
      <c r="N41" s="25">
        <v>173.8</v>
      </c>
      <c r="O41" s="25" t="s">
        <v>36</v>
      </c>
      <c r="P41" s="25">
        <f t="shared" si="2"/>
        <v>593.9</v>
      </c>
      <c r="Q41" s="25">
        <f t="shared" si="3"/>
        <v>767.7</v>
      </c>
      <c r="R41" s="26"/>
    </row>
    <row r="42" spans="1:26" x14ac:dyDescent="0.25">
      <c r="D42" s="21" t="s">
        <v>38</v>
      </c>
      <c r="E42" s="22">
        <v>8</v>
      </c>
      <c r="F42" s="22">
        <v>143.9</v>
      </c>
      <c r="G42" s="22" t="s">
        <v>33</v>
      </c>
      <c r="H42" s="22">
        <f t="shared" si="0"/>
        <v>421.2</v>
      </c>
      <c r="I42" s="28">
        <f t="shared" si="1"/>
        <v>565.1</v>
      </c>
      <c r="J42" s="23">
        <f>MIN(I42:I43)</f>
        <v>565.1</v>
      </c>
      <c r="L42" s="21"/>
      <c r="M42" s="22">
        <v>6</v>
      </c>
      <c r="N42" s="22">
        <v>225.8</v>
      </c>
      <c r="O42" s="22" t="s">
        <v>37</v>
      </c>
      <c r="P42" s="22">
        <f t="shared" si="2"/>
        <v>530.79999999999995</v>
      </c>
      <c r="Q42" s="22">
        <f t="shared" si="3"/>
        <v>756.59999999999991</v>
      </c>
      <c r="R42" s="23"/>
    </row>
    <row r="43" spans="1:26" x14ac:dyDescent="0.25">
      <c r="D43" s="15" t="s">
        <v>38</v>
      </c>
      <c r="E43" s="17">
        <v>9</v>
      </c>
      <c r="F43" s="17">
        <v>184.8</v>
      </c>
      <c r="G43" s="17" t="s">
        <v>34</v>
      </c>
      <c r="H43" s="17">
        <f t="shared" si="0"/>
        <v>417.1</v>
      </c>
      <c r="I43" s="17">
        <f t="shared" si="1"/>
        <v>601.90000000000009</v>
      </c>
      <c r="J43" s="16"/>
      <c r="L43" s="15"/>
      <c r="M43" s="17">
        <v>7</v>
      </c>
      <c r="N43" s="17">
        <v>175.3</v>
      </c>
      <c r="O43" s="17" t="s">
        <v>38</v>
      </c>
      <c r="P43" s="17">
        <f t="shared" si="2"/>
        <v>565.1</v>
      </c>
      <c r="Q43" s="17">
        <f t="shared" si="3"/>
        <v>740.40000000000009</v>
      </c>
      <c r="R43" s="16"/>
    </row>
    <row r="47" spans="1:26" x14ac:dyDescent="0.25">
      <c r="A47" s="30" t="s">
        <v>45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65"/>
  <sheetViews>
    <sheetView tabSelected="1" workbookViewId="0">
      <selection activeCell="I8" sqref="I8"/>
    </sheetView>
  </sheetViews>
  <sheetFormatPr defaultRowHeight="15" x14ac:dyDescent="0.25"/>
  <cols>
    <col min="1" max="1" width="14.140625" customWidth="1"/>
    <col min="2" max="2" width="16.5703125" customWidth="1"/>
    <col min="4" max="4" width="14" customWidth="1"/>
    <col min="5" max="5" width="16.5703125" customWidth="1"/>
    <col min="10" max="10" width="14.140625" customWidth="1"/>
    <col min="11" max="11" width="13.140625" customWidth="1"/>
    <col min="12" max="12" width="12.5703125" customWidth="1"/>
  </cols>
  <sheetData>
    <row r="2" spans="1:19" x14ac:dyDescent="0.25">
      <c r="L2" s="31">
        <v>71</v>
      </c>
      <c r="M2" s="31">
        <v>72</v>
      </c>
      <c r="N2" s="31">
        <v>69</v>
      </c>
      <c r="O2" s="31">
        <v>68</v>
      </c>
      <c r="P2" s="31">
        <v>67</v>
      </c>
      <c r="Q2" s="31">
        <v>71</v>
      </c>
      <c r="R2" s="31">
        <v>67</v>
      </c>
      <c r="S2" s="31">
        <v>73</v>
      </c>
    </row>
    <row r="3" spans="1:19" x14ac:dyDescent="0.25">
      <c r="A3" t="s">
        <v>46</v>
      </c>
    </row>
    <row r="4" spans="1:19" x14ac:dyDescent="0.25">
      <c r="A4" t="s">
        <v>80</v>
      </c>
    </row>
    <row r="5" spans="1:19" x14ac:dyDescent="0.25">
      <c r="A5" t="s">
        <v>72</v>
      </c>
    </row>
    <row r="6" spans="1:19" x14ac:dyDescent="0.25">
      <c r="A6" t="s">
        <v>47</v>
      </c>
    </row>
    <row r="7" spans="1:19" x14ac:dyDescent="0.25">
      <c r="A7" t="s">
        <v>81</v>
      </c>
    </row>
    <row r="8" spans="1:19" x14ac:dyDescent="0.25">
      <c r="A8" t="s">
        <v>48</v>
      </c>
      <c r="I8" t="s">
        <v>74</v>
      </c>
    </row>
    <row r="10" spans="1:19" x14ac:dyDescent="0.25">
      <c r="I10" s="1" t="s">
        <v>68</v>
      </c>
    </row>
    <row r="11" spans="1:19" ht="15.75" thickBot="1" x14ac:dyDescent="0.3">
      <c r="A11" t="s">
        <v>49</v>
      </c>
      <c r="B11" t="s">
        <v>67</v>
      </c>
      <c r="D11" t="s">
        <v>50</v>
      </c>
      <c r="E11" t="s">
        <v>67</v>
      </c>
      <c r="J11" t="s">
        <v>59</v>
      </c>
      <c r="K11" t="s">
        <v>60</v>
      </c>
      <c r="L11" t="s">
        <v>61</v>
      </c>
      <c r="M11" t="s">
        <v>62</v>
      </c>
      <c r="N11" t="s">
        <v>63</v>
      </c>
      <c r="O11" t="s">
        <v>64</v>
      </c>
      <c r="P11" t="s">
        <v>65</v>
      </c>
      <c r="Q11" t="s">
        <v>66</v>
      </c>
      <c r="R11" t="s">
        <v>69</v>
      </c>
    </row>
    <row r="12" spans="1:19" x14ac:dyDescent="0.25">
      <c r="A12" t="s">
        <v>51</v>
      </c>
      <c r="B12">
        <v>74</v>
      </c>
      <c r="D12" t="s">
        <v>59</v>
      </c>
      <c r="E12">
        <v>71</v>
      </c>
      <c r="I12" t="s">
        <v>51</v>
      </c>
      <c r="J12" s="32" t="s">
        <v>73</v>
      </c>
      <c r="K12" s="33" t="s">
        <v>73</v>
      </c>
      <c r="L12" s="50">
        <f>ABS($B12-N$2)</f>
        <v>5</v>
      </c>
      <c r="M12" s="33">
        <f t="shared" ref="M12:M14" si="0">ABS($B12-O$2)</f>
        <v>6</v>
      </c>
      <c r="N12" s="33">
        <f t="shared" ref="N12:N14" si="1">ABS($B12-P$2)</f>
        <v>7</v>
      </c>
      <c r="O12" s="33" t="s">
        <v>73</v>
      </c>
      <c r="P12" s="33" t="s">
        <v>73</v>
      </c>
      <c r="Q12" s="43" t="s">
        <v>73</v>
      </c>
      <c r="R12" s="34">
        <f>MIN(J12:Q12)</f>
        <v>5</v>
      </c>
    </row>
    <row r="13" spans="1:19" x14ac:dyDescent="0.25">
      <c r="A13" t="s">
        <v>52</v>
      </c>
      <c r="B13">
        <v>64</v>
      </c>
      <c r="D13" t="s">
        <v>60</v>
      </c>
      <c r="E13">
        <v>72</v>
      </c>
      <c r="I13" t="s">
        <v>52</v>
      </c>
      <c r="J13" s="38" t="s">
        <v>73</v>
      </c>
      <c r="K13" s="36" t="s">
        <v>73</v>
      </c>
      <c r="L13" s="45">
        <f t="shared" ref="L13:L14" si="2">ABS($B13-N$2)</f>
        <v>5</v>
      </c>
      <c r="M13" s="36">
        <f t="shared" si="0"/>
        <v>4</v>
      </c>
      <c r="N13" s="34">
        <f t="shared" si="1"/>
        <v>3</v>
      </c>
      <c r="O13" s="45" t="s">
        <v>73</v>
      </c>
      <c r="P13" s="36" t="s">
        <v>73</v>
      </c>
      <c r="Q13" s="37" t="s">
        <v>73</v>
      </c>
      <c r="R13" s="34">
        <f t="shared" ref="R13:R19" si="3">MIN(J13:Q13)</f>
        <v>3</v>
      </c>
    </row>
    <row r="14" spans="1:19" x14ac:dyDescent="0.25">
      <c r="A14" t="s">
        <v>53</v>
      </c>
      <c r="B14">
        <v>73</v>
      </c>
      <c r="D14" t="s">
        <v>61</v>
      </c>
      <c r="E14">
        <v>69</v>
      </c>
      <c r="I14" t="s">
        <v>53</v>
      </c>
      <c r="J14" s="38" t="s">
        <v>73</v>
      </c>
      <c r="K14" s="36" t="s">
        <v>73</v>
      </c>
      <c r="L14" s="34">
        <f t="shared" si="2"/>
        <v>4</v>
      </c>
      <c r="M14" s="36">
        <f t="shared" si="0"/>
        <v>5</v>
      </c>
      <c r="N14" s="36">
        <f t="shared" si="1"/>
        <v>6</v>
      </c>
      <c r="O14" s="36" t="s">
        <v>73</v>
      </c>
      <c r="P14" s="36" t="s">
        <v>73</v>
      </c>
      <c r="Q14" s="46" t="s">
        <v>73</v>
      </c>
      <c r="R14" s="34">
        <f t="shared" si="3"/>
        <v>4</v>
      </c>
    </row>
    <row r="15" spans="1:19" x14ac:dyDescent="0.25">
      <c r="A15" t="s">
        <v>54</v>
      </c>
      <c r="B15">
        <v>71</v>
      </c>
      <c r="D15" t="s">
        <v>62</v>
      </c>
      <c r="E15">
        <v>68</v>
      </c>
      <c r="I15" t="s">
        <v>54</v>
      </c>
      <c r="J15" s="35">
        <f>ABS($B15-L$2)</f>
        <v>0</v>
      </c>
      <c r="K15" s="36">
        <f t="shared" ref="K15:K19" si="4">ABS($B15-M$2)</f>
        <v>1</v>
      </c>
      <c r="L15" s="36" t="s">
        <v>73</v>
      </c>
      <c r="M15" s="36" t="s">
        <v>73</v>
      </c>
      <c r="N15" s="36" t="s">
        <v>73</v>
      </c>
      <c r="O15" s="34">
        <f>ABS($B15-Q$2)</f>
        <v>0</v>
      </c>
      <c r="P15" s="36">
        <f t="shared" ref="P15:P19" si="5">ABS($B15-R$2)</f>
        <v>4</v>
      </c>
      <c r="Q15" s="46">
        <f t="shared" ref="Q15:Q19" si="6">ABS($B15-S$2)</f>
        <v>2</v>
      </c>
      <c r="R15" s="34">
        <f t="shared" si="3"/>
        <v>0</v>
      </c>
    </row>
    <row r="16" spans="1:19" x14ac:dyDescent="0.25">
      <c r="A16" t="s">
        <v>55</v>
      </c>
      <c r="B16">
        <v>72</v>
      </c>
      <c r="D16" t="s">
        <v>63</v>
      </c>
      <c r="E16">
        <v>67</v>
      </c>
      <c r="I16" t="s">
        <v>55</v>
      </c>
      <c r="J16" s="38">
        <f t="shared" ref="J16:J19" si="7">ABS($B16-L$2)</f>
        <v>1</v>
      </c>
      <c r="K16" s="34">
        <f t="shared" si="4"/>
        <v>0</v>
      </c>
      <c r="L16" s="36" t="s">
        <v>73</v>
      </c>
      <c r="M16" s="36" t="s">
        <v>73</v>
      </c>
      <c r="N16" s="36" t="s">
        <v>73</v>
      </c>
      <c r="O16" s="36">
        <f t="shared" ref="O16:O19" si="8">ABS($B16-Q$2)</f>
        <v>1</v>
      </c>
      <c r="P16" s="36">
        <f t="shared" si="5"/>
        <v>5</v>
      </c>
      <c r="Q16" s="46">
        <f t="shared" si="6"/>
        <v>1</v>
      </c>
      <c r="R16" s="34">
        <f t="shared" si="3"/>
        <v>0</v>
      </c>
    </row>
    <row r="17" spans="1:18" x14ac:dyDescent="0.25">
      <c r="A17" t="s">
        <v>56</v>
      </c>
      <c r="B17">
        <v>71</v>
      </c>
      <c r="D17" t="s">
        <v>64</v>
      </c>
      <c r="E17">
        <v>71</v>
      </c>
      <c r="I17" t="s">
        <v>56</v>
      </c>
      <c r="J17" s="35">
        <f t="shared" si="7"/>
        <v>0</v>
      </c>
      <c r="K17" s="36">
        <f t="shared" si="4"/>
        <v>1</v>
      </c>
      <c r="L17" s="36" t="s">
        <v>73</v>
      </c>
      <c r="M17" s="36" t="s">
        <v>73</v>
      </c>
      <c r="N17" s="36" t="s">
        <v>73</v>
      </c>
      <c r="O17" s="34">
        <f t="shared" si="8"/>
        <v>0</v>
      </c>
      <c r="P17" s="36">
        <f t="shared" si="5"/>
        <v>4</v>
      </c>
      <c r="Q17" s="46">
        <f t="shared" si="6"/>
        <v>2</v>
      </c>
      <c r="R17" s="34">
        <f t="shared" si="3"/>
        <v>0</v>
      </c>
    </row>
    <row r="18" spans="1:18" x14ac:dyDescent="0.25">
      <c r="A18" t="s">
        <v>57</v>
      </c>
      <c r="B18">
        <v>71</v>
      </c>
      <c r="D18" t="s">
        <v>65</v>
      </c>
      <c r="E18">
        <v>67</v>
      </c>
      <c r="I18" t="s">
        <v>57</v>
      </c>
      <c r="J18" s="35">
        <f t="shared" si="7"/>
        <v>0</v>
      </c>
      <c r="K18" s="36">
        <f t="shared" si="4"/>
        <v>1</v>
      </c>
      <c r="L18" s="36" t="s">
        <v>73</v>
      </c>
      <c r="M18" s="36" t="s">
        <v>73</v>
      </c>
      <c r="N18" s="36" t="s">
        <v>73</v>
      </c>
      <c r="O18" s="34">
        <f t="shared" si="8"/>
        <v>0</v>
      </c>
      <c r="P18" s="36">
        <f t="shared" si="5"/>
        <v>4</v>
      </c>
      <c r="Q18" s="46">
        <f t="shared" si="6"/>
        <v>2</v>
      </c>
      <c r="R18" s="34">
        <f t="shared" si="3"/>
        <v>0</v>
      </c>
    </row>
    <row r="19" spans="1:18" ht="15.75" thickBot="1" x14ac:dyDescent="0.3">
      <c r="A19" t="s">
        <v>58</v>
      </c>
      <c r="B19">
        <v>68</v>
      </c>
      <c r="D19" t="s">
        <v>66</v>
      </c>
      <c r="E19">
        <v>73</v>
      </c>
      <c r="I19" t="s">
        <v>58</v>
      </c>
      <c r="J19" s="39">
        <f t="shared" si="7"/>
        <v>3</v>
      </c>
      <c r="K19" s="40">
        <f t="shared" si="4"/>
        <v>4</v>
      </c>
      <c r="L19" s="40" t="s">
        <v>73</v>
      </c>
      <c r="M19" s="40" t="s">
        <v>73</v>
      </c>
      <c r="N19" s="40" t="s">
        <v>73</v>
      </c>
      <c r="O19" s="40">
        <f t="shared" si="8"/>
        <v>3</v>
      </c>
      <c r="P19" s="51">
        <f t="shared" si="5"/>
        <v>1</v>
      </c>
      <c r="Q19" s="49">
        <f t="shared" si="6"/>
        <v>5</v>
      </c>
      <c r="R19" s="34">
        <f t="shared" si="3"/>
        <v>1</v>
      </c>
    </row>
    <row r="21" spans="1:18" ht="15.75" thickBot="1" x14ac:dyDescent="0.3">
      <c r="I21" s="1" t="s">
        <v>70</v>
      </c>
    </row>
    <row r="22" spans="1:18" x14ac:dyDescent="0.25">
      <c r="J22" s="41" t="s">
        <v>73</v>
      </c>
      <c r="K22" s="42" t="s">
        <v>73</v>
      </c>
      <c r="L22" s="42">
        <f>L12-$R12</f>
        <v>0</v>
      </c>
      <c r="M22" s="42">
        <f t="shared" ref="M22:N22" si="9">M12-$R12</f>
        <v>1</v>
      </c>
      <c r="N22" s="42">
        <f t="shared" si="9"/>
        <v>2</v>
      </c>
      <c r="O22" s="42" t="s">
        <v>73</v>
      </c>
      <c r="P22" s="42" t="s">
        <v>73</v>
      </c>
      <c r="Q22" s="43" t="s">
        <v>73</v>
      </c>
      <c r="R22" t="s">
        <v>71</v>
      </c>
    </row>
    <row r="23" spans="1:18" x14ac:dyDescent="0.25">
      <c r="J23" s="44" t="s">
        <v>73</v>
      </c>
      <c r="K23" s="45" t="s">
        <v>73</v>
      </c>
      <c r="L23" s="45">
        <f t="shared" ref="J23:Q29" si="10">L13-$R13</f>
        <v>2</v>
      </c>
      <c r="M23" s="45">
        <f t="shared" si="10"/>
        <v>1</v>
      </c>
      <c r="N23" s="45">
        <f t="shared" si="10"/>
        <v>0</v>
      </c>
      <c r="O23" s="45" t="s">
        <v>73</v>
      </c>
      <c r="P23" s="45" t="s">
        <v>73</v>
      </c>
      <c r="Q23" s="46" t="s">
        <v>73</v>
      </c>
      <c r="R23" s="45">
        <v>1</v>
      </c>
    </row>
    <row r="24" spans="1:18" x14ac:dyDescent="0.25">
      <c r="J24" s="44" t="s">
        <v>73</v>
      </c>
      <c r="K24" s="45" t="s">
        <v>73</v>
      </c>
      <c r="L24" s="45">
        <f t="shared" si="10"/>
        <v>0</v>
      </c>
      <c r="M24" s="45">
        <f t="shared" si="10"/>
        <v>1</v>
      </c>
      <c r="N24" s="45">
        <f t="shared" si="10"/>
        <v>2</v>
      </c>
      <c r="O24" s="45" t="s">
        <v>73</v>
      </c>
      <c r="P24" s="45" t="s">
        <v>73</v>
      </c>
      <c r="Q24" s="46" t="s">
        <v>73</v>
      </c>
    </row>
    <row r="25" spans="1:18" x14ac:dyDescent="0.25">
      <c r="J25" s="44">
        <f t="shared" si="10"/>
        <v>0</v>
      </c>
      <c r="K25" s="45">
        <f t="shared" si="10"/>
        <v>1</v>
      </c>
      <c r="L25" s="45" t="s">
        <v>73</v>
      </c>
      <c r="M25" s="45" t="s">
        <v>73</v>
      </c>
      <c r="N25" s="45" t="s">
        <v>73</v>
      </c>
      <c r="O25" s="45">
        <f t="shared" si="10"/>
        <v>0</v>
      </c>
      <c r="P25" s="45">
        <f t="shared" si="10"/>
        <v>4</v>
      </c>
      <c r="Q25" s="46">
        <f t="shared" si="10"/>
        <v>2</v>
      </c>
    </row>
    <row r="26" spans="1:18" x14ac:dyDescent="0.25">
      <c r="J26" s="44">
        <f t="shared" si="10"/>
        <v>1</v>
      </c>
      <c r="K26" s="45">
        <f t="shared" si="10"/>
        <v>0</v>
      </c>
      <c r="L26" s="45" t="s">
        <v>73</v>
      </c>
      <c r="M26" s="45" t="s">
        <v>73</v>
      </c>
      <c r="N26" s="45" t="s">
        <v>73</v>
      </c>
      <c r="O26" s="45">
        <f t="shared" si="10"/>
        <v>1</v>
      </c>
      <c r="P26" s="45">
        <f t="shared" si="10"/>
        <v>5</v>
      </c>
      <c r="Q26" s="46">
        <f t="shared" si="10"/>
        <v>1</v>
      </c>
    </row>
    <row r="27" spans="1:18" x14ac:dyDescent="0.25">
      <c r="J27" s="44">
        <f t="shared" si="10"/>
        <v>0</v>
      </c>
      <c r="K27" s="45">
        <f t="shared" si="10"/>
        <v>1</v>
      </c>
      <c r="L27" s="45" t="s">
        <v>73</v>
      </c>
      <c r="M27" s="45" t="s">
        <v>73</v>
      </c>
      <c r="N27" s="45" t="s">
        <v>73</v>
      </c>
      <c r="O27" s="45">
        <f t="shared" si="10"/>
        <v>0</v>
      </c>
      <c r="P27" s="45">
        <f t="shared" si="10"/>
        <v>4</v>
      </c>
      <c r="Q27" s="46">
        <f t="shared" si="10"/>
        <v>2</v>
      </c>
    </row>
    <row r="28" spans="1:18" x14ac:dyDescent="0.25">
      <c r="J28" s="44">
        <f>J18-$R18</f>
        <v>0</v>
      </c>
      <c r="K28" s="45">
        <f t="shared" si="10"/>
        <v>1</v>
      </c>
      <c r="L28" s="45" t="s">
        <v>73</v>
      </c>
      <c r="M28" s="45" t="s">
        <v>73</v>
      </c>
      <c r="N28" s="45" t="s">
        <v>73</v>
      </c>
      <c r="O28" s="45">
        <f t="shared" si="10"/>
        <v>0</v>
      </c>
      <c r="P28" s="45">
        <f t="shared" si="10"/>
        <v>4</v>
      </c>
      <c r="Q28" s="46">
        <f t="shared" si="10"/>
        <v>2</v>
      </c>
    </row>
    <row r="29" spans="1:18" ht="15.75" thickBot="1" x14ac:dyDescent="0.3">
      <c r="J29" s="47">
        <f t="shared" si="10"/>
        <v>2</v>
      </c>
      <c r="K29" s="48">
        <f t="shared" si="10"/>
        <v>3</v>
      </c>
      <c r="L29" s="48" t="s">
        <v>73</v>
      </c>
      <c r="M29" s="48" t="s">
        <v>73</v>
      </c>
      <c r="N29" s="48" t="s">
        <v>73</v>
      </c>
      <c r="O29" s="48">
        <f t="shared" si="10"/>
        <v>2</v>
      </c>
      <c r="P29" s="48">
        <f t="shared" si="10"/>
        <v>0</v>
      </c>
      <c r="Q29" s="49">
        <f t="shared" si="10"/>
        <v>4</v>
      </c>
    </row>
    <row r="31" spans="1:18" ht="15.75" thickBot="1" x14ac:dyDescent="0.3"/>
    <row r="32" spans="1:18" x14ac:dyDescent="0.25">
      <c r="J32" s="41" t="s">
        <v>73</v>
      </c>
      <c r="K32" s="42" t="s">
        <v>73</v>
      </c>
      <c r="L32" s="42">
        <f>L22</f>
        <v>0</v>
      </c>
      <c r="M32" s="42">
        <f t="shared" ref="M32" si="11">M22-$R$23</f>
        <v>0</v>
      </c>
      <c r="N32" s="42">
        <f t="shared" ref="N32:N34" si="12">N22</f>
        <v>2</v>
      </c>
      <c r="O32" s="42" t="s">
        <v>73</v>
      </c>
      <c r="P32" s="42" t="s">
        <v>73</v>
      </c>
      <c r="Q32" s="43" t="str">
        <f t="shared" ref="Q32:Q39" si="13">Q22</f>
        <v>M</v>
      </c>
      <c r="R32" t="s">
        <v>71</v>
      </c>
    </row>
    <row r="33" spans="9:18" x14ac:dyDescent="0.25">
      <c r="J33" s="44" t="s">
        <v>73</v>
      </c>
      <c r="K33" s="45" t="s">
        <v>73</v>
      </c>
      <c r="L33" s="45">
        <f t="shared" ref="L33:L34" si="14">L23</f>
        <v>2</v>
      </c>
      <c r="M33" s="45">
        <f t="shared" ref="M33" si="15">M23-$R$23</f>
        <v>0</v>
      </c>
      <c r="N33" s="45">
        <f t="shared" si="12"/>
        <v>0</v>
      </c>
      <c r="O33" s="45" t="s">
        <v>73</v>
      </c>
      <c r="P33" s="45" t="s">
        <v>73</v>
      </c>
      <c r="Q33" s="46" t="s">
        <v>73</v>
      </c>
      <c r="R33">
        <v>1</v>
      </c>
    </row>
    <row r="34" spans="9:18" x14ac:dyDescent="0.25">
      <c r="J34" s="44" t="s">
        <v>73</v>
      </c>
      <c r="K34" s="45" t="s">
        <v>73</v>
      </c>
      <c r="L34" s="45">
        <f t="shared" si="14"/>
        <v>0</v>
      </c>
      <c r="M34" s="45">
        <f t="shared" ref="M34" si="16">M24-$R$23</f>
        <v>0</v>
      </c>
      <c r="N34" s="45">
        <f t="shared" si="12"/>
        <v>2</v>
      </c>
      <c r="O34" s="45" t="s">
        <v>73</v>
      </c>
      <c r="P34" s="45" t="s">
        <v>73</v>
      </c>
      <c r="Q34" s="46" t="str">
        <f t="shared" si="13"/>
        <v>M</v>
      </c>
    </row>
    <row r="35" spans="9:18" x14ac:dyDescent="0.25">
      <c r="J35" s="44">
        <f>J25</f>
        <v>0</v>
      </c>
      <c r="K35" s="45">
        <f t="shared" ref="K35" si="17">K25-$R$23</f>
        <v>0</v>
      </c>
      <c r="L35" s="45" t="s">
        <v>73</v>
      </c>
      <c r="M35" s="45" t="s">
        <v>73</v>
      </c>
      <c r="N35" s="45" t="s">
        <v>73</v>
      </c>
      <c r="O35" s="45">
        <f>O25</f>
        <v>0</v>
      </c>
      <c r="P35" s="45">
        <f t="shared" ref="P35" si="18">P25-$R$23</f>
        <v>3</v>
      </c>
      <c r="Q35" s="46">
        <f>Q25-R23</f>
        <v>1</v>
      </c>
    </row>
    <row r="36" spans="9:18" x14ac:dyDescent="0.25">
      <c r="J36" s="44">
        <f>J26+$R$23</f>
        <v>2</v>
      </c>
      <c r="K36" s="45">
        <f>K26</f>
        <v>0</v>
      </c>
      <c r="L36" s="45" t="s">
        <v>73</v>
      </c>
      <c r="M36" s="45" t="s">
        <v>73</v>
      </c>
      <c r="N36" s="45" t="s">
        <v>73</v>
      </c>
      <c r="O36" s="45">
        <f>O26+$R$23</f>
        <v>2</v>
      </c>
      <c r="P36" s="45">
        <f>P26</f>
        <v>5</v>
      </c>
      <c r="Q36" s="46">
        <f>Q26</f>
        <v>1</v>
      </c>
    </row>
    <row r="37" spans="9:18" x14ac:dyDescent="0.25">
      <c r="J37" s="44">
        <f t="shared" ref="J37:J38" si="19">J27</f>
        <v>0</v>
      </c>
      <c r="K37" s="45">
        <f t="shared" ref="K37" si="20">K27-$R$23</f>
        <v>0</v>
      </c>
      <c r="L37" s="45" t="s">
        <v>73</v>
      </c>
      <c r="M37" s="45" t="s">
        <v>73</v>
      </c>
      <c r="N37" s="45" t="s">
        <v>73</v>
      </c>
      <c r="O37" s="45">
        <f>O27</f>
        <v>0</v>
      </c>
      <c r="P37" s="45">
        <f t="shared" ref="P37:Q37" si="21">P27-$R$23</f>
        <v>3</v>
      </c>
      <c r="Q37" s="46">
        <f t="shared" si="21"/>
        <v>1</v>
      </c>
    </row>
    <row r="38" spans="9:18" x14ac:dyDescent="0.25">
      <c r="J38" s="44">
        <f t="shared" si="19"/>
        <v>0</v>
      </c>
      <c r="K38" s="45">
        <f t="shared" ref="K38" si="22">K28-$R$23</f>
        <v>0</v>
      </c>
      <c r="L38" s="45" t="s">
        <v>73</v>
      </c>
      <c r="M38" s="45" t="s">
        <v>73</v>
      </c>
      <c r="N38" s="45" t="s">
        <v>73</v>
      </c>
      <c r="O38" s="45">
        <f>O28</f>
        <v>0</v>
      </c>
      <c r="P38" s="45">
        <f t="shared" ref="P38:Q38" si="23">P28-$R$23</f>
        <v>3</v>
      </c>
      <c r="Q38" s="46">
        <f t="shared" si="23"/>
        <v>1</v>
      </c>
    </row>
    <row r="39" spans="9:18" ht="15.75" thickBot="1" x14ac:dyDescent="0.3">
      <c r="J39" s="47">
        <f>J29+$R$23</f>
        <v>3</v>
      </c>
      <c r="K39" s="48">
        <f>K29</f>
        <v>3</v>
      </c>
      <c r="L39" s="48" t="s">
        <v>73</v>
      </c>
      <c r="M39" s="48" t="s">
        <v>73</v>
      </c>
      <c r="N39" s="48" t="s">
        <v>73</v>
      </c>
      <c r="O39" s="48">
        <f>O29+R23</f>
        <v>3</v>
      </c>
      <c r="P39" s="48">
        <f t="shared" ref="P39" si="24">P29</f>
        <v>0</v>
      </c>
      <c r="Q39" s="49">
        <f t="shared" si="13"/>
        <v>4</v>
      </c>
    </row>
    <row r="41" spans="9:18" ht="15.75" thickBot="1" x14ac:dyDescent="0.3">
      <c r="J41" t="s">
        <v>59</v>
      </c>
      <c r="K41" t="s">
        <v>60</v>
      </c>
      <c r="L41" t="s">
        <v>61</v>
      </c>
      <c r="M41" t="s">
        <v>62</v>
      </c>
      <c r="N41" t="s">
        <v>63</v>
      </c>
      <c r="O41" t="s">
        <v>64</v>
      </c>
      <c r="P41" t="s">
        <v>65</v>
      </c>
      <c r="Q41" t="s">
        <v>66</v>
      </c>
    </row>
    <row r="42" spans="9:18" x14ac:dyDescent="0.25">
      <c r="I42" t="s">
        <v>51</v>
      </c>
      <c r="J42" s="41" t="str">
        <f>J32</f>
        <v>M</v>
      </c>
      <c r="K42" s="42" t="str">
        <f t="shared" ref="K42:Q42" si="25">K32</f>
        <v>M</v>
      </c>
      <c r="L42" s="42">
        <f t="shared" si="25"/>
        <v>0</v>
      </c>
      <c r="M42" s="42">
        <f t="shared" si="25"/>
        <v>0</v>
      </c>
      <c r="N42" s="42">
        <f t="shared" si="25"/>
        <v>2</v>
      </c>
      <c r="O42" s="42" t="str">
        <f t="shared" si="25"/>
        <v>M</v>
      </c>
      <c r="P42" s="42" t="str">
        <f t="shared" si="25"/>
        <v>M</v>
      </c>
      <c r="Q42" s="43" t="str">
        <f t="shared" si="25"/>
        <v>M</v>
      </c>
    </row>
    <row r="43" spans="9:18" x14ac:dyDescent="0.25">
      <c r="I43" t="s">
        <v>52</v>
      </c>
      <c r="J43" s="44" t="str">
        <f t="shared" ref="J43:Q43" si="26">J33</f>
        <v>M</v>
      </c>
      <c r="K43" s="45" t="str">
        <f t="shared" si="26"/>
        <v>M</v>
      </c>
      <c r="L43" s="45">
        <f t="shared" si="26"/>
        <v>2</v>
      </c>
      <c r="M43" s="45">
        <f t="shared" si="26"/>
        <v>0</v>
      </c>
      <c r="N43" s="45">
        <f t="shared" si="26"/>
        <v>0</v>
      </c>
      <c r="O43" s="45" t="str">
        <f t="shared" si="26"/>
        <v>M</v>
      </c>
      <c r="P43" s="45" t="str">
        <f t="shared" si="26"/>
        <v>M</v>
      </c>
      <c r="Q43" s="46" t="str">
        <f t="shared" si="26"/>
        <v>M</v>
      </c>
      <c r="R43" s="45"/>
    </row>
    <row r="44" spans="9:18" x14ac:dyDescent="0.25">
      <c r="I44" t="s">
        <v>53</v>
      </c>
      <c r="J44" s="44" t="str">
        <f t="shared" ref="J44:Q44" si="27">J34</f>
        <v>M</v>
      </c>
      <c r="K44" s="45" t="str">
        <f t="shared" si="27"/>
        <v>M</v>
      </c>
      <c r="L44" s="45">
        <f t="shared" si="27"/>
        <v>0</v>
      </c>
      <c r="M44" s="45">
        <f t="shared" si="27"/>
        <v>0</v>
      </c>
      <c r="N44" s="45">
        <f t="shared" si="27"/>
        <v>2</v>
      </c>
      <c r="O44" s="45" t="str">
        <f t="shared" si="27"/>
        <v>M</v>
      </c>
      <c r="P44" s="45" t="str">
        <f t="shared" si="27"/>
        <v>M</v>
      </c>
      <c r="Q44" s="46" t="str">
        <f t="shared" si="27"/>
        <v>M</v>
      </c>
    </row>
    <row r="45" spans="9:18" x14ac:dyDescent="0.25">
      <c r="I45" t="s">
        <v>54</v>
      </c>
      <c r="J45" s="44">
        <f t="shared" ref="J45:P45" si="28">J35</f>
        <v>0</v>
      </c>
      <c r="K45" s="45">
        <f t="shared" si="28"/>
        <v>0</v>
      </c>
      <c r="L45" s="45" t="str">
        <f t="shared" si="28"/>
        <v>M</v>
      </c>
      <c r="M45" s="45" t="str">
        <f t="shared" si="28"/>
        <v>M</v>
      </c>
      <c r="N45" s="45" t="str">
        <f t="shared" si="28"/>
        <v>M</v>
      </c>
      <c r="O45" s="45">
        <f t="shared" si="28"/>
        <v>0</v>
      </c>
      <c r="P45" s="45">
        <f t="shared" si="28"/>
        <v>3</v>
      </c>
      <c r="Q45" s="46">
        <v>0</v>
      </c>
    </row>
    <row r="46" spans="9:18" x14ac:dyDescent="0.25">
      <c r="I46" t="s">
        <v>55</v>
      </c>
      <c r="J46" s="44">
        <f t="shared" ref="J46:P46" si="29">J36</f>
        <v>2</v>
      </c>
      <c r="K46" s="45">
        <f t="shared" si="29"/>
        <v>0</v>
      </c>
      <c r="L46" s="45" t="str">
        <f t="shared" si="29"/>
        <v>M</v>
      </c>
      <c r="M46" s="45" t="str">
        <f t="shared" si="29"/>
        <v>M</v>
      </c>
      <c r="N46" s="45" t="str">
        <f t="shared" si="29"/>
        <v>M</v>
      </c>
      <c r="O46" s="45">
        <f t="shared" si="29"/>
        <v>2</v>
      </c>
      <c r="P46" s="45">
        <f t="shared" si="29"/>
        <v>5</v>
      </c>
      <c r="Q46" s="46">
        <v>0</v>
      </c>
    </row>
    <row r="47" spans="9:18" x14ac:dyDescent="0.25">
      <c r="I47" t="s">
        <v>56</v>
      </c>
      <c r="J47" s="44">
        <f t="shared" ref="J47:P47" si="30">J37</f>
        <v>0</v>
      </c>
      <c r="K47" s="45">
        <f t="shared" si="30"/>
        <v>0</v>
      </c>
      <c r="L47" s="45" t="str">
        <f t="shared" si="30"/>
        <v>M</v>
      </c>
      <c r="M47" s="45" t="str">
        <f t="shared" si="30"/>
        <v>M</v>
      </c>
      <c r="N47" s="45" t="str">
        <f t="shared" si="30"/>
        <v>M</v>
      </c>
      <c r="O47" s="45">
        <f t="shared" si="30"/>
        <v>0</v>
      </c>
      <c r="P47" s="45">
        <f t="shared" si="30"/>
        <v>3</v>
      </c>
      <c r="Q47" s="46">
        <v>0</v>
      </c>
    </row>
    <row r="48" spans="9:18" x14ac:dyDescent="0.25">
      <c r="I48" t="s">
        <v>57</v>
      </c>
      <c r="J48" s="44">
        <f t="shared" ref="J48:P48" si="31">J38</f>
        <v>0</v>
      </c>
      <c r="K48" s="45">
        <f t="shared" si="31"/>
        <v>0</v>
      </c>
      <c r="L48" s="45" t="str">
        <f t="shared" si="31"/>
        <v>M</v>
      </c>
      <c r="M48" s="45" t="str">
        <f t="shared" si="31"/>
        <v>M</v>
      </c>
      <c r="N48" s="45" t="str">
        <f t="shared" si="31"/>
        <v>M</v>
      </c>
      <c r="O48" s="45">
        <f t="shared" si="31"/>
        <v>0</v>
      </c>
      <c r="P48" s="45">
        <f t="shared" si="31"/>
        <v>3</v>
      </c>
      <c r="Q48" s="46">
        <v>0</v>
      </c>
    </row>
    <row r="49" spans="9:17" ht="15.75" thickBot="1" x14ac:dyDescent="0.3">
      <c r="I49" t="s">
        <v>58</v>
      </c>
      <c r="J49" s="47">
        <f t="shared" ref="J49:Q49" si="32">J39</f>
        <v>3</v>
      </c>
      <c r="K49" s="48">
        <f t="shared" si="32"/>
        <v>3</v>
      </c>
      <c r="L49" s="48" t="str">
        <f t="shared" si="32"/>
        <v>M</v>
      </c>
      <c r="M49" s="48" t="str">
        <f t="shared" si="32"/>
        <v>M</v>
      </c>
      <c r="N49" s="48" t="str">
        <f t="shared" si="32"/>
        <v>M</v>
      </c>
      <c r="O49" s="48">
        <f t="shared" si="32"/>
        <v>3</v>
      </c>
      <c r="P49" s="48">
        <f t="shared" si="32"/>
        <v>0</v>
      </c>
      <c r="Q49" s="49">
        <f t="shared" si="32"/>
        <v>4</v>
      </c>
    </row>
    <row r="52" spans="9:17" x14ac:dyDescent="0.25">
      <c r="J52" t="s">
        <v>75</v>
      </c>
    </row>
    <row r="54" spans="9:17" x14ac:dyDescent="0.25">
      <c r="J54" t="s">
        <v>76</v>
      </c>
    </row>
    <row r="55" spans="9:17" x14ac:dyDescent="0.25">
      <c r="J55" t="s">
        <v>49</v>
      </c>
      <c r="K55" t="s">
        <v>77</v>
      </c>
      <c r="L55" t="s">
        <v>78</v>
      </c>
    </row>
    <row r="56" spans="9:17" x14ac:dyDescent="0.25">
      <c r="J56" t="s">
        <v>51</v>
      </c>
      <c r="K56" t="s">
        <v>61</v>
      </c>
      <c r="L56">
        <f>ABS(B12-VLOOKUP(K56,$D$12:$E$19,2,FALSE))</f>
        <v>5</v>
      </c>
    </row>
    <row r="57" spans="9:17" x14ac:dyDescent="0.25">
      <c r="J57" t="s">
        <v>52</v>
      </c>
      <c r="K57" t="s">
        <v>63</v>
      </c>
      <c r="L57">
        <f t="shared" ref="L57:L63" si="33">ABS(B13-VLOOKUP(K57,$D$12:$E$19,2,FALSE))</f>
        <v>3</v>
      </c>
    </row>
    <row r="58" spans="9:17" x14ac:dyDescent="0.25">
      <c r="J58" t="s">
        <v>53</v>
      </c>
      <c r="K58" t="s">
        <v>62</v>
      </c>
      <c r="L58">
        <f t="shared" si="33"/>
        <v>5</v>
      </c>
    </row>
    <row r="59" spans="9:17" x14ac:dyDescent="0.25">
      <c r="J59" t="s">
        <v>54</v>
      </c>
      <c r="K59" t="s">
        <v>59</v>
      </c>
      <c r="L59">
        <f t="shared" si="33"/>
        <v>0</v>
      </c>
    </row>
    <row r="60" spans="9:17" x14ac:dyDescent="0.25">
      <c r="J60" t="s">
        <v>55</v>
      </c>
      <c r="K60" t="s">
        <v>60</v>
      </c>
      <c r="L60">
        <f t="shared" si="33"/>
        <v>0</v>
      </c>
    </row>
    <row r="61" spans="9:17" x14ac:dyDescent="0.25">
      <c r="J61" t="s">
        <v>56</v>
      </c>
      <c r="K61" t="s">
        <v>64</v>
      </c>
      <c r="L61">
        <f t="shared" si="33"/>
        <v>0</v>
      </c>
    </row>
    <row r="62" spans="9:17" x14ac:dyDescent="0.25">
      <c r="J62" t="s">
        <v>57</v>
      </c>
      <c r="K62" t="s">
        <v>66</v>
      </c>
      <c r="L62">
        <f t="shared" si="33"/>
        <v>2</v>
      </c>
    </row>
    <row r="63" spans="9:17" x14ac:dyDescent="0.25">
      <c r="J63" t="s">
        <v>58</v>
      </c>
      <c r="K63" t="s">
        <v>65</v>
      </c>
      <c r="L63">
        <f t="shared" si="33"/>
        <v>1</v>
      </c>
    </row>
    <row r="65" spans="10:10" x14ac:dyDescent="0.25">
      <c r="J65" t="s">
        <v>79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Dynamic Programming</vt:lpstr>
      <vt:lpstr>Assignment Problem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Good</dc:creator>
  <cp:lastModifiedBy>Elliott Good</cp:lastModifiedBy>
  <dcterms:created xsi:type="dcterms:W3CDTF">2017-05-09T02:37:11Z</dcterms:created>
  <dcterms:modified xsi:type="dcterms:W3CDTF">2017-05-14T20:31:40Z</dcterms:modified>
</cp:coreProperties>
</file>