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ARE\Common\Downloads\HOUSE\"/>
    </mc:Choice>
  </mc:AlternateContent>
  <xr:revisionPtr revIDLastSave="0" documentId="13_ncr:1_{829377E7-A418-41F7-BEF1-E2F36722517B}" xr6:coauthVersionLast="47" xr6:coauthVersionMax="47" xr10:uidLastSave="{00000000-0000-0000-0000-000000000000}"/>
  <bookViews>
    <workbookView xWindow="-108" yWindow="-108" windowWidth="30936" windowHeight="16896" tabRatio="243" xr2:uid="{00000000-000D-0000-FFFF-FFFF00000000}"/>
  </bookViews>
  <sheets>
    <sheet name="YR22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5" l="1"/>
  <c r="S30" i="5"/>
  <c r="S28" i="5"/>
  <c r="S27" i="5"/>
  <c r="S23" i="5"/>
  <c r="S21" i="5"/>
  <c r="S20" i="5"/>
  <c r="S14" i="5"/>
  <c r="S13" i="5"/>
  <c r="S5" i="5"/>
  <c r="C28" i="5"/>
  <c r="G28" i="5" s="1"/>
  <c r="C27" i="5"/>
  <c r="G27" i="5" s="1"/>
  <c r="C21" i="5"/>
  <c r="K21" i="5" s="1"/>
  <c r="C20" i="5"/>
  <c r="Q20" i="5" s="1"/>
  <c r="C13" i="5"/>
  <c r="I13" i="5" s="1"/>
  <c r="I16" i="5" s="1"/>
  <c r="C6" i="5"/>
  <c r="Q6" i="5" s="1"/>
  <c r="C5" i="5"/>
  <c r="G5" i="5" s="1"/>
  <c r="M27" i="5"/>
  <c r="M20" i="5"/>
  <c r="M5" i="5"/>
  <c r="C15" i="5"/>
  <c r="D30" i="5"/>
  <c r="D23" i="5"/>
  <c r="M28" i="5" l="1"/>
  <c r="M30" i="5" s="1"/>
  <c r="M21" i="5"/>
  <c r="M23" i="5" s="1"/>
  <c r="M13" i="5"/>
  <c r="M16" i="5" s="1"/>
  <c r="M6" i="5"/>
  <c r="M9" i="5" s="1"/>
  <c r="G14" i="5"/>
  <c r="D14" i="5" s="1"/>
  <c r="I21" i="5"/>
  <c r="O21" i="5"/>
  <c r="G21" i="5"/>
  <c r="G7" i="5"/>
  <c r="Q21" i="5"/>
  <c r="G13" i="5"/>
  <c r="K13" i="5"/>
  <c r="O13" i="5"/>
  <c r="Q13" i="5"/>
  <c r="Q16" i="5" s="1"/>
  <c r="E13" i="5"/>
  <c r="E16" i="5" s="1"/>
  <c r="G20" i="5"/>
  <c r="I20" i="5"/>
  <c r="I23" i="5" s="1"/>
  <c r="K20" i="5"/>
  <c r="O20" i="5"/>
  <c r="G6" i="5"/>
  <c r="I5" i="5"/>
  <c r="K5" i="5"/>
  <c r="I27" i="5"/>
  <c r="K6" i="5"/>
  <c r="S6" i="5" s="1"/>
  <c r="I28" i="5"/>
  <c r="O5" i="5"/>
  <c r="K27" i="5"/>
  <c r="O6" i="5"/>
  <c r="K28" i="5"/>
  <c r="E5" i="5"/>
  <c r="E9" i="5" s="1"/>
  <c r="Q5" i="5"/>
  <c r="Q9" i="5" s="1"/>
  <c r="O27" i="5"/>
  <c r="O28" i="5"/>
  <c r="Q27" i="5"/>
  <c r="Q28" i="5"/>
  <c r="M32" i="5" l="1"/>
  <c r="D16" i="5"/>
  <c r="E32" i="5"/>
  <c r="G23" i="5"/>
  <c r="O23" i="5"/>
  <c r="Q23" i="5"/>
  <c r="S7" i="5"/>
  <c r="D7" i="5"/>
  <c r="D9" i="5" s="1"/>
  <c r="T16" i="5"/>
  <c r="I30" i="5"/>
  <c r="O30" i="5"/>
  <c r="Q30" i="5"/>
  <c r="K16" i="5"/>
  <c r="O16" i="5"/>
  <c r="G16" i="5"/>
  <c r="O9" i="5"/>
  <c r="K9" i="5"/>
  <c r="I9" i="5"/>
  <c r="G9" i="5"/>
  <c r="G30" i="5"/>
  <c r="K23" i="5"/>
  <c r="K30" i="5"/>
  <c r="S9" i="5" l="1"/>
  <c r="D32" i="5"/>
  <c r="Q32" i="5"/>
  <c r="I32" i="5"/>
  <c r="O32" i="5"/>
  <c r="T23" i="5"/>
  <c r="T9" i="5"/>
  <c r="G32" i="5"/>
  <c r="T30" i="5"/>
  <c r="K32" i="5"/>
  <c r="S32" i="5" l="1"/>
  <c r="T32" i="5"/>
</calcChain>
</file>

<file path=xl/sharedStrings.xml><?xml version="1.0" encoding="utf-8"?>
<sst xmlns="http://schemas.openxmlformats.org/spreadsheetml/2006/main" count="119" uniqueCount="27">
  <si>
    <t>House Utilities</t>
  </si>
  <si>
    <t>Total Days</t>
  </si>
  <si>
    <t>Total Man Days</t>
  </si>
  <si>
    <t>Amount</t>
  </si>
  <si>
    <t>Total</t>
  </si>
  <si>
    <t>Amt</t>
  </si>
  <si>
    <t>Days</t>
  </si>
  <si>
    <t>Share</t>
  </si>
  <si>
    <t>Grand Total</t>
  </si>
  <si>
    <t xml:space="preserve">PGE </t>
  </si>
  <si>
    <t>Water</t>
  </si>
  <si>
    <t>Bathroom and Kitchen Utilities</t>
  </si>
  <si>
    <t xml:space="preserve">
(1 GB Internet + Modem rental)</t>
  </si>
  <si>
    <t>Vandana</t>
  </si>
  <si>
    <t>Suganya</t>
  </si>
  <si>
    <t>03/10/23-04/09/23</t>
  </si>
  <si>
    <t>02/08/23-03/09/23</t>
  </si>
  <si>
    <t>02/07/23-04/07/23</t>
  </si>
  <si>
    <t>Mar'23</t>
  </si>
  <si>
    <t>Apr'23</t>
  </si>
  <si>
    <t>Ravi (Mar 1 - Apr 18)</t>
  </si>
  <si>
    <t>Darshini (Feb22)</t>
  </si>
  <si>
    <t>Gopal (Feb 2 -21)</t>
  </si>
  <si>
    <t>Srikanth (Mar 1- Apr 17)</t>
  </si>
  <si>
    <t>4/10-4/18</t>
  </si>
  <si>
    <t>4/8-4/18</t>
  </si>
  <si>
    <t>Vish(Mar 12 -Apr 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</si>
</sst>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0"/>
      <color theme="1"/>
      <name val="Century Gothic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7">
    <xf numFmtId="0" fontId="0" fillId="0" borderId="0" xfId="0"/>
    <xf numFmtId="0" fontId="2" fillId="2" borderId="1" xfId="0" applyFont="1" applyFill="1" applyBorder="1"/>
    <xf numFmtId="0" fontId="1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indent="1"/>
    </xf>
    <xf numFmtId="0" fontId="0" fillId="0" borderId="0" xfId="0" applyAlignment="1">
      <alignment horizontal="center"/>
    </xf>
    <xf numFmtId="8" fontId="0" fillId="0" borderId="0" xfId="0" applyNumberFormat="1"/>
    <xf numFmtId="44" fontId="0" fillId="0" borderId="0" xfId="1" applyFont="1" applyFill="1"/>
    <xf numFmtId="2" fontId="0" fillId="0" borderId="0" xfId="0" applyNumberFormat="1" applyAlignment="1">
      <alignment horizontal="center"/>
    </xf>
    <xf numFmtId="0" fontId="5" fillId="0" borderId="0" xfId="0" applyFont="1"/>
    <xf numFmtId="44" fontId="1" fillId="0" borderId="0" xfId="0" applyNumberFormat="1" applyFont="1" applyAlignment="1">
      <alignment horizontal="right" indent="1"/>
    </xf>
    <xf numFmtId="44" fontId="1" fillId="0" borderId="0" xfId="0" applyNumberFormat="1" applyFont="1"/>
    <xf numFmtId="16" fontId="1" fillId="0" borderId="12" xfId="0" applyNumberFormat="1" applyFont="1" applyBorder="1" applyAlignment="1">
      <alignment horizontal="left"/>
    </xf>
    <xf numFmtId="16" fontId="1" fillId="0" borderId="0" xfId="0" applyNumberFormat="1" applyFont="1" applyAlignment="1">
      <alignment horizontal="left"/>
    </xf>
    <xf numFmtId="8" fontId="1" fillId="0" borderId="0" xfId="0" applyNumberFormat="1" applyFont="1"/>
    <xf numFmtId="0" fontId="0" fillId="0" borderId="15" xfId="0" applyBorder="1" applyAlignment="1">
      <alignment horizontal="center"/>
    </xf>
    <xf numFmtId="8" fontId="1" fillId="0" borderId="9" xfId="0" applyNumberFormat="1" applyFont="1" applyBorder="1" applyAlignment="1">
      <alignment horizontal="right"/>
    </xf>
    <xf numFmtId="0" fontId="1" fillId="0" borderId="0" xfId="0" applyFont="1"/>
    <xf numFmtId="8" fontId="1" fillId="0" borderId="8" xfId="0" applyNumberFormat="1" applyFont="1" applyBorder="1"/>
    <xf numFmtId="0" fontId="1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left" indent="1"/>
    </xf>
    <xf numFmtId="8" fontId="1" fillId="0" borderId="15" xfId="0" applyNumberFormat="1" applyFont="1" applyBorder="1"/>
    <xf numFmtId="0" fontId="0" fillId="0" borderId="16" xfId="0" applyBorder="1" applyAlignment="1">
      <alignment horizontal="center"/>
    </xf>
    <xf numFmtId="8" fontId="1" fillId="0" borderId="16" xfId="0" applyNumberFormat="1" applyFont="1" applyBorder="1"/>
    <xf numFmtId="16" fontId="1" fillId="0" borderId="10" xfId="0" applyNumberFormat="1" applyFont="1" applyBorder="1" applyAlignment="1">
      <alignment horizontal="left"/>
    </xf>
    <xf numFmtId="0" fontId="0" fillId="0" borderId="17" xfId="0" applyBorder="1" applyAlignment="1">
      <alignment horizontal="center"/>
    </xf>
    <xf numFmtId="8" fontId="1" fillId="0" borderId="17" xfId="0" applyNumberFormat="1" applyFont="1" applyBorder="1"/>
    <xf numFmtId="0" fontId="0" fillId="0" borderId="17" xfId="0" applyBorder="1"/>
    <xf numFmtId="44" fontId="1" fillId="0" borderId="17" xfId="0" applyNumberFormat="1" applyFont="1" applyBorder="1" applyAlignment="1">
      <alignment horizontal="right" inden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1" fillId="0" borderId="14" xfId="0" applyFont="1" applyBorder="1" applyAlignment="1">
      <alignment horizontal="left" indent="1"/>
    </xf>
    <xf numFmtId="44" fontId="1" fillId="0" borderId="21" xfId="0" applyNumberFormat="1" applyFont="1" applyBorder="1" applyAlignment="1">
      <alignment horizontal="right" indent="1"/>
    </xf>
    <xf numFmtId="0" fontId="7" fillId="0" borderId="8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8" fontId="6" fillId="0" borderId="15" xfId="1" applyNumberFormat="1" applyFont="1" applyFill="1" applyBorder="1"/>
    <xf numFmtId="0" fontId="6" fillId="0" borderId="15" xfId="0" applyFont="1" applyBorder="1" applyAlignment="1">
      <alignment horizontal="center"/>
    </xf>
    <xf numFmtId="8" fontId="6" fillId="0" borderId="15" xfId="0" applyNumberFormat="1" applyFont="1" applyBorder="1"/>
    <xf numFmtId="8" fontId="6" fillId="0" borderId="16" xfId="0" applyNumberFormat="1" applyFont="1" applyBorder="1" applyAlignment="1">
      <alignment horizontal="left" indent="1"/>
    </xf>
    <xf numFmtId="8" fontId="6" fillId="0" borderId="0" xfId="0" applyNumberFormat="1" applyFont="1" applyAlignment="1">
      <alignment horizontal="left" inden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6" xfId="0" applyFont="1" applyBorder="1" applyAlignment="1">
      <alignment horizontal="right" vertical="center" wrapText="1"/>
    </xf>
    <xf numFmtId="8" fontId="6" fillId="0" borderId="17" xfId="0" applyNumberFormat="1" applyFont="1" applyBorder="1" applyAlignment="1">
      <alignment horizontal="left" indent="1"/>
    </xf>
    <xf numFmtId="8" fontId="6" fillId="0" borderId="0" xfId="0" applyNumberFormat="1" applyFont="1"/>
    <xf numFmtId="44" fontId="6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8" fontId="1" fillId="0" borderId="15" xfId="1" applyNumberFormat="1" applyFont="1" applyFill="1" applyBorder="1"/>
    <xf numFmtId="0" fontId="6" fillId="0" borderId="0" xfId="0" applyFont="1"/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2" fontId="6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</cellXfs>
  <cellStyles count="2">
    <cellStyle name="Currency 4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</xdr:row>
      <xdr:rowOff>0</xdr:rowOff>
    </xdr:from>
    <xdr:to>
      <xdr:col>18</xdr:col>
      <xdr:colOff>0</xdr:colOff>
      <xdr:row>1</xdr:row>
      <xdr:rowOff>7620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BED4BE11-5719-490C-A139-61F787C94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0" y="304800"/>
          <a:ext cx="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0</xdr:colOff>
      <xdr:row>1</xdr:row>
      <xdr:rowOff>0</xdr:rowOff>
    </xdr:from>
    <xdr:ext cx="7620" cy="7620"/>
    <xdr:pic>
      <xdr:nvPicPr>
        <xdr:cNvPr id="3" name="Picture 2" descr="https://ssl.gstatic.com/ui/v1/icons/mail/images/cleardot.gif">
          <a:extLst>
            <a:ext uri="{FF2B5EF4-FFF2-40B4-BE49-F238E27FC236}">
              <a16:creationId xmlns:a16="http://schemas.microsoft.com/office/drawing/2014/main" id="{776D9C8D-0554-4951-9A74-6A2D0517F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0" y="3048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18</xdr:col>
      <xdr:colOff>0</xdr:colOff>
      <xdr:row>1</xdr:row>
      <xdr:rowOff>0</xdr:rowOff>
    </xdr:from>
    <xdr:to>
      <xdr:col>18</xdr:col>
      <xdr:colOff>0</xdr:colOff>
      <xdr:row>1</xdr:row>
      <xdr:rowOff>7620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E62E13B9-EA8A-43F6-81E8-D76A9107D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0" y="304800"/>
          <a:ext cx="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0</xdr:colOff>
      <xdr:row>1</xdr:row>
      <xdr:rowOff>0</xdr:rowOff>
    </xdr:from>
    <xdr:ext cx="7620" cy="7620"/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50E2BF28-C3EA-421E-B3F8-A6BF16655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0" y="3048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B5A9-5C85-4D9B-8A7A-5CAD9B7063ED}">
  <dimension ref="A1:AC51"/>
  <sheetViews>
    <sheetView tabSelected="1" topLeftCell="A4" zoomScaleNormal="100" workbookViewId="0">
      <selection activeCell="I32" sqref="I32"/>
    </sheetView>
  </sheetViews>
  <sheetFormatPr defaultRowHeight="14.4" x14ac:dyDescent="0.3"/>
  <cols>
    <col min="1" max="1" width="26.88671875" customWidth="1"/>
    <col min="2" max="2" width="11.109375" customWidth="1"/>
    <col min="3" max="3" width="10.33203125" customWidth="1"/>
    <col min="4" max="4" width="16.33203125" customWidth="1"/>
    <col min="5" max="5" width="9.33203125" customWidth="1"/>
    <col min="6" max="6" width="7.5546875" customWidth="1"/>
    <col min="7" max="7" width="10.5546875" customWidth="1"/>
    <col min="8" max="8" width="9.21875" customWidth="1"/>
    <col min="9" max="9" width="11.6640625" customWidth="1"/>
    <col min="10" max="10" width="9" customWidth="1"/>
    <col min="11" max="11" width="12" bestFit="1" customWidth="1"/>
    <col min="12" max="12" width="9.33203125" bestFit="1" customWidth="1"/>
    <col min="13" max="13" width="12" bestFit="1" customWidth="1"/>
    <col min="14" max="14" width="9.33203125" bestFit="1" customWidth="1"/>
    <col min="15" max="15" width="9.33203125" customWidth="1"/>
    <col min="16" max="16" width="12" customWidth="1"/>
    <col min="17" max="17" width="11.44140625" customWidth="1"/>
    <col min="18" max="18" width="5.33203125" bestFit="1" customWidth="1"/>
    <col min="19" max="19" width="13.109375" customWidth="1"/>
    <col min="20" max="20" width="11.109375" bestFit="1" customWidth="1"/>
    <col min="21" max="21" width="10.6640625" customWidth="1"/>
  </cols>
  <sheetData>
    <row r="1" spans="1:22" ht="24" thickBot="1" x14ac:dyDescent="0.5">
      <c r="A1" s="1" t="s">
        <v>0</v>
      </c>
    </row>
    <row r="2" spans="1:22" ht="15" thickBot="1" x14ac:dyDescent="0.35"/>
    <row r="3" spans="1:22" ht="39" customHeight="1" thickBot="1" x14ac:dyDescent="0.35">
      <c r="A3" s="65" t="s">
        <v>9</v>
      </c>
      <c r="B3" s="59" t="s">
        <v>1</v>
      </c>
      <c r="C3" s="59" t="s">
        <v>2</v>
      </c>
      <c r="D3" s="59" t="s">
        <v>3</v>
      </c>
      <c r="E3" s="53" t="s">
        <v>21</v>
      </c>
      <c r="F3" s="54"/>
      <c r="G3" s="53" t="s">
        <v>20</v>
      </c>
      <c r="H3" s="54"/>
      <c r="I3" s="53" t="s">
        <v>23</v>
      </c>
      <c r="J3" s="54"/>
      <c r="K3" s="53" t="s">
        <v>22</v>
      </c>
      <c r="L3" s="54"/>
      <c r="M3" s="53" t="s">
        <v>26</v>
      </c>
      <c r="N3" s="54"/>
      <c r="O3" s="55" t="s">
        <v>13</v>
      </c>
      <c r="P3" s="56"/>
      <c r="Q3" s="55" t="s">
        <v>14</v>
      </c>
      <c r="R3" s="56"/>
      <c r="S3" s="2" t="s">
        <v>4</v>
      </c>
    </row>
    <row r="4" spans="1:22" ht="15" thickBot="1" x14ac:dyDescent="0.35">
      <c r="A4" s="66"/>
      <c r="B4" s="63"/>
      <c r="C4" s="63"/>
      <c r="D4" s="63"/>
      <c r="E4" s="28" t="s">
        <v>5</v>
      </c>
      <c r="F4" s="29" t="s">
        <v>6</v>
      </c>
      <c r="G4" s="28" t="s">
        <v>5</v>
      </c>
      <c r="H4" s="29" t="s">
        <v>6</v>
      </c>
      <c r="I4" s="28" t="s">
        <v>5</v>
      </c>
      <c r="J4" s="29" t="s">
        <v>6</v>
      </c>
      <c r="K4" s="28" t="s">
        <v>5</v>
      </c>
      <c r="L4" s="28" t="s">
        <v>6</v>
      </c>
      <c r="M4" s="28" t="s">
        <v>5</v>
      </c>
      <c r="N4" s="28" t="s">
        <v>6</v>
      </c>
      <c r="O4" s="28" t="s">
        <v>5</v>
      </c>
      <c r="P4" s="28" t="s">
        <v>6</v>
      </c>
      <c r="Q4" s="28" t="s">
        <v>5</v>
      </c>
      <c r="R4" s="28" t="s">
        <v>6</v>
      </c>
      <c r="S4" s="30"/>
    </row>
    <row r="5" spans="1:22" ht="15" customHeight="1" x14ac:dyDescent="0.3">
      <c r="A5" s="31" t="s">
        <v>16</v>
      </c>
      <c r="B5" s="14">
        <v>30</v>
      </c>
      <c r="C5" s="33">
        <f>H5+J5+L5+P5+R5+F5+N5</f>
        <v>134</v>
      </c>
      <c r="D5" s="35">
        <v>584.82000000000005</v>
      </c>
      <c r="E5" s="17">
        <f t="shared" ref="E5" si="0">($D5/$C5)*F5</f>
        <v>56.736268656716419</v>
      </c>
      <c r="F5" s="36">
        <v>13</v>
      </c>
      <c r="G5" s="17">
        <f t="shared" ref="G5" si="1">($D5/$C5)*H5</f>
        <v>26.185970149253734</v>
      </c>
      <c r="H5" s="36">
        <v>6</v>
      </c>
      <c r="I5" s="17">
        <f t="shared" ref="I5" si="2">($D5/$C5)*J5</f>
        <v>91.650895522388069</v>
      </c>
      <c r="J5" s="36">
        <v>21</v>
      </c>
      <c r="K5" s="17">
        <f t="shared" ref="K5" si="3">($D5/$C5)*L5</f>
        <v>74.193582089552237</v>
      </c>
      <c r="L5" s="36">
        <v>17</v>
      </c>
      <c r="M5" s="17">
        <f t="shared" ref="M5:M6" si="4">($D5/$C5)*N5</f>
        <v>74.193582089552237</v>
      </c>
      <c r="N5" s="36">
        <v>17</v>
      </c>
      <c r="O5" s="17">
        <f t="shared" ref="O5:Q6" si="5">($D5/$C5)*P5</f>
        <v>130.92985074626867</v>
      </c>
      <c r="P5" s="36">
        <v>30</v>
      </c>
      <c r="Q5" s="17">
        <f t="shared" si="5"/>
        <v>130.92985074626867</v>
      </c>
      <c r="R5" s="36">
        <v>30</v>
      </c>
      <c r="S5" s="15">
        <f>K5+G5+O5+Q5+I5+E5+M5</f>
        <v>584.82000000000005</v>
      </c>
    </row>
    <row r="6" spans="1:22" ht="15" customHeight="1" x14ac:dyDescent="0.3">
      <c r="A6" s="31" t="s">
        <v>15</v>
      </c>
      <c r="B6" s="14">
        <v>31</v>
      </c>
      <c r="C6" s="33">
        <f>H6+J6+L6+P6+R6+F6+N6</f>
        <v>137</v>
      </c>
      <c r="D6" s="35">
        <v>569.49</v>
      </c>
      <c r="E6" s="35"/>
      <c r="F6" s="35"/>
      <c r="G6" s="17">
        <f t="shared" ref="G6" si="6">($D6/$C6)*H6</f>
        <v>128.86270072992701</v>
      </c>
      <c r="H6" s="36">
        <v>31</v>
      </c>
      <c r="I6" s="20"/>
      <c r="J6" s="36">
        <v>0</v>
      </c>
      <c r="K6" s="17">
        <f t="shared" ref="K6" si="7">($D6/$C6)*L6</f>
        <v>128.86270072992701</v>
      </c>
      <c r="L6" s="36">
        <v>31</v>
      </c>
      <c r="M6" s="17">
        <f t="shared" si="4"/>
        <v>54.03919708029197</v>
      </c>
      <c r="N6" s="36">
        <v>13</v>
      </c>
      <c r="O6" s="17">
        <f t="shared" si="5"/>
        <v>128.86270072992701</v>
      </c>
      <c r="P6" s="36">
        <v>31</v>
      </c>
      <c r="Q6" s="17">
        <f t="shared" si="5"/>
        <v>128.86270072992701</v>
      </c>
      <c r="R6" s="36">
        <v>31</v>
      </c>
      <c r="S6" s="15">
        <f>K6+G6+O6+Q6+I6+E6+M6</f>
        <v>569.49</v>
      </c>
    </row>
    <row r="7" spans="1:22" ht="15" customHeight="1" x14ac:dyDescent="0.3">
      <c r="A7" s="31" t="s">
        <v>24</v>
      </c>
      <c r="B7" s="14"/>
      <c r="C7" s="34"/>
      <c r="D7" s="17">
        <f>G7</f>
        <v>37.411751824817514</v>
      </c>
      <c r="E7" s="35"/>
      <c r="F7" s="35"/>
      <c r="G7" s="17">
        <f>($D6/$C6)*H7</f>
        <v>37.411751824817514</v>
      </c>
      <c r="H7" s="36">
        <v>9</v>
      </c>
      <c r="I7" s="20"/>
      <c r="J7" s="36"/>
      <c r="K7" s="20"/>
      <c r="L7" s="36"/>
      <c r="M7" s="20"/>
      <c r="N7" s="36"/>
      <c r="O7" s="20"/>
      <c r="P7" s="36"/>
      <c r="Q7" s="20"/>
      <c r="R7" s="36"/>
      <c r="S7" s="17">
        <f>G7</f>
        <v>37.411751824817514</v>
      </c>
    </row>
    <row r="8" spans="1:22" ht="15" thickBot="1" x14ac:dyDescent="0.35">
      <c r="A8" s="19"/>
      <c r="B8" s="14"/>
      <c r="C8" s="18"/>
      <c r="D8" s="35"/>
      <c r="E8" s="35"/>
      <c r="F8" s="35"/>
      <c r="G8" s="37"/>
      <c r="H8" s="36"/>
      <c r="I8" s="37"/>
      <c r="J8" s="36"/>
      <c r="K8" s="20"/>
      <c r="L8" s="36"/>
      <c r="M8" s="20"/>
      <c r="N8" s="36"/>
      <c r="O8" s="20"/>
      <c r="P8" s="36"/>
      <c r="Q8" s="20"/>
      <c r="R8" s="36"/>
      <c r="S8" s="15"/>
    </row>
    <row r="9" spans="1:22" ht="15" thickBot="1" x14ac:dyDescent="0.35">
      <c r="A9" s="11" t="s">
        <v>4</v>
      </c>
      <c r="B9" s="21"/>
      <c r="C9" s="21"/>
      <c r="D9" s="22">
        <f>SUM(D5:D8)</f>
        <v>1191.7217518248174</v>
      </c>
      <c r="E9" s="22">
        <f>SUM(E5:E8)</f>
        <v>56.736268656716419</v>
      </c>
      <c r="F9" s="22"/>
      <c r="G9" s="22">
        <f>SUM(G5:G8)</f>
        <v>192.46042270399826</v>
      </c>
      <c r="H9" s="38"/>
      <c r="I9" s="22">
        <f>SUM(I5:I8)</f>
        <v>91.650895522388069</v>
      </c>
      <c r="J9" s="38"/>
      <c r="K9" s="22">
        <f>SUM(K5:K8)</f>
        <v>203.05628281947924</v>
      </c>
      <c r="L9" s="38"/>
      <c r="M9" s="22">
        <f>SUM(M5:M8)</f>
        <v>128.23277916984421</v>
      </c>
      <c r="N9" s="38"/>
      <c r="O9" s="22">
        <f>SUM(O5:O8)</f>
        <v>259.79255147619568</v>
      </c>
      <c r="P9" s="38"/>
      <c r="Q9" s="22">
        <f>SUM(Q5:Q8)</f>
        <v>259.79255147619568</v>
      </c>
      <c r="R9" s="38"/>
      <c r="S9" s="15">
        <f>K9+G9+O9+Q9+I9+E9+M9</f>
        <v>1191.7217518248176</v>
      </c>
      <c r="T9" s="13">
        <f>SUM(S5:S8)</f>
        <v>1191.7217518248174</v>
      </c>
    </row>
    <row r="10" spans="1:22" ht="15" thickBot="1" x14ac:dyDescent="0.35">
      <c r="A10" s="12"/>
      <c r="B10" s="4"/>
      <c r="C10" s="4"/>
      <c r="D10" s="13"/>
      <c r="E10" s="13"/>
      <c r="F10" s="13"/>
      <c r="G10" s="39"/>
      <c r="H10" s="39"/>
      <c r="I10" s="39"/>
      <c r="J10" s="39"/>
      <c r="K10" s="13"/>
      <c r="L10" s="39"/>
      <c r="M10" s="13"/>
      <c r="N10" s="39"/>
      <c r="O10" s="13"/>
      <c r="P10" s="39"/>
      <c r="Q10" s="13"/>
      <c r="R10" s="39"/>
      <c r="S10" s="13"/>
      <c r="T10" s="5"/>
    </row>
    <row r="11" spans="1:22" ht="39" customHeight="1" thickBot="1" x14ac:dyDescent="0.35">
      <c r="A11" s="65" t="s">
        <v>10</v>
      </c>
      <c r="B11" s="59" t="s">
        <v>1</v>
      </c>
      <c r="C11" s="59" t="s">
        <v>2</v>
      </c>
      <c r="D11" s="59" t="s">
        <v>3</v>
      </c>
      <c r="E11" s="53" t="s">
        <v>21</v>
      </c>
      <c r="F11" s="54"/>
      <c r="G11" s="53" t="s">
        <v>20</v>
      </c>
      <c r="H11" s="54"/>
      <c r="I11" s="53" t="s">
        <v>23</v>
      </c>
      <c r="J11" s="54"/>
      <c r="K11" s="53" t="s">
        <v>22</v>
      </c>
      <c r="L11" s="54"/>
      <c r="M11" s="53" t="s">
        <v>26</v>
      </c>
      <c r="N11" s="54"/>
      <c r="O11" s="55" t="s">
        <v>13</v>
      </c>
      <c r="P11" s="56"/>
      <c r="Q11" s="55" t="s">
        <v>14</v>
      </c>
      <c r="R11" s="56"/>
      <c r="S11" s="2" t="s">
        <v>4</v>
      </c>
    </row>
    <row r="12" spans="1:22" ht="26.25" customHeight="1" thickBot="1" x14ac:dyDescent="0.35">
      <c r="A12" s="66"/>
      <c r="B12" s="63"/>
      <c r="C12" s="63"/>
      <c r="D12" s="63"/>
      <c r="E12" s="40" t="s">
        <v>5</v>
      </c>
      <c r="F12" s="41" t="s">
        <v>6</v>
      </c>
      <c r="G12" s="40" t="s">
        <v>5</v>
      </c>
      <c r="H12" s="41" t="s">
        <v>6</v>
      </c>
      <c r="I12" s="40" t="s">
        <v>5</v>
      </c>
      <c r="J12" s="41" t="s">
        <v>6</v>
      </c>
      <c r="K12" s="40" t="s">
        <v>5</v>
      </c>
      <c r="L12" s="40" t="s">
        <v>6</v>
      </c>
      <c r="M12" s="40" t="s">
        <v>5</v>
      </c>
      <c r="N12" s="40" t="s">
        <v>6</v>
      </c>
      <c r="O12" s="40" t="s">
        <v>5</v>
      </c>
      <c r="P12" s="40" t="s">
        <v>6</v>
      </c>
      <c r="Q12" s="40" t="s">
        <v>5</v>
      </c>
      <c r="R12" s="40" t="s">
        <v>6</v>
      </c>
      <c r="S12" s="42"/>
    </row>
    <row r="13" spans="1:22" ht="15" customHeight="1" x14ac:dyDescent="0.3">
      <c r="A13" s="31" t="s">
        <v>17</v>
      </c>
      <c r="B13" s="14">
        <v>60</v>
      </c>
      <c r="C13" s="33">
        <f>H13+J13+L13+P13+R13+F13+N13</f>
        <v>269</v>
      </c>
      <c r="D13" s="35">
        <v>152.59</v>
      </c>
      <c r="E13" s="17">
        <f>($D13/$C13)*F13</f>
        <v>9.0759851301115244</v>
      </c>
      <c r="F13" s="36">
        <v>16</v>
      </c>
      <c r="G13" s="17">
        <f t="shared" ref="G13:I13" si="8">($D13/$C13)*H13</f>
        <v>19.853717472118959</v>
      </c>
      <c r="H13" s="36">
        <v>35</v>
      </c>
      <c r="I13" s="17">
        <f t="shared" si="8"/>
        <v>12.479479553903346</v>
      </c>
      <c r="J13" s="36">
        <v>22</v>
      </c>
      <c r="K13" s="17">
        <f>($D13/$C13)*L13</f>
        <v>26.093457249070632</v>
      </c>
      <c r="L13" s="36">
        <v>46</v>
      </c>
      <c r="M13" s="17">
        <f>($D13/$C13)*N13</f>
        <v>17.017472118959109</v>
      </c>
      <c r="N13" s="36">
        <v>30</v>
      </c>
      <c r="O13" s="17">
        <f>($D13/$C13)*P13</f>
        <v>34.034944237918218</v>
      </c>
      <c r="P13" s="36">
        <v>60</v>
      </c>
      <c r="Q13" s="17">
        <f>($D13/$C13)*R13</f>
        <v>34.034944237918218</v>
      </c>
      <c r="R13" s="36">
        <v>60</v>
      </c>
      <c r="S13" s="15">
        <f>K13+G13+O13+Q13+I13+E13+M13</f>
        <v>152.59000000000003</v>
      </c>
    </row>
    <row r="14" spans="1:22" ht="15" customHeight="1" x14ac:dyDescent="0.3">
      <c r="A14" s="31" t="s">
        <v>25</v>
      </c>
      <c r="B14" s="14"/>
      <c r="C14" s="33"/>
      <c r="D14" s="35">
        <f>G14</f>
        <v>6.2397397769516729</v>
      </c>
      <c r="E14" s="35"/>
      <c r="F14" s="35"/>
      <c r="G14" s="17">
        <f>($D13/$C13)*H14</f>
        <v>6.2397397769516729</v>
      </c>
      <c r="H14" s="36">
        <v>11</v>
      </c>
      <c r="I14" s="20"/>
      <c r="J14" s="36"/>
      <c r="K14" s="20"/>
      <c r="L14" s="36"/>
      <c r="M14" s="20"/>
      <c r="N14" s="36"/>
      <c r="O14" s="20"/>
      <c r="P14" s="36"/>
      <c r="Q14" s="20"/>
      <c r="R14" s="36"/>
      <c r="S14" s="15">
        <f>K14+G14+O14+Q14+I14+E14+M14</f>
        <v>6.2397397769516729</v>
      </c>
    </row>
    <row r="15" spans="1:22" ht="15" customHeight="1" thickBot="1" x14ac:dyDescent="0.35">
      <c r="A15" s="31"/>
      <c r="B15" s="14"/>
      <c r="C15" s="33">
        <f>H15+J15+L15+P15+R15</f>
        <v>0</v>
      </c>
      <c r="D15" s="35"/>
      <c r="E15" s="35"/>
      <c r="F15" s="35"/>
      <c r="G15" s="20"/>
      <c r="H15" s="36"/>
      <c r="I15" s="20"/>
      <c r="J15" s="36"/>
      <c r="K15" s="20"/>
      <c r="L15" s="36"/>
      <c r="M15" s="20"/>
      <c r="N15" s="36"/>
      <c r="O15" s="20"/>
      <c r="P15" s="36"/>
      <c r="Q15" s="20"/>
      <c r="R15" s="36"/>
      <c r="S15" s="15"/>
    </row>
    <row r="16" spans="1:22" ht="15" thickBot="1" x14ac:dyDescent="0.35">
      <c r="A16" s="23" t="s">
        <v>4</v>
      </c>
      <c r="B16" s="24"/>
      <c r="C16" s="24"/>
      <c r="D16" s="25">
        <f>SUM(D13:D15)</f>
        <v>158.82973977695167</v>
      </c>
      <c r="E16" s="22">
        <f>SUM(E12:E15)</f>
        <v>9.0759851301115244</v>
      </c>
      <c r="F16" s="25"/>
      <c r="G16" s="25">
        <f>SUM(G13:G15)</f>
        <v>26.093457249070632</v>
      </c>
      <c r="H16" s="43"/>
      <c r="I16" s="25">
        <f>SUM(I12:I15)</f>
        <v>12.479479553903346</v>
      </c>
      <c r="J16" s="43"/>
      <c r="K16" s="25">
        <f>SUM(K13:K15)</f>
        <v>26.093457249070632</v>
      </c>
      <c r="L16" s="43"/>
      <c r="M16" s="25">
        <f>SUM(M13:M15)</f>
        <v>17.017472118959109</v>
      </c>
      <c r="N16" s="43"/>
      <c r="O16" s="25">
        <f>SUM(O13:O15)</f>
        <v>34.034944237918218</v>
      </c>
      <c r="P16" s="43"/>
      <c r="Q16" s="25">
        <f>SUM(Q13:Q15)</f>
        <v>34.034944237918218</v>
      </c>
      <c r="R16" s="43"/>
      <c r="S16" s="15">
        <f>K16+G16+O16+Q16+I16+E16+M16</f>
        <v>158.82973977695167</v>
      </c>
      <c r="T16" s="13">
        <f>SUM(S13:S15)</f>
        <v>158.8297397769517</v>
      </c>
      <c r="V16" s="6"/>
    </row>
    <row r="17" spans="1:29" ht="15" customHeight="1" thickBot="1" x14ac:dyDescent="0.35">
      <c r="A17" s="3"/>
      <c r="B17" s="4"/>
      <c r="C17" s="4"/>
      <c r="D17" s="44"/>
      <c r="E17" s="44"/>
      <c r="F17" s="44"/>
      <c r="G17" s="45"/>
      <c r="H17" s="45"/>
      <c r="I17" s="45"/>
      <c r="J17" s="45"/>
      <c r="K17" s="44"/>
      <c r="L17" s="45"/>
      <c r="M17" s="44"/>
      <c r="N17" s="45"/>
      <c r="O17" s="44"/>
      <c r="P17" s="45"/>
      <c r="Q17" s="44"/>
      <c r="R17" s="45"/>
      <c r="S17" s="46"/>
    </row>
    <row r="18" spans="1:29" ht="34.5" customHeight="1" thickBot="1" x14ac:dyDescent="0.35">
      <c r="A18" s="57" t="s">
        <v>12</v>
      </c>
      <c r="B18" s="59" t="s">
        <v>1</v>
      </c>
      <c r="C18" s="56" t="s">
        <v>7</v>
      </c>
      <c r="D18" s="59" t="s">
        <v>3</v>
      </c>
      <c r="E18" s="53" t="s">
        <v>21</v>
      </c>
      <c r="F18" s="54"/>
      <c r="G18" s="53" t="s">
        <v>20</v>
      </c>
      <c r="H18" s="54"/>
      <c r="I18" s="53" t="s">
        <v>23</v>
      </c>
      <c r="J18" s="54"/>
      <c r="K18" s="53" t="s">
        <v>22</v>
      </c>
      <c r="L18" s="54"/>
      <c r="M18" s="53" t="s">
        <v>26</v>
      </c>
      <c r="N18" s="54"/>
      <c r="O18" s="55" t="s">
        <v>13</v>
      </c>
      <c r="P18" s="56"/>
      <c r="Q18" s="55" t="s">
        <v>14</v>
      </c>
      <c r="R18" s="56"/>
      <c r="S18" s="2" t="s">
        <v>4</v>
      </c>
    </row>
    <row r="19" spans="1:29" ht="24.75" customHeight="1" thickBot="1" x14ac:dyDescent="0.35">
      <c r="A19" s="62"/>
      <c r="B19" s="63"/>
      <c r="C19" s="64"/>
      <c r="D19" s="63"/>
      <c r="E19" s="40" t="s">
        <v>5</v>
      </c>
      <c r="F19" s="41" t="s">
        <v>6</v>
      </c>
      <c r="G19" s="40" t="s">
        <v>5</v>
      </c>
      <c r="H19" s="41" t="s">
        <v>6</v>
      </c>
      <c r="I19" s="40" t="s">
        <v>5</v>
      </c>
      <c r="J19" s="41" t="s">
        <v>6</v>
      </c>
      <c r="K19" s="40" t="s">
        <v>5</v>
      </c>
      <c r="L19" s="40" t="s">
        <v>6</v>
      </c>
      <c r="M19" s="40" t="s">
        <v>5</v>
      </c>
      <c r="N19" s="40" t="s">
        <v>6</v>
      </c>
      <c r="O19" s="40" t="s">
        <v>5</v>
      </c>
      <c r="P19" s="40" t="s">
        <v>6</v>
      </c>
      <c r="Q19" s="40" t="s">
        <v>5</v>
      </c>
      <c r="R19" s="40" t="s">
        <v>6</v>
      </c>
      <c r="S19" s="42"/>
    </row>
    <row r="20" spans="1:29" ht="15" customHeight="1" x14ac:dyDescent="0.3">
      <c r="A20" s="31" t="s">
        <v>18</v>
      </c>
      <c r="B20" s="14"/>
      <c r="C20" s="33">
        <f t="shared" ref="C20:C21" si="9">H20+J20+L20+P20+R20+F20+N20</f>
        <v>135</v>
      </c>
      <c r="D20" s="47">
        <v>89</v>
      </c>
      <c r="E20" s="47"/>
      <c r="F20" s="47"/>
      <c r="G20" s="17">
        <f t="shared" ref="G20" si="10">($D20/$C20)*H20</f>
        <v>17.799999999999997</v>
      </c>
      <c r="H20" s="36">
        <v>27</v>
      </c>
      <c r="I20" s="17">
        <f t="shared" ref="I20" si="11">($D20/$C20)*J20</f>
        <v>0</v>
      </c>
      <c r="J20" s="36">
        <v>0</v>
      </c>
      <c r="K20" s="17">
        <f t="shared" ref="K20:K21" si="12">($D20/$C20)*L20</f>
        <v>19.777777777777775</v>
      </c>
      <c r="L20" s="36">
        <v>30</v>
      </c>
      <c r="M20" s="17">
        <f t="shared" ref="M20:M21" si="13">($D20/$C20)*N20</f>
        <v>11.866666666666665</v>
      </c>
      <c r="N20" s="36">
        <v>18</v>
      </c>
      <c r="O20" s="17">
        <f t="shared" ref="O20:O21" si="14">($D20/$C20)*P20</f>
        <v>19.777777777777775</v>
      </c>
      <c r="P20" s="36">
        <v>30</v>
      </c>
      <c r="Q20" s="17">
        <f t="shared" ref="Q20:Q21" si="15">($D20/$C20)*R20</f>
        <v>19.777777777777775</v>
      </c>
      <c r="R20" s="36">
        <v>30</v>
      </c>
      <c r="S20" s="15">
        <f>K20+G20+O20+Q20+I20+E20+M20</f>
        <v>88.999999999999972</v>
      </c>
    </row>
    <row r="21" spans="1:29" ht="15" customHeight="1" x14ac:dyDescent="0.3">
      <c r="A21" s="31" t="s">
        <v>19</v>
      </c>
      <c r="B21" s="14"/>
      <c r="C21" s="33">
        <f t="shared" si="9"/>
        <v>133</v>
      </c>
      <c r="D21" s="47">
        <v>89</v>
      </c>
      <c r="E21" s="35"/>
      <c r="F21" s="35"/>
      <c r="G21" s="17">
        <f t="shared" ref="G21" si="16">($D21/$C21)*H21</f>
        <v>12.045112781954888</v>
      </c>
      <c r="H21" s="36">
        <v>18</v>
      </c>
      <c r="I21" s="17">
        <f t="shared" ref="I21" si="17">($D21/$C21)*J21</f>
        <v>8.6992481203007515</v>
      </c>
      <c r="J21" s="36">
        <v>13</v>
      </c>
      <c r="K21" s="17">
        <f t="shared" si="12"/>
        <v>18.736842105263158</v>
      </c>
      <c r="L21" s="36">
        <v>28</v>
      </c>
      <c r="M21" s="17">
        <f t="shared" si="13"/>
        <v>8.0300751879699241</v>
      </c>
      <c r="N21" s="36">
        <v>12</v>
      </c>
      <c r="O21" s="17">
        <f t="shared" si="14"/>
        <v>20.744360902255639</v>
      </c>
      <c r="P21" s="36">
        <v>31</v>
      </c>
      <c r="Q21" s="17">
        <f t="shared" si="15"/>
        <v>20.744360902255639</v>
      </c>
      <c r="R21" s="36">
        <v>31</v>
      </c>
      <c r="S21" s="15">
        <f>K21+G21+O21+Q21+I21+E21+M21</f>
        <v>89</v>
      </c>
    </row>
    <row r="22" spans="1:29" ht="15" customHeight="1" x14ac:dyDescent="0.3">
      <c r="A22" s="31"/>
      <c r="B22" s="14"/>
      <c r="C22" s="18"/>
      <c r="D22" s="35"/>
      <c r="E22" s="35"/>
      <c r="F22" s="35"/>
      <c r="G22" s="20"/>
      <c r="H22" s="36"/>
      <c r="I22" s="20"/>
      <c r="J22" s="36"/>
      <c r="K22" s="20"/>
      <c r="L22" s="36"/>
      <c r="M22" s="20"/>
      <c r="N22" s="36"/>
      <c r="O22" s="20"/>
      <c r="P22" s="36"/>
      <c r="Q22" s="20"/>
      <c r="R22" s="36"/>
      <c r="S22" s="15"/>
    </row>
    <row r="23" spans="1:29" ht="15" thickBot="1" x14ac:dyDescent="0.35">
      <c r="A23" s="23" t="s">
        <v>4</v>
      </c>
      <c r="B23" s="24"/>
      <c r="C23" s="24"/>
      <c r="D23" s="25">
        <f>SUM(D20:D22)</f>
        <v>178</v>
      </c>
      <c r="E23" s="25"/>
      <c r="F23" s="25"/>
      <c r="G23" s="25">
        <f>SUM(G20:G22)</f>
        <v>29.845112781954885</v>
      </c>
      <c r="H23" s="43"/>
      <c r="I23" s="25">
        <f>SUM(I20:I22)</f>
        <v>8.6992481203007515</v>
      </c>
      <c r="J23" s="43"/>
      <c r="K23" s="25">
        <f>SUM(K20:K22)</f>
        <v>38.514619883040936</v>
      </c>
      <c r="L23" s="43"/>
      <c r="M23" s="25">
        <f>SUM(M20:M22)</f>
        <v>19.896741854636588</v>
      </c>
      <c r="N23" s="43"/>
      <c r="O23" s="25">
        <f>SUM(O20:O22)</f>
        <v>40.522138680033414</v>
      </c>
      <c r="P23" s="43"/>
      <c r="Q23" s="25">
        <f>SUM(Q20:Q22)</f>
        <v>40.522138680033414</v>
      </c>
      <c r="R23" s="43"/>
      <c r="S23" s="15">
        <f>K23+G23+O23+Q23+I23+E23+M23</f>
        <v>177.99999999999997</v>
      </c>
      <c r="T23" s="13">
        <f>SUM(S20:S22)</f>
        <v>177.99999999999997</v>
      </c>
    </row>
    <row r="24" spans="1:29" ht="15.75" customHeight="1" thickBot="1" x14ac:dyDescent="0.35"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</row>
    <row r="25" spans="1:29" ht="37.5" customHeight="1" thickBot="1" x14ac:dyDescent="0.35">
      <c r="A25" s="57" t="s">
        <v>11</v>
      </c>
      <c r="B25" s="59" t="s">
        <v>1</v>
      </c>
      <c r="C25" s="56" t="s">
        <v>2</v>
      </c>
      <c r="D25" s="59" t="s">
        <v>3</v>
      </c>
      <c r="E25" s="53" t="s">
        <v>21</v>
      </c>
      <c r="F25" s="54"/>
      <c r="G25" s="53" t="s">
        <v>20</v>
      </c>
      <c r="H25" s="54"/>
      <c r="I25" s="53" t="s">
        <v>23</v>
      </c>
      <c r="J25" s="54"/>
      <c r="K25" s="53" t="s">
        <v>22</v>
      </c>
      <c r="L25" s="54"/>
      <c r="M25" s="53" t="s">
        <v>26</v>
      </c>
      <c r="N25" s="54"/>
      <c r="O25" s="55" t="s">
        <v>13</v>
      </c>
      <c r="P25" s="56"/>
      <c r="Q25" s="55" t="s">
        <v>14</v>
      </c>
      <c r="R25" s="56"/>
      <c r="S25" s="2" t="s">
        <v>4</v>
      </c>
    </row>
    <row r="26" spans="1:29" ht="24.75" customHeight="1" thickBot="1" x14ac:dyDescent="0.35">
      <c r="A26" s="58"/>
      <c r="B26" s="60"/>
      <c r="C26" s="61"/>
      <c r="D26" s="60"/>
      <c r="E26" s="40" t="s">
        <v>5</v>
      </c>
      <c r="F26" s="41" t="s">
        <v>6</v>
      </c>
      <c r="G26" s="49" t="s">
        <v>5</v>
      </c>
      <c r="H26" s="50" t="s">
        <v>6</v>
      </c>
      <c r="I26" s="49" t="s">
        <v>5</v>
      </c>
      <c r="J26" s="50" t="s">
        <v>6</v>
      </c>
      <c r="K26" s="49" t="s">
        <v>5</v>
      </c>
      <c r="L26" s="49" t="s">
        <v>6</v>
      </c>
      <c r="M26" s="49" t="s">
        <v>5</v>
      </c>
      <c r="N26" s="49" t="s">
        <v>6</v>
      </c>
      <c r="O26" s="49" t="s">
        <v>5</v>
      </c>
      <c r="P26" s="49" t="s">
        <v>6</v>
      </c>
      <c r="Q26" s="49" t="s">
        <v>5</v>
      </c>
      <c r="R26" s="49" t="s">
        <v>6</v>
      </c>
      <c r="S26" s="51"/>
    </row>
    <row r="27" spans="1:29" ht="15" customHeight="1" x14ac:dyDescent="0.3">
      <c r="A27" s="31" t="s">
        <v>18</v>
      </c>
      <c r="B27" s="14"/>
      <c r="C27" s="33">
        <f t="shared" ref="C27:C28" si="18">H27+J27+L27+P27+R27+F27+N27</f>
        <v>137</v>
      </c>
      <c r="D27" s="35">
        <v>40</v>
      </c>
      <c r="E27" s="35"/>
      <c r="F27" s="35"/>
      <c r="G27" s="17">
        <f t="shared" ref="G27:I28" si="19">($D27/$C27)*H27</f>
        <v>8.1751824817518237</v>
      </c>
      <c r="H27" s="36">
        <v>28</v>
      </c>
      <c r="I27" s="17">
        <f t="shared" si="19"/>
        <v>0</v>
      </c>
      <c r="J27" s="36">
        <v>0</v>
      </c>
      <c r="K27" s="17">
        <f t="shared" ref="K27" si="20">($D27/$C27)*L27</f>
        <v>9.0510948905109476</v>
      </c>
      <c r="L27" s="36">
        <v>31</v>
      </c>
      <c r="M27" s="17">
        <f t="shared" ref="M27:M28" si="21">($D27/$C27)*N27</f>
        <v>5.2554744525547443</v>
      </c>
      <c r="N27" s="36">
        <v>18</v>
      </c>
      <c r="O27" s="17">
        <f t="shared" ref="O27" si="22">($D27/$C27)*P27</f>
        <v>8.7591240875912408</v>
      </c>
      <c r="P27" s="36">
        <v>30</v>
      </c>
      <c r="Q27" s="17">
        <f t="shared" ref="Q27" si="23">($D27/$C27)*R27</f>
        <v>8.7591240875912408</v>
      </c>
      <c r="R27" s="36">
        <v>30</v>
      </c>
      <c r="S27" s="15">
        <f>K27+G27+O27+Q27+I27+E27+M27</f>
        <v>39.999999999999993</v>
      </c>
    </row>
    <row r="28" spans="1:29" ht="15" customHeight="1" x14ac:dyDescent="0.3">
      <c r="A28" s="31" t="s">
        <v>19</v>
      </c>
      <c r="B28" s="14"/>
      <c r="C28" s="33">
        <f t="shared" si="18"/>
        <v>133</v>
      </c>
      <c r="D28" s="35">
        <v>40</v>
      </c>
      <c r="E28" s="35"/>
      <c r="F28" s="35"/>
      <c r="G28" s="17">
        <f t="shared" si="19"/>
        <v>5.4135338345864659</v>
      </c>
      <c r="H28" s="36">
        <v>18</v>
      </c>
      <c r="I28" s="17">
        <f t="shared" si="19"/>
        <v>3.9097744360902253</v>
      </c>
      <c r="J28" s="36">
        <v>13</v>
      </c>
      <c r="K28" s="17">
        <f t="shared" ref="K28" si="24">($D28/$C28)*L28</f>
        <v>8.4210526315789469</v>
      </c>
      <c r="L28" s="36">
        <v>28</v>
      </c>
      <c r="M28" s="17">
        <f t="shared" si="21"/>
        <v>3.6090225563909772</v>
      </c>
      <c r="N28" s="36">
        <v>12</v>
      </c>
      <c r="O28" s="17">
        <f t="shared" ref="O28" si="25">($D28/$C28)*P28</f>
        <v>9.3233082706766908</v>
      </c>
      <c r="P28" s="36">
        <v>31</v>
      </c>
      <c r="Q28" s="17">
        <f t="shared" ref="Q28" si="26">($D28/$C28)*R28</f>
        <v>9.3233082706766908</v>
      </c>
      <c r="R28" s="36">
        <v>31</v>
      </c>
      <c r="S28" s="15">
        <f>K28+G28+O28+Q28+I28+E28+M28</f>
        <v>39.999999999999993</v>
      </c>
    </row>
    <row r="29" spans="1:29" ht="15" customHeight="1" x14ac:dyDescent="0.3">
      <c r="A29" s="31"/>
      <c r="B29" s="14"/>
      <c r="C29" s="18"/>
      <c r="D29" s="35"/>
      <c r="E29" s="35"/>
      <c r="F29" s="35"/>
      <c r="G29" s="20"/>
      <c r="H29" s="36"/>
      <c r="I29" s="20"/>
      <c r="J29" s="36"/>
      <c r="K29" s="20"/>
      <c r="L29" s="36"/>
      <c r="M29" s="20"/>
      <c r="N29" s="36"/>
      <c r="O29" s="20"/>
      <c r="P29" s="36"/>
      <c r="Q29" s="20"/>
      <c r="R29" s="36"/>
      <c r="S29" s="15"/>
    </row>
    <row r="30" spans="1:29" ht="15" thickBot="1" x14ac:dyDescent="0.35">
      <c r="A30" s="23" t="s">
        <v>4</v>
      </c>
      <c r="B30" s="26"/>
      <c r="C30" s="26"/>
      <c r="D30" s="25">
        <f>SUM(D27:D29)</f>
        <v>80</v>
      </c>
      <c r="E30" s="25"/>
      <c r="F30" s="25"/>
      <c r="G30" s="25">
        <f>SUM(G27:G29)</f>
        <v>13.588716316338289</v>
      </c>
      <c r="H30" s="27"/>
      <c r="I30" s="25">
        <f>SUM(I27:I29)</f>
        <v>3.9097744360902253</v>
      </c>
      <c r="J30" s="27"/>
      <c r="K30" s="25">
        <f>SUM(K27:K29)</f>
        <v>17.472147522089895</v>
      </c>
      <c r="L30" s="27"/>
      <c r="M30" s="25">
        <f>SUM(M27:M29)</f>
        <v>8.8644970089457225</v>
      </c>
      <c r="N30" s="27"/>
      <c r="O30" s="25">
        <f>SUM(O27:O29)</f>
        <v>18.08243235826793</v>
      </c>
      <c r="P30" s="27"/>
      <c r="Q30" s="25">
        <f>SUM(Q27:Q29)</f>
        <v>18.08243235826793</v>
      </c>
      <c r="R30" s="32"/>
      <c r="S30" s="15">
        <f>K30+G30+O30+Q30+I30+E30+M30</f>
        <v>79.999999999999986</v>
      </c>
      <c r="T30" s="13">
        <f>SUM(S27:S29)</f>
        <v>79.999999999999986</v>
      </c>
      <c r="AC30" s="7"/>
    </row>
    <row r="31" spans="1:29" ht="15.6" x14ac:dyDescent="0.3">
      <c r="A31" s="8"/>
      <c r="D31" s="9"/>
      <c r="E31" s="9"/>
      <c r="F31" s="9"/>
      <c r="G31" s="52"/>
      <c r="H31" s="52"/>
      <c r="I31" s="52"/>
      <c r="J31" s="52"/>
      <c r="K31" s="10"/>
      <c r="L31" s="10"/>
      <c r="M31" s="10"/>
      <c r="N31" s="10"/>
      <c r="O31" s="10"/>
      <c r="P31" s="10"/>
      <c r="Q31" s="52"/>
      <c r="R31" s="52"/>
      <c r="S31" s="52"/>
      <c r="AC31" s="7"/>
    </row>
    <row r="32" spans="1:29" x14ac:dyDescent="0.3">
      <c r="A32" s="16" t="s">
        <v>8</v>
      </c>
      <c r="D32" s="13">
        <f>(D9+D16+D23+D30)</f>
        <v>1608.5514916017692</v>
      </c>
      <c r="E32" s="13">
        <f>(E9+E16+E23+E30)</f>
        <v>65.812253786827938</v>
      </c>
      <c r="F32" s="13"/>
      <c r="G32" s="13">
        <f>(G9+G16+G23+G30)</f>
        <v>261.98770905136206</v>
      </c>
      <c r="H32" s="48"/>
      <c r="I32" s="13">
        <f>(I9+I16+I23+I30)</f>
        <v>116.7393976326824</v>
      </c>
      <c r="J32" s="48"/>
      <c r="K32" s="13">
        <f>(K9+K16+K23+K30)</f>
        <v>285.13650747368069</v>
      </c>
      <c r="L32" s="48"/>
      <c r="M32" s="13">
        <f>(M9+M16+M23+M30)</f>
        <v>174.01149015238565</v>
      </c>
      <c r="N32" s="48"/>
      <c r="O32" s="13">
        <f>(O9+O16+O23+O30)</f>
        <v>352.43206675241527</v>
      </c>
      <c r="P32" s="48"/>
      <c r="Q32" s="13">
        <f>(Q9+Q16+Q23+Q30)</f>
        <v>352.43206675241527</v>
      </c>
      <c r="R32" s="48"/>
      <c r="S32" s="15">
        <f>K32+G32+O32+Q32+I32+E32</f>
        <v>1434.5400014493837</v>
      </c>
      <c r="T32" s="10">
        <f>SUM(T3:T30)</f>
        <v>1608.5514916017692</v>
      </c>
    </row>
    <row r="34" spans="1:3" x14ac:dyDescent="0.3">
      <c r="A34" s="16"/>
    </row>
    <row r="35" spans="1:3" x14ac:dyDescent="0.3">
      <c r="B35" s="5"/>
    </row>
    <row r="36" spans="1:3" x14ac:dyDescent="0.3">
      <c r="B36" s="5"/>
    </row>
    <row r="37" spans="1:3" x14ac:dyDescent="0.3">
      <c r="B37" s="5"/>
    </row>
    <row r="38" spans="1:3" x14ac:dyDescent="0.3">
      <c r="B38" s="5"/>
    </row>
    <row r="39" spans="1:3" x14ac:dyDescent="0.3">
      <c r="B39" s="5"/>
      <c r="C39" s="13"/>
    </row>
    <row r="40" spans="1:3" x14ac:dyDescent="0.3">
      <c r="A40" s="13"/>
      <c r="B40" s="13"/>
    </row>
    <row r="41" spans="1:3" x14ac:dyDescent="0.3">
      <c r="B41" s="5"/>
    </row>
    <row r="42" spans="1:3" x14ac:dyDescent="0.3">
      <c r="B42" s="5"/>
    </row>
    <row r="43" spans="1:3" x14ac:dyDescent="0.3">
      <c r="B43" s="5"/>
    </row>
    <row r="44" spans="1:3" x14ac:dyDescent="0.3">
      <c r="B44" s="5"/>
    </row>
    <row r="45" spans="1:3" x14ac:dyDescent="0.3">
      <c r="B45" s="5"/>
      <c r="C45" s="13"/>
    </row>
    <row r="46" spans="1:3" x14ac:dyDescent="0.3">
      <c r="A46" s="16"/>
      <c r="C46" s="13"/>
    </row>
    <row r="47" spans="1:3" x14ac:dyDescent="0.3">
      <c r="A47" s="13"/>
      <c r="C47" s="5"/>
    </row>
    <row r="48" spans="1:3" x14ac:dyDescent="0.3">
      <c r="A48" s="13"/>
      <c r="C48" s="13"/>
    </row>
    <row r="49" spans="1:3" x14ac:dyDescent="0.3">
      <c r="A49" s="13"/>
      <c r="C49" s="13"/>
    </row>
    <row r="50" spans="1:3" x14ac:dyDescent="0.3">
      <c r="A50" s="13"/>
      <c r="C50" s="13"/>
    </row>
    <row r="51" spans="1:3" x14ac:dyDescent="0.3">
      <c r="A51" s="13"/>
      <c r="C51" s="13"/>
    </row>
  </sheetData>
  <mergeCells count="44">
    <mergeCell ref="E3:F3"/>
    <mergeCell ref="M3:N3"/>
    <mergeCell ref="M11:N11"/>
    <mergeCell ref="M18:N18"/>
    <mergeCell ref="M25:N25"/>
    <mergeCell ref="O3:P3"/>
    <mergeCell ref="Q3:R3"/>
    <mergeCell ref="A11:A12"/>
    <mergeCell ref="B11:B12"/>
    <mergeCell ref="C11:C12"/>
    <mergeCell ref="D11:D12"/>
    <mergeCell ref="G11:H11"/>
    <mergeCell ref="E11:F11"/>
    <mergeCell ref="I11:J11"/>
    <mergeCell ref="I3:J3"/>
    <mergeCell ref="K3:L3"/>
    <mergeCell ref="A3:A4"/>
    <mergeCell ref="B3:B4"/>
    <mergeCell ref="C3:C4"/>
    <mergeCell ref="D3:D4"/>
    <mergeCell ref="G3:H3"/>
    <mergeCell ref="K11:L11"/>
    <mergeCell ref="O11:P11"/>
    <mergeCell ref="Q11:R11"/>
    <mergeCell ref="A18:A19"/>
    <mergeCell ref="B18:B19"/>
    <mergeCell ref="C18:C19"/>
    <mergeCell ref="D18:D19"/>
    <mergeCell ref="E18:F18"/>
    <mergeCell ref="K25:L25"/>
    <mergeCell ref="O25:P25"/>
    <mergeCell ref="Q25:R25"/>
    <mergeCell ref="Q18:R18"/>
    <mergeCell ref="A25:A26"/>
    <mergeCell ref="B25:B26"/>
    <mergeCell ref="C25:C26"/>
    <mergeCell ref="D25:D26"/>
    <mergeCell ref="E25:F25"/>
    <mergeCell ref="G25:H25"/>
    <mergeCell ref="I25:J25"/>
    <mergeCell ref="G18:H18"/>
    <mergeCell ref="I18:J18"/>
    <mergeCell ref="K18:L18"/>
    <mergeCell ref="O18:P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YR22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</dc:creator>
  <cp:lastModifiedBy>Elumalai, Gopal</cp:lastModifiedBy>
  <dcterms:created xsi:type="dcterms:W3CDTF">2018-07-10T23:08:01Z</dcterms:created>
  <dcterms:modified xsi:type="dcterms:W3CDTF">2023-04-24T19:32:23Z</dcterms:modified>
</cp:coreProperties>
</file>