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_PERSONALFILES\PERSONAL\HOUSE\"/>
    </mc:Choice>
  </mc:AlternateContent>
  <xr:revisionPtr revIDLastSave="0" documentId="8_{F9145374-6573-40EB-85D2-8FCD0238142B}" xr6:coauthVersionLast="47" xr6:coauthVersionMax="47" xr10:uidLastSave="{00000000-0000-0000-0000-000000000000}"/>
  <bookViews>
    <workbookView xWindow="45" yWindow="15" windowWidth="25245" windowHeight="21075" tabRatio="232" activeTab="2" xr2:uid="{00000000-000D-0000-FFFF-FFFF00000000}"/>
  </bookViews>
  <sheets>
    <sheet name="Utilities 22-23" sheetId="7" r:id="rId1"/>
    <sheet name="From May22-23" sheetId="4" r:id="rId2"/>
    <sheet name="Vandana_account" sheetId="6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7" i="7" l="1"/>
  <c r="D31" i="6"/>
  <c r="C31" i="6"/>
  <c r="F31" i="6"/>
  <c r="E31" i="6"/>
  <c r="E33" i="6" s="1"/>
  <c r="D71" i="7"/>
  <c r="C70" i="7"/>
  <c r="U70" i="7" s="1"/>
  <c r="C69" i="7"/>
  <c r="W69" i="7" s="1"/>
  <c r="C68" i="7"/>
  <c r="Y68" i="7" s="1"/>
  <c r="C67" i="7"/>
  <c r="Y67" i="7" s="1"/>
  <c r="C66" i="7"/>
  <c r="Y66" i="7" s="1"/>
  <c r="C65" i="7"/>
  <c r="W65" i="7" s="1"/>
  <c r="C64" i="7"/>
  <c r="W64" i="7" s="1"/>
  <c r="C63" i="7"/>
  <c r="U63" i="7" s="1"/>
  <c r="C62" i="7"/>
  <c r="O62" i="7" s="1"/>
  <c r="C61" i="7"/>
  <c r="G61" i="7" s="1"/>
  <c r="C60" i="7"/>
  <c r="G60" i="7" s="1"/>
  <c r="C59" i="7"/>
  <c r="E59" i="7" s="1"/>
  <c r="C58" i="7"/>
  <c r="E58" i="7" s="1"/>
  <c r="S57" i="7"/>
  <c r="G57" i="7"/>
  <c r="C57" i="7"/>
  <c r="E57" i="7" s="1"/>
  <c r="C56" i="7"/>
  <c r="W56" i="7" s="1"/>
  <c r="D51" i="7"/>
  <c r="C49" i="7"/>
  <c r="U49" i="7" s="1"/>
  <c r="C48" i="7"/>
  <c r="W48" i="7" s="1"/>
  <c r="C47" i="7"/>
  <c r="Y47" i="7" s="1"/>
  <c r="C46" i="7"/>
  <c r="Y46" i="7" s="1"/>
  <c r="C45" i="7"/>
  <c r="K45" i="7" s="1"/>
  <c r="C44" i="7"/>
  <c r="W44" i="7" s="1"/>
  <c r="C43" i="7"/>
  <c r="W43" i="7" s="1"/>
  <c r="C42" i="7"/>
  <c r="Y42" i="7" s="1"/>
  <c r="C41" i="7"/>
  <c r="E41" i="7" s="1"/>
  <c r="C40" i="7"/>
  <c r="Y40" i="7" s="1"/>
  <c r="C39" i="7"/>
  <c r="Y39" i="7" s="1"/>
  <c r="C38" i="7"/>
  <c r="Y38" i="7" s="1"/>
  <c r="C37" i="7"/>
  <c r="Y37" i="7" s="1"/>
  <c r="D32" i="7"/>
  <c r="AA30" i="7"/>
  <c r="C29" i="7"/>
  <c r="Y29" i="7" s="1"/>
  <c r="C28" i="7"/>
  <c r="G28" i="7" s="1"/>
  <c r="C27" i="7"/>
  <c r="U27" i="7" s="1"/>
  <c r="C26" i="7"/>
  <c r="Y26" i="7" s="1"/>
  <c r="C25" i="7"/>
  <c r="E25" i="7" s="1"/>
  <c r="C24" i="7"/>
  <c r="W24" i="7" s="1"/>
  <c r="D19" i="7"/>
  <c r="C16" i="7"/>
  <c r="Y16" i="7" s="1"/>
  <c r="C15" i="7"/>
  <c r="Y15" i="7" s="1"/>
  <c r="C14" i="7"/>
  <c r="Y14" i="7" s="1"/>
  <c r="C13" i="7"/>
  <c r="G13" i="7" s="1"/>
  <c r="C12" i="7"/>
  <c r="W12" i="7" s="1"/>
  <c r="C11" i="7"/>
  <c r="G11" i="7" s="1"/>
  <c r="C10" i="7"/>
  <c r="O10" i="7" s="1"/>
  <c r="C9" i="7"/>
  <c r="U9" i="7" s="1"/>
  <c r="C8" i="7"/>
  <c r="S8" i="7" s="1"/>
  <c r="C7" i="7"/>
  <c r="S7" i="7" s="1"/>
  <c r="C6" i="7"/>
  <c r="U6" i="7" s="1"/>
  <c r="C5" i="7"/>
  <c r="E5" i="7" s="1"/>
  <c r="D11" i="6"/>
  <c r="H61" i="4"/>
  <c r="V69" i="4"/>
  <c r="C74" i="4"/>
  <c r="X74" i="4" s="1"/>
  <c r="C73" i="4"/>
  <c r="V73" i="4" s="1"/>
  <c r="C72" i="4"/>
  <c r="V72" i="4" s="1"/>
  <c r="C71" i="4"/>
  <c r="N71" i="4" s="1"/>
  <c r="C70" i="4"/>
  <c r="P70" i="4" s="1"/>
  <c r="C69" i="4"/>
  <c r="C68" i="4"/>
  <c r="X68" i="4" s="1"/>
  <c r="C67" i="4"/>
  <c r="X67" i="4" s="1"/>
  <c r="C66" i="4"/>
  <c r="F66" i="4" s="1"/>
  <c r="C65" i="4"/>
  <c r="F65" i="4" s="1"/>
  <c r="C64" i="4"/>
  <c r="F64" i="4" s="1"/>
  <c r="C63" i="4"/>
  <c r="F63" i="4" s="1"/>
  <c r="C62" i="4"/>
  <c r="F62" i="4" s="1"/>
  <c r="C61" i="4"/>
  <c r="F61" i="4" s="1"/>
  <c r="E75" i="4"/>
  <c r="C60" i="4"/>
  <c r="F60" i="4" s="1"/>
  <c r="C59" i="4"/>
  <c r="E54" i="4"/>
  <c r="C52" i="4"/>
  <c r="P52" i="4" s="1"/>
  <c r="C51" i="4"/>
  <c r="Z51" i="4" s="1"/>
  <c r="C50" i="4"/>
  <c r="Z50" i="4" s="1"/>
  <c r="C49" i="4"/>
  <c r="V49" i="4" s="1"/>
  <c r="C48" i="4"/>
  <c r="L48" i="4" s="1"/>
  <c r="C47" i="4"/>
  <c r="Z47" i="4" s="1"/>
  <c r="C46" i="4"/>
  <c r="Z46" i="4" s="1"/>
  <c r="C45" i="4"/>
  <c r="H45" i="4" s="1"/>
  <c r="C44" i="4"/>
  <c r="H44" i="4" s="1"/>
  <c r="C43" i="4"/>
  <c r="F43" i="4" s="1"/>
  <c r="C42" i="4"/>
  <c r="F42" i="4" s="1"/>
  <c r="C41" i="4"/>
  <c r="Z41" i="4" s="1"/>
  <c r="C40" i="4"/>
  <c r="V40" i="4" s="1"/>
  <c r="C39" i="4"/>
  <c r="V39" i="4" s="1"/>
  <c r="AB32" i="4"/>
  <c r="D20" i="4"/>
  <c r="C29" i="4"/>
  <c r="V29" i="4" s="1"/>
  <c r="C28" i="4"/>
  <c r="P28" i="4" s="1"/>
  <c r="C27" i="4"/>
  <c r="H27" i="4" s="1"/>
  <c r="C26" i="4"/>
  <c r="X26" i="4" s="1"/>
  <c r="C16" i="4"/>
  <c r="L16" i="4" s="1"/>
  <c r="C17" i="4"/>
  <c r="L17" i="4" s="1"/>
  <c r="C13" i="4"/>
  <c r="X13" i="4" s="1"/>
  <c r="C12" i="4"/>
  <c r="P12" i="4" s="1"/>
  <c r="C11" i="4"/>
  <c r="Z11" i="4" s="1"/>
  <c r="C10" i="4"/>
  <c r="V10" i="4" s="1"/>
  <c r="C9" i="4"/>
  <c r="V9" i="4" s="1"/>
  <c r="C8" i="4"/>
  <c r="V8" i="4" s="1"/>
  <c r="C7" i="4"/>
  <c r="H7" i="4" s="1"/>
  <c r="C6" i="4"/>
  <c r="F6" i="4" s="1"/>
  <c r="C15" i="4"/>
  <c r="X15" i="4" s="1"/>
  <c r="C14" i="4"/>
  <c r="V14" i="4" s="1"/>
  <c r="E34" i="4"/>
  <c r="C25" i="4"/>
  <c r="Z25" i="4" s="1"/>
  <c r="C5" i="4"/>
  <c r="X5" i="4" s="1"/>
  <c r="U41" i="7" l="1"/>
  <c r="W41" i="7"/>
  <c r="Y43" i="7"/>
  <c r="G37" i="7"/>
  <c r="K42" i="7"/>
  <c r="E8" i="7"/>
  <c r="U42" i="7"/>
  <c r="W8" i="7"/>
  <c r="D73" i="7"/>
  <c r="K44" i="7"/>
  <c r="G25" i="7"/>
  <c r="G44" i="7"/>
  <c r="I28" i="7"/>
  <c r="I45" i="7"/>
  <c r="W7" i="7"/>
  <c r="K43" i="7"/>
  <c r="O45" i="7"/>
  <c r="Q29" i="7"/>
  <c r="Q32" i="7" s="1"/>
  <c r="U43" i="7"/>
  <c r="Y45" i="7"/>
  <c r="E9" i="7"/>
  <c r="I14" i="7"/>
  <c r="U37" i="7"/>
  <c r="E40" i="7"/>
  <c r="U45" i="7"/>
  <c r="O49" i="7"/>
  <c r="W57" i="7"/>
  <c r="U61" i="7"/>
  <c r="G40" i="7"/>
  <c r="W61" i="7"/>
  <c r="Y7" i="7"/>
  <c r="W14" i="7"/>
  <c r="O28" i="7"/>
  <c r="E38" i="7"/>
  <c r="W40" i="7"/>
  <c r="W58" i="7"/>
  <c r="W28" i="7"/>
  <c r="G38" i="7"/>
  <c r="U44" i="7"/>
  <c r="O46" i="7"/>
  <c r="W62" i="7"/>
  <c r="O14" i="7"/>
  <c r="I15" i="7"/>
  <c r="G41" i="7"/>
  <c r="G43" i="7"/>
  <c r="Y44" i="7"/>
  <c r="U46" i="7"/>
  <c r="K70" i="7"/>
  <c r="S5" i="7"/>
  <c r="U8" i="7"/>
  <c r="U12" i="7"/>
  <c r="K15" i="7"/>
  <c r="S25" i="7"/>
  <c r="I29" i="7"/>
  <c r="G39" i="7"/>
  <c r="K41" i="7"/>
  <c r="U60" i="7"/>
  <c r="O70" i="7"/>
  <c r="W9" i="7"/>
  <c r="W49" i="7"/>
  <c r="U5" i="7"/>
  <c r="Q15" i="7"/>
  <c r="K29" i="7"/>
  <c r="U39" i="7"/>
  <c r="Y60" i="7"/>
  <c r="G27" i="7"/>
  <c r="Y69" i="7"/>
  <c r="W5" i="7"/>
  <c r="Y9" i="7"/>
  <c r="I13" i="7"/>
  <c r="W25" i="7"/>
  <c r="K27" i="7"/>
  <c r="O41" i="7"/>
  <c r="O44" i="7"/>
  <c r="W45" i="7"/>
  <c r="W46" i="7"/>
  <c r="Y49" i="7"/>
  <c r="U57" i="7"/>
  <c r="G59" i="7"/>
  <c r="K63" i="7"/>
  <c r="I67" i="7"/>
  <c r="S59" i="7"/>
  <c r="W6" i="7"/>
  <c r="U13" i="7"/>
  <c r="E24" i="7"/>
  <c r="E26" i="7"/>
  <c r="W27" i="7"/>
  <c r="U59" i="7"/>
  <c r="M67" i="7"/>
  <c r="K13" i="7"/>
  <c r="O27" i="7"/>
  <c r="K67" i="7"/>
  <c r="M15" i="7"/>
  <c r="G24" i="7"/>
  <c r="K26" i="7"/>
  <c r="M29" i="7"/>
  <c r="M32" i="7" s="1"/>
  <c r="U38" i="7"/>
  <c r="Y41" i="7"/>
  <c r="I46" i="7"/>
  <c r="Y48" i="7"/>
  <c r="G58" i="7"/>
  <c r="W59" i="7"/>
  <c r="G64" i="7"/>
  <c r="O67" i="7"/>
  <c r="W70" i="7"/>
  <c r="E7" i="7"/>
  <c r="Y8" i="7"/>
  <c r="G12" i="7"/>
  <c r="U24" i="7"/>
  <c r="O26" i="7"/>
  <c r="K46" i="7"/>
  <c r="S58" i="7"/>
  <c r="E62" i="7"/>
  <c r="O64" i="7"/>
  <c r="W67" i="7"/>
  <c r="Y70" i="7"/>
  <c r="W63" i="7"/>
  <c r="G5" i="7"/>
  <c r="U7" i="7"/>
  <c r="K12" i="7"/>
  <c r="K14" i="7"/>
  <c r="W26" i="7"/>
  <c r="K28" i="7"/>
  <c r="E37" i="7"/>
  <c r="E39" i="7"/>
  <c r="G42" i="7"/>
  <c r="M46" i="7"/>
  <c r="K49" i="7"/>
  <c r="U58" i="7"/>
  <c r="S60" i="7"/>
  <c r="U62" i="7"/>
  <c r="E56" i="7"/>
  <c r="I66" i="7"/>
  <c r="K68" i="7"/>
  <c r="K10" i="7"/>
  <c r="K11" i="7"/>
  <c r="O12" i="7"/>
  <c r="O13" i="7"/>
  <c r="U14" i="7"/>
  <c r="O15" i="7"/>
  <c r="M16" i="7"/>
  <c r="S24" i="7"/>
  <c r="U25" i="7"/>
  <c r="U26" i="7"/>
  <c r="U28" i="7"/>
  <c r="O29" i="7"/>
  <c r="S37" i="7"/>
  <c r="S38" i="7"/>
  <c r="S39" i="7"/>
  <c r="U40" i="7"/>
  <c r="O42" i="7"/>
  <c r="O43" i="7"/>
  <c r="M47" i="7"/>
  <c r="K48" i="7"/>
  <c r="G56" i="7"/>
  <c r="W60" i="7"/>
  <c r="Y61" i="7"/>
  <c r="Y62" i="7"/>
  <c r="G65" i="7"/>
  <c r="O66" i="7"/>
  <c r="M68" i="7"/>
  <c r="K69" i="7"/>
  <c r="O11" i="7"/>
  <c r="S56" i="7"/>
  <c r="U66" i="7"/>
  <c r="O68" i="7"/>
  <c r="E6" i="7"/>
  <c r="G7" i="7"/>
  <c r="G8" i="7"/>
  <c r="K9" i="7"/>
  <c r="U10" i="7"/>
  <c r="U11" i="7"/>
  <c r="W13" i="7"/>
  <c r="U15" i="7"/>
  <c r="Q16" i="7"/>
  <c r="Y25" i="7"/>
  <c r="Y28" i="7"/>
  <c r="U29" i="7"/>
  <c r="W37" i="7"/>
  <c r="W38" i="7"/>
  <c r="W39" i="7"/>
  <c r="W42" i="7"/>
  <c r="Q47" i="7"/>
  <c r="O48" i="7"/>
  <c r="M49" i="7"/>
  <c r="U56" i="7"/>
  <c r="Y58" i="7"/>
  <c r="K64" i="7"/>
  <c r="O65" i="7"/>
  <c r="W66" i="7"/>
  <c r="U67" i="7"/>
  <c r="Q68" i="7"/>
  <c r="O69" i="7"/>
  <c r="M70" i="7"/>
  <c r="K16" i="7"/>
  <c r="K47" i="7"/>
  <c r="O16" i="7"/>
  <c r="M48" i="7"/>
  <c r="K65" i="7"/>
  <c r="G6" i="7"/>
  <c r="W10" i="7"/>
  <c r="W11" i="7"/>
  <c r="W15" i="7"/>
  <c r="U16" i="7"/>
  <c r="W29" i="7"/>
  <c r="U47" i="7"/>
  <c r="Q48" i="7"/>
  <c r="U65" i="7"/>
  <c r="U68" i="7"/>
  <c r="Q69" i="7"/>
  <c r="M69" i="7"/>
  <c r="S6" i="7"/>
  <c r="Y10" i="7"/>
  <c r="W16" i="7"/>
  <c r="W47" i="7"/>
  <c r="U48" i="7"/>
  <c r="Q49" i="7"/>
  <c r="E60" i="7"/>
  <c r="E61" i="7"/>
  <c r="K62" i="7"/>
  <c r="O63" i="7"/>
  <c r="U64" i="7"/>
  <c r="W68" i="7"/>
  <c r="U69" i="7"/>
  <c r="Q70" i="7"/>
  <c r="O47" i="7"/>
  <c r="T61" i="4"/>
  <c r="V61" i="4"/>
  <c r="AB61" i="4" s="1"/>
  <c r="V63" i="4"/>
  <c r="X61" i="4"/>
  <c r="X62" i="4"/>
  <c r="X63" i="4"/>
  <c r="H63" i="4"/>
  <c r="T63" i="4"/>
  <c r="H69" i="4"/>
  <c r="Z65" i="4"/>
  <c r="H65" i="4"/>
  <c r="L68" i="4"/>
  <c r="Z70" i="4"/>
  <c r="N72" i="4"/>
  <c r="Z73" i="4"/>
  <c r="T60" i="4"/>
  <c r="P71" i="4"/>
  <c r="V66" i="4"/>
  <c r="L69" i="4"/>
  <c r="N73" i="4"/>
  <c r="P72" i="4"/>
  <c r="T62" i="4"/>
  <c r="V67" i="4"/>
  <c r="X59" i="4"/>
  <c r="X69" i="4"/>
  <c r="Z62" i="4"/>
  <c r="Z71" i="4"/>
  <c r="V74" i="4"/>
  <c r="H68" i="4"/>
  <c r="N74" i="4"/>
  <c r="P73" i="4"/>
  <c r="T64" i="4"/>
  <c r="V68" i="4"/>
  <c r="X60" i="4"/>
  <c r="X70" i="4"/>
  <c r="Z64" i="4"/>
  <c r="Z72" i="4"/>
  <c r="P66" i="4"/>
  <c r="V59" i="4"/>
  <c r="X71" i="4"/>
  <c r="H62" i="4"/>
  <c r="AB62" i="4" s="1"/>
  <c r="J70" i="4"/>
  <c r="L72" i="4"/>
  <c r="P67" i="4"/>
  <c r="R72" i="4"/>
  <c r="V60" i="4"/>
  <c r="V70" i="4"/>
  <c r="X64" i="4"/>
  <c r="X72" i="4"/>
  <c r="Z66" i="4"/>
  <c r="Z74" i="4"/>
  <c r="L71" i="4"/>
  <c r="P74" i="4"/>
  <c r="H64" i="4"/>
  <c r="J71" i="4"/>
  <c r="L73" i="4"/>
  <c r="P68" i="4"/>
  <c r="R73" i="4"/>
  <c r="V62" i="4"/>
  <c r="V71" i="4"/>
  <c r="X65" i="4"/>
  <c r="X73" i="4"/>
  <c r="L66" i="4"/>
  <c r="L74" i="4"/>
  <c r="P69" i="4"/>
  <c r="R74" i="4"/>
  <c r="V64" i="4"/>
  <c r="X66" i="4"/>
  <c r="L67" i="4"/>
  <c r="T59" i="4"/>
  <c r="V65" i="4"/>
  <c r="V50" i="4"/>
  <c r="P29" i="4"/>
  <c r="L50" i="4"/>
  <c r="R50" i="4"/>
  <c r="R51" i="4"/>
  <c r="H40" i="4"/>
  <c r="L51" i="4"/>
  <c r="V51" i="4"/>
  <c r="N50" i="4"/>
  <c r="X50" i="4"/>
  <c r="N51" i="4"/>
  <c r="X51" i="4"/>
  <c r="P50" i="4"/>
  <c r="P51" i="4"/>
  <c r="X52" i="4"/>
  <c r="L52" i="4"/>
  <c r="R52" i="4"/>
  <c r="Z52" i="4"/>
  <c r="N52" i="4"/>
  <c r="V52" i="4"/>
  <c r="V45" i="4"/>
  <c r="Z45" i="4"/>
  <c r="X45" i="4"/>
  <c r="L45" i="4"/>
  <c r="P45" i="4"/>
  <c r="X42" i="4"/>
  <c r="Z49" i="4"/>
  <c r="N49" i="4"/>
  <c r="Z48" i="4"/>
  <c r="H47" i="4"/>
  <c r="L47" i="4"/>
  <c r="T42" i="4"/>
  <c r="H42" i="4"/>
  <c r="V42" i="4"/>
  <c r="Z42" i="4"/>
  <c r="X41" i="4"/>
  <c r="V41" i="4"/>
  <c r="F41" i="4"/>
  <c r="T41" i="4"/>
  <c r="H41" i="4"/>
  <c r="T40" i="4"/>
  <c r="F40" i="4"/>
  <c r="Z40" i="4"/>
  <c r="X40" i="4"/>
  <c r="P46" i="4"/>
  <c r="H46" i="4"/>
  <c r="L46" i="4"/>
  <c r="V46" i="4"/>
  <c r="X46" i="4"/>
  <c r="X43" i="4"/>
  <c r="V47" i="4"/>
  <c r="P47" i="4"/>
  <c r="X47" i="4"/>
  <c r="H39" i="4"/>
  <c r="Z39" i="4"/>
  <c r="X44" i="4"/>
  <c r="F44" i="4"/>
  <c r="Z44" i="4"/>
  <c r="L44" i="4"/>
  <c r="P44" i="4"/>
  <c r="V44" i="4"/>
  <c r="Z43" i="4"/>
  <c r="V43" i="4"/>
  <c r="H43" i="4"/>
  <c r="H60" i="4"/>
  <c r="F59" i="4"/>
  <c r="H59" i="4"/>
  <c r="F39" i="4"/>
  <c r="X39" i="4"/>
  <c r="T39" i="4"/>
  <c r="V26" i="4"/>
  <c r="X27" i="4"/>
  <c r="X28" i="4"/>
  <c r="F27" i="4"/>
  <c r="T26" i="4"/>
  <c r="F28" i="4"/>
  <c r="H29" i="4"/>
  <c r="H26" i="4"/>
  <c r="T27" i="4"/>
  <c r="X29" i="4"/>
  <c r="V27" i="4"/>
  <c r="L28" i="4"/>
  <c r="V28" i="4"/>
  <c r="Z27" i="4"/>
  <c r="L29" i="4"/>
  <c r="Z28" i="4"/>
  <c r="F26" i="4"/>
  <c r="F7" i="4"/>
  <c r="V15" i="4"/>
  <c r="X7" i="4"/>
  <c r="H12" i="4"/>
  <c r="N17" i="4"/>
  <c r="F8" i="4"/>
  <c r="P17" i="4"/>
  <c r="X8" i="4"/>
  <c r="H13" i="4"/>
  <c r="F9" i="4"/>
  <c r="P11" i="4"/>
  <c r="X9" i="4"/>
  <c r="J16" i="4"/>
  <c r="H8" i="4"/>
  <c r="T7" i="4"/>
  <c r="X10" i="4"/>
  <c r="H9" i="4"/>
  <c r="T8" i="4"/>
  <c r="Z8" i="4"/>
  <c r="L10" i="4"/>
  <c r="T9" i="4"/>
  <c r="Z9" i="4"/>
  <c r="L11" i="4"/>
  <c r="V11" i="4"/>
  <c r="N16" i="4"/>
  <c r="X17" i="4"/>
  <c r="P16" i="4"/>
  <c r="X16" i="4"/>
  <c r="V13" i="4"/>
  <c r="V6" i="4"/>
  <c r="L12" i="4"/>
  <c r="P13" i="4"/>
  <c r="V7" i="4"/>
  <c r="V16" i="4"/>
  <c r="X11" i="4"/>
  <c r="Z10" i="4"/>
  <c r="V12" i="4"/>
  <c r="F10" i="4"/>
  <c r="L13" i="4"/>
  <c r="R16" i="4"/>
  <c r="V17" i="4"/>
  <c r="X12" i="4"/>
  <c r="H6" i="4"/>
  <c r="R17" i="4"/>
  <c r="Z16" i="4"/>
  <c r="T6" i="4"/>
  <c r="X6" i="4"/>
  <c r="Z17" i="4"/>
  <c r="H14" i="4"/>
  <c r="J15" i="4"/>
  <c r="P15" i="4"/>
  <c r="P49" i="4"/>
  <c r="L49" i="4"/>
  <c r="L15" i="4"/>
  <c r="J49" i="4"/>
  <c r="X49" i="4"/>
  <c r="J48" i="4"/>
  <c r="X48" i="4"/>
  <c r="P48" i="4"/>
  <c r="V48" i="4"/>
  <c r="L14" i="4"/>
  <c r="J14" i="4"/>
  <c r="Z15" i="4"/>
  <c r="P14" i="4"/>
  <c r="X14" i="4"/>
  <c r="E20" i="4"/>
  <c r="E77" i="4" s="1"/>
  <c r="V5" i="4"/>
  <c r="T25" i="4"/>
  <c r="F25" i="4"/>
  <c r="V25" i="4"/>
  <c r="X25" i="4"/>
  <c r="F5" i="4"/>
  <c r="T5" i="4"/>
  <c r="AA39" i="7" l="1"/>
  <c r="I32" i="7"/>
  <c r="AA45" i="7"/>
  <c r="AA57" i="7"/>
  <c r="AA41" i="7"/>
  <c r="AA5" i="7"/>
  <c r="AA43" i="7"/>
  <c r="E19" i="7"/>
  <c r="AA27" i="7"/>
  <c r="G32" i="7"/>
  <c r="AA44" i="7"/>
  <c r="K32" i="7"/>
  <c r="AA15" i="7"/>
  <c r="E51" i="7"/>
  <c r="W71" i="7"/>
  <c r="AA13" i="7"/>
  <c r="AA7" i="7"/>
  <c r="I51" i="7"/>
  <c r="S19" i="7"/>
  <c r="Q19" i="7"/>
  <c r="AA58" i="7"/>
  <c r="AA29" i="7"/>
  <c r="Y19" i="7"/>
  <c r="Y51" i="7"/>
  <c r="I19" i="7"/>
  <c r="AA70" i="7"/>
  <c r="AA49" i="7"/>
  <c r="U19" i="7"/>
  <c r="K51" i="7"/>
  <c r="AA14" i="7"/>
  <c r="AA67" i="7"/>
  <c r="AA59" i="7"/>
  <c r="AA40" i="7"/>
  <c r="AA10" i="7"/>
  <c r="G51" i="7"/>
  <c r="AA63" i="7"/>
  <c r="G19" i="7"/>
  <c r="Q71" i="7"/>
  <c r="AA25" i="7"/>
  <c r="S71" i="7"/>
  <c r="AA26" i="7"/>
  <c r="K71" i="7"/>
  <c r="AA24" i="7"/>
  <c r="W51" i="7"/>
  <c r="AA12" i="7"/>
  <c r="Y32" i="7"/>
  <c r="O19" i="7"/>
  <c r="AA38" i="7"/>
  <c r="O32" i="7"/>
  <c r="AA69" i="7"/>
  <c r="O51" i="7"/>
  <c r="AA46" i="7"/>
  <c r="AA8" i="7"/>
  <c r="M19" i="7"/>
  <c r="AA48" i="7"/>
  <c r="AA47" i="7"/>
  <c r="AA16" i="7"/>
  <c r="Q51" i="7"/>
  <c r="E71" i="7"/>
  <c r="S51" i="7"/>
  <c r="U51" i="7"/>
  <c r="AA11" i="7"/>
  <c r="AA42" i="7"/>
  <c r="AA61" i="7"/>
  <c r="S32" i="7"/>
  <c r="AA60" i="7"/>
  <c r="AA64" i="7"/>
  <c r="W32" i="7"/>
  <c r="M71" i="7"/>
  <c r="I71" i="7"/>
  <c r="AA66" i="7"/>
  <c r="O71" i="7"/>
  <c r="U71" i="7"/>
  <c r="U32" i="7"/>
  <c r="G71" i="7"/>
  <c r="Y71" i="7"/>
  <c r="AA6" i="7"/>
  <c r="M51" i="7"/>
  <c r="M73" i="7" s="1"/>
  <c r="AA56" i="7"/>
  <c r="AA62" i="7"/>
  <c r="AA28" i="7"/>
  <c r="AA37" i="7"/>
  <c r="K19" i="7"/>
  <c r="AA9" i="7"/>
  <c r="W19" i="7"/>
  <c r="AA68" i="7"/>
  <c r="AA65" i="7"/>
  <c r="E32" i="7"/>
  <c r="AB63" i="4"/>
  <c r="AB64" i="4"/>
  <c r="AB66" i="4"/>
  <c r="AB68" i="4"/>
  <c r="AB67" i="4"/>
  <c r="AB65" i="4"/>
  <c r="AB71" i="4"/>
  <c r="AB74" i="4"/>
  <c r="AB70" i="4"/>
  <c r="AB69" i="4"/>
  <c r="AB73" i="4"/>
  <c r="AB72" i="4"/>
  <c r="R54" i="4"/>
  <c r="N20" i="4"/>
  <c r="F54" i="4"/>
  <c r="T34" i="4"/>
  <c r="AB51" i="4"/>
  <c r="AB50" i="4"/>
  <c r="AB28" i="4"/>
  <c r="AB40" i="4"/>
  <c r="N54" i="4"/>
  <c r="AB29" i="4"/>
  <c r="J75" i="4"/>
  <c r="AB27" i="4"/>
  <c r="AB45" i="4"/>
  <c r="AB47" i="4"/>
  <c r="AB41" i="4"/>
  <c r="AB52" i="4"/>
  <c r="T54" i="4"/>
  <c r="T75" i="4"/>
  <c r="AB43" i="4"/>
  <c r="AB44" i="4"/>
  <c r="AB42" i="4"/>
  <c r="AB46" i="4"/>
  <c r="H54" i="4"/>
  <c r="L54" i="4"/>
  <c r="V54" i="4"/>
  <c r="X75" i="4"/>
  <c r="AB60" i="4"/>
  <c r="F75" i="4"/>
  <c r="F77" i="4" s="1"/>
  <c r="V75" i="4"/>
  <c r="N75" i="4"/>
  <c r="P75" i="4"/>
  <c r="Z75" i="4"/>
  <c r="R75" i="4"/>
  <c r="H75" i="4"/>
  <c r="L75" i="4"/>
  <c r="Z54" i="4"/>
  <c r="AB39" i="4"/>
  <c r="AB59" i="4"/>
  <c r="F34" i="4"/>
  <c r="AB25" i="4"/>
  <c r="AB49" i="4"/>
  <c r="AB48" i="4"/>
  <c r="J54" i="4"/>
  <c r="AB26" i="4"/>
  <c r="P54" i="4"/>
  <c r="X54" i="4"/>
  <c r="AB6" i="4"/>
  <c r="J20" i="4"/>
  <c r="AB10" i="4"/>
  <c r="F20" i="4"/>
  <c r="AB17" i="4"/>
  <c r="L20" i="4"/>
  <c r="AB8" i="4"/>
  <c r="AB16" i="4"/>
  <c r="AB12" i="4"/>
  <c r="AB9" i="4"/>
  <c r="AB15" i="4"/>
  <c r="AB13" i="4"/>
  <c r="AB7" i="4"/>
  <c r="AB11" i="4"/>
  <c r="AB14" i="4"/>
  <c r="Z20" i="4"/>
  <c r="P20" i="4"/>
  <c r="V20" i="4"/>
  <c r="T20" i="4"/>
  <c r="AB5" i="4"/>
  <c r="X20" i="4"/>
  <c r="R20" i="4"/>
  <c r="Y73" i="7" l="1"/>
  <c r="Q73" i="7"/>
  <c r="U73" i="7"/>
  <c r="E34" i="6" s="1"/>
  <c r="E35" i="6" s="1"/>
  <c r="I73" i="7"/>
  <c r="AB51" i="7"/>
  <c r="S73" i="7"/>
  <c r="AA19" i="7"/>
  <c r="K73" i="7"/>
  <c r="G73" i="7"/>
  <c r="O73" i="7"/>
  <c r="AB32" i="7"/>
  <c r="AB19" i="7"/>
  <c r="AA32" i="7"/>
  <c r="AA71" i="7"/>
  <c r="AB71" i="7"/>
  <c r="W73" i="7"/>
  <c r="E73" i="7"/>
  <c r="AA51" i="7"/>
  <c r="T77" i="4"/>
  <c r="AC75" i="4"/>
  <c r="AB75" i="4"/>
  <c r="AC54" i="4"/>
  <c r="AB54" i="4"/>
  <c r="AC20" i="4"/>
  <c r="Z74" i="7" l="1"/>
  <c r="AA73" i="7"/>
  <c r="AB73" i="7"/>
  <c r="H20" i="4" l="1"/>
  <c r="C31" i="4"/>
  <c r="C30" i="4"/>
  <c r="AB20" i="4" l="1"/>
  <c r="P30" i="4"/>
  <c r="Z30" i="4"/>
  <c r="L30" i="4"/>
  <c r="X30" i="4"/>
  <c r="P31" i="4"/>
  <c r="P34" i="4" s="1"/>
  <c r="P77" i="4" s="1"/>
  <c r="X31" i="4"/>
  <c r="Z31" i="4"/>
  <c r="V31" i="4"/>
  <c r="R31" i="4"/>
  <c r="R34" i="4" s="1"/>
  <c r="R77" i="4" s="1"/>
  <c r="N31" i="4"/>
  <c r="N34" i="4" s="1"/>
  <c r="N77" i="4" s="1"/>
  <c r="H30" i="4"/>
  <c r="J30" i="4"/>
  <c r="J31" i="4"/>
  <c r="L31" i="4"/>
  <c r="L34" i="4" s="1"/>
  <c r="L77" i="4" s="1"/>
  <c r="V30" i="4"/>
  <c r="V34" i="4" s="1"/>
  <c r="V77" i="4" s="1"/>
  <c r="J34" i="4" l="1"/>
  <c r="J77" i="4" s="1"/>
  <c r="X34" i="4"/>
  <c r="X77" i="4" s="1"/>
  <c r="Z34" i="4"/>
  <c r="Z77" i="4" s="1"/>
  <c r="AB31" i="4"/>
  <c r="AB30" i="4"/>
  <c r="H34" i="4"/>
  <c r="H77" i="4" s="1"/>
  <c r="AA78" i="4" s="1"/>
  <c r="AC34" i="4" l="1"/>
  <c r="AC77" i="4" s="1"/>
  <c r="AB34" i="4"/>
  <c r="AB77" i="4" s="1"/>
</calcChain>
</file>

<file path=xl/sharedStrings.xml><?xml version="1.0" encoding="utf-8"?>
<sst xmlns="http://schemas.openxmlformats.org/spreadsheetml/2006/main" count="455" uniqueCount="117">
  <si>
    <t>House Utilities</t>
  </si>
  <si>
    <t>Total Days</t>
  </si>
  <si>
    <t>Total Man Days</t>
  </si>
  <si>
    <t>Amount</t>
  </si>
  <si>
    <t>Total</t>
  </si>
  <si>
    <t>Amt</t>
  </si>
  <si>
    <t>Days</t>
  </si>
  <si>
    <t>Share</t>
  </si>
  <si>
    <t>Grand Total</t>
  </si>
  <si>
    <t xml:space="preserve">PGE </t>
  </si>
  <si>
    <t>Water</t>
  </si>
  <si>
    <t>Bathroom and Kitchen Utilities</t>
  </si>
  <si>
    <t xml:space="preserve">
(1 GB Internet + Modem rental)</t>
  </si>
  <si>
    <t>05/10-06/08</t>
  </si>
  <si>
    <t>04/06/22-6/6/22</t>
  </si>
  <si>
    <t>Jun'22</t>
  </si>
  <si>
    <t>Vandana</t>
  </si>
  <si>
    <t>03/10/23-04/09/23</t>
  </si>
  <si>
    <t>02/08/23-03/09/23</t>
  </si>
  <si>
    <t>12/09/22-01/08/23</t>
  </si>
  <si>
    <t>11/08/22-12/08/22</t>
  </si>
  <si>
    <t>10/10/22-11/07/22</t>
  </si>
  <si>
    <t>09/09/22-10/09/22</t>
  </si>
  <si>
    <t>08/10/22-09/08/22</t>
  </si>
  <si>
    <t>07/11/22-08/09/22</t>
  </si>
  <si>
    <t>06/09/22-07/10/22</t>
  </si>
  <si>
    <t>6/7/22-8/8/22</t>
  </si>
  <si>
    <t>8/9/22-10/6/22</t>
  </si>
  <si>
    <t>10/07/22-12/6/22</t>
  </si>
  <si>
    <t>12/07/22-02/06/23</t>
  </si>
  <si>
    <t>02/07/23-04/07/23</t>
  </si>
  <si>
    <t>July'22</t>
  </si>
  <si>
    <t>Aug'22</t>
  </si>
  <si>
    <t>Sep'22</t>
  </si>
  <si>
    <t>Oct'22</t>
  </si>
  <si>
    <t>Nov'22</t>
  </si>
  <si>
    <t>Dec'22</t>
  </si>
  <si>
    <t>Jan'23</t>
  </si>
  <si>
    <t>Feb'23</t>
  </si>
  <si>
    <t>Mar'23</t>
  </si>
  <si>
    <t>Apr'23</t>
  </si>
  <si>
    <t>01/07/23-02/07/23</t>
  </si>
  <si>
    <t>04/10/23-05/09/23</t>
  </si>
  <si>
    <t>05/10/23-06/08/23</t>
  </si>
  <si>
    <t>Ravi
(Mar1-Apr18)</t>
  </si>
  <si>
    <t>Notes</t>
  </si>
  <si>
    <t>July 8th Cleaners</t>
  </si>
  <si>
    <t>Aug 5th Cleaners</t>
  </si>
  <si>
    <t>Poornima</t>
  </si>
  <si>
    <t>Gopal Trips</t>
  </si>
  <si>
    <t xml:space="preserve">SriKanth
(Nov 1 - )
</t>
  </si>
  <si>
    <t>Srikanth</t>
  </si>
  <si>
    <t>Dharshini</t>
  </si>
  <si>
    <t>Dharshini
(Jun 22 -
Feb 22 2023)</t>
  </si>
  <si>
    <t>Poornima 
(Apr25 - Nov5)</t>
  </si>
  <si>
    <t>Suganya
(Nov26-)</t>
  </si>
  <si>
    <t>Sandeep
(May 1 -Jul 31)</t>
  </si>
  <si>
    <t>Ali 
(Mar 8 - Sept 27)</t>
  </si>
  <si>
    <t xml:space="preserve">Gopal 
</t>
  </si>
  <si>
    <r>
      <rPr>
        <b/>
        <sz val="12"/>
        <color theme="1"/>
        <rFont val="Calibri"/>
        <family val="2"/>
        <scheme val="minor"/>
      </rPr>
      <t>Vish/Mala</t>
    </r>
    <r>
      <rPr>
        <b/>
        <sz val="11"/>
        <color theme="1"/>
        <rFont val="Calibri"/>
        <family val="2"/>
        <scheme val="minor"/>
      </rPr>
      <t xml:space="preserve">
</t>
    </r>
  </si>
  <si>
    <t>Mala/Vish</t>
  </si>
  <si>
    <t>Monikha
(Apr 17 -)</t>
  </si>
  <si>
    <t>04/08/23-06/06/23</t>
  </si>
  <si>
    <t>May'23</t>
  </si>
  <si>
    <t>July'23</t>
  </si>
  <si>
    <t>Jun'23</t>
  </si>
  <si>
    <t>Oct 12 - 29 2022 = 17 days</t>
  </si>
  <si>
    <t>Apr 26 - May 9 - 22 = 13 days</t>
  </si>
  <si>
    <t>Mar1-Apr17 2023 = 48 days</t>
  </si>
  <si>
    <t>Oct 5 - Jan 3 23 = 90 days</t>
  </si>
  <si>
    <t>Feb 2 -21 = 20 days</t>
  </si>
  <si>
    <t>Apr 16 -20 = 4 days</t>
  </si>
  <si>
    <t>Sept 6 - 11 2022 = 5 days</t>
  </si>
  <si>
    <t>Jun 8 - 20 2022 = 12 days</t>
  </si>
  <si>
    <t>(M - Oct 1- Nov 29 22) = 60 days</t>
  </si>
  <si>
    <t>(M - May15-Aug11 23) = 87 days</t>
  </si>
  <si>
    <t>06/06 - 07/08</t>
  </si>
  <si>
    <t>06/09-07/08</t>
  </si>
  <si>
    <t>Sept 14 -Oct 1 2022 = 17 days</t>
  </si>
  <si>
    <t>Dec 21 - Jan 21 2022 = 30</t>
  </si>
  <si>
    <t>Mar 24 - May 5 22 = 43 days</t>
  </si>
  <si>
    <t>May 5 - May 15 = 10 days</t>
  </si>
  <si>
    <t>(V Aug 23 - Sep 16 22) = 25 days</t>
  </si>
  <si>
    <t>V - Mar 12 - Apr 12 ) = 31 days</t>
  </si>
  <si>
    <t>Zelle Transfer Conf# jybczs9ul; BHATT, VANDANA</t>
  </si>
  <si>
    <t>Zelle Transfer Conf# qya0l992x; BHATT, VANDANA</t>
  </si>
  <si>
    <t>Zelle Transfer Conf# genuy1f9w; BHATT, VANDANA</t>
  </si>
  <si>
    <t>Zelle Transfer Conf# kqbkqpey3; BHATT, VANDANA</t>
  </si>
  <si>
    <t>Zelle Transfer Conf# hwt0vgbdu; BHATT, VANDANA</t>
  </si>
  <si>
    <t>Zelle Transfer Conf# hwdsl4uov; BHATT, VANDANA</t>
  </si>
  <si>
    <t>Zelle Transfer Conf# g5jj82qjm; BHATT, VANDANA</t>
  </si>
  <si>
    <t>Zelle Transfer Conf# gjn18hnpv; BHATT, VANDANA</t>
  </si>
  <si>
    <t>Zelle Transfer Conf# gorux5ahc; BHATT, VANDANA</t>
  </si>
  <si>
    <t>Zelle Transfer Conf# g3dyjs9pf; BHATT, VANDANA</t>
  </si>
  <si>
    <t>Zelle Transfer Conf# io42ig5gm; BHATT, VANDANA</t>
  </si>
  <si>
    <t>Zelle Transfer Conf# dsf8z8824; BHATT, VANDANA</t>
  </si>
  <si>
    <t>Zelle Transfer Conf# b09h0x1br; BHATT, VANDANA</t>
  </si>
  <si>
    <t>Zelle Transfer Conf# egulnql3k; BHATT, VANDANA</t>
  </si>
  <si>
    <t>Zelle Transfer Conf# au4f67ia7; BHATT, VANDANA</t>
  </si>
  <si>
    <t>Zelle Transfer Conf# f8lexcoku; BHATT, VANDANA</t>
  </si>
  <si>
    <t>Zelle Transfer Conf# d97pesj1c; BHATT, VANDANA</t>
  </si>
  <si>
    <t>Zelle Transfer Conf# am61hxihe; BHATT, VANDANA</t>
  </si>
  <si>
    <t>Zelle payment from VANDANA BHATT for Room rent for March"; Conf# ro1uqyype"</t>
  </si>
  <si>
    <t>Zelle payment from VANDANA BHATT for Utilities for March"; Conf# kuvwjhrlc"</t>
  </si>
  <si>
    <t>Zelle payment from VANDANA BHATT for Room rent for April"; Conf# k181gbnjl"</t>
  </si>
  <si>
    <t>Zelle payment from VANDANA BHATT for Utilities for April"; Conf# jzft2p2mu"</t>
  </si>
  <si>
    <t>Zelle payment from VANDANA BHATT for Room rent for May"; Conf# migjef0ka"</t>
  </si>
  <si>
    <t>Zelle payment from VANDANA BHATT for Utilities for May"; Conf# riy1yk6bq"</t>
  </si>
  <si>
    <t>Zelle payment from VANDANA BHATT for Room rent for June"; Conf# p7ctk5x3q"</t>
  </si>
  <si>
    <t>Zelle payment from VANDANA BHATT for Utilities for June"; Conf# pxne0x7pe"</t>
  </si>
  <si>
    <t>Zelle payment from VANDANA BHATT for Room rent and utilities for July till 15th"; Conf# m1kz0y5zo"</t>
  </si>
  <si>
    <t>Deposit</t>
  </si>
  <si>
    <t>Dec 11 - Jan 28 = 49 days</t>
  </si>
  <si>
    <t>Rent</t>
  </si>
  <si>
    <t>Utilities Advance</t>
  </si>
  <si>
    <t>Utilities share</t>
  </si>
  <si>
    <t>Balance to be paid to Vandana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</si>
</sst>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444444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9">
    <xf numFmtId="0" fontId="0" fillId="0" borderId="0" xfId="0"/>
    <xf numFmtId="0" fontId="2" fillId="2" borderId="1" xfId="0" applyFont="1" applyFill="1" applyBorder="1"/>
    <xf numFmtId="0" fontId="1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center"/>
    </xf>
    <xf numFmtId="8" fontId="0" fillId="0" borderId="0" xfId="0" applyNumberFormat="1"/>
    <xf numFmtId="8" fontId="0" fillId="0" borderId="0" xfId="0" applyNumberFormat="1" applyAlignment="1">
      <alignment horizontal="right"/>
    </xf>
    <xf numFmtId="44" fontId="0" fillId="0" borderId="0" xfId="1" applyFont="1" applyFill="1"/>
    <xf numFmtId="4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5" fillId="0" borderId="0" xfId="0" applyFont="1"/>
    <xf numFmtId="44" fontId="1" fillId="0" borderId="0" xfId="0" applyNumberFormat="1" applyFont="1" applyAlignment="1">
      <alignment horizontal="right" indent="1"/>
    </xf>
    <xf numFmtId="44" fontId="1" fillId="0" borderId="0" xfId="0" applyNumberFormat="1" applyFont="1"/>
    <xf numFmtId="16" fontId="1" fillId="0" borderId="12" xfId="0" applyNumberFormat="1" applyFont="1" applyBorder="1" applyAlignment="1">
      <alignment horizontal="left"/>
    </xf>
    <xf numFmtId="16" fontId="1" fillId="0" borderId="0" xfId="0" applyNumberFormat="1" applyFont="1" applyAlignment="1">
      <alignment horizontal="left"/>
    </xf>
    <xf numFmtId="8" fontId="1" fillId="0" borderId="0" xfId="0" applyNumberFormat="1" applyFont="1"/>
    <xf numFmtId="8" fontId="0" fillId="0" borderId="0" xfId="0" applyNumberFormat="1" applyAlignment="1">
      <alignment horizontal="left" indent="1"/>
    </xf>
    <xf numFmtId="0" fontId="0" fillId="0" borderId="18" xfId="0" applyBorder="1" applyAlignment="1">
      <alignment horizontal="center"/>
    </xf>
    <xf numFmtId="8" fontId="1" fillId="0" borderId="9" xfId="0" applyNumberFormat="1" applyFont="1" applyBorder="1" applyAlignment="1">
      <alignment horizontal="right"/>
    </xf>
    <xf numFmtId="44" fontId="1" fillId="0" borderId="0" xfId="0" applyNumberFormat="1" applyFont="1" applyAlignment="1">
      <alignment horizontal="right"/>
    </xf>
    <xf numFmtId="0" fontId="1" fillId="0" borderId="0" xfId="0" applyFont="1"/>
    <xf numFmtId="44" fontId="1" fillId="0" borderId="0" xfId="1" applyFont="1" applyFill="1"/>
    <xf numFmtId="0" fontId="1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left" indent="1"/>
    </xf>
    <xf numFmtId="8" fontId="1" fillId="0" borderId="16" xfId="0" applyNumberFormat="1" applyFont="1" applyBorder="1" applyAlignment="1">
      <alignment horizontal="right"/>
    </xf>
    <xf numFmtId="0" fontId="1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left" indent="1"/>
    </xf>
    <xf numFmtId="8" fontId="0" fillId="0" borderId="18" xfId="1" applyNumberFormat="1" applyFont="1" applyFill="1" applyBorder="1"/>
    <xf numFmtId="8" fontId="1" fillId="0" borderId="18" xfId="0" applyNumberFormat="1" applyFont="1" applyBorder="1"/>
    <xf numFmtId="8" fontId="0" fillId="0" borderId="18" xfId="0" applyNumberFormat="1" applyBorder="1"/>
    <xf numFmtId="0" fontId="0" fillId="0" borderId="19" xfId="0" applyBorder="1" applyAlignment="1">
      <alignment horizontal="center"/>
    </xf>
    <xf numFmtId="8" fontId="1" fillId="0" borderId="19" xfId="0" applyNumberFormat="1" applyFont="1" applyBorder="1"/>
    <xf numFmtId="8" fontId="0" fillId="0" borderId="19" xfId="0" applyNumberFormat="1" applyBorder="1" applyAlignment="1">
      <alignment horizontal="left" indent="1"/>
    </xf>
    <xf numFmtId="16" fontId="1" fillId="0" borderId="10" xfId="0" applyNumberFormat="1" applyFont="1" applyBorder="1" applyAlignment="1">
      <alignment horizontal="left"/>
    </xf>
    <xf numFmtId="0" fontId="0" fillId="0" borderId="20" xfId="0" applyBorder="1" applyAlignment="1">
      <alignment horizontal="center"/>
    </xf>
    <xf numFmtId="8" fontId="1" fillId="0" borderId="20" xfId="0" applyNumberFormat="1" applyFont="1" applyBorder="1"/>
    <xf numFmtId="8" fontId="0" fillId="0" borderId="20" xfId="0" applyNumberFormat="1" applyBorder="1" applyAlignment="1">
      <alignment horizontal="left" indent="1"/>
    </xf>
    <xf numFmtId="8" fontId="6" fillId="0" borderId="15" xfId="1" applyNumberFormat="1" applyFont="1" applyFill="1" applyBorder="1"/>
    <xf numFmtId="8" fontId="6" fillId="0" borderId="15" xfId="0" applyNumberFormat="1" applyFont="1" applyBorder="1"/>
    <xf numFmtId="0" fontId="0" fillId="0" borderId="2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8" fillId="0" borderId="17" xfId="0" applyFont="1" applyBorder="1" applyAlignment="1">
      <alignment horizontal="left" indent="1"/>
    </xf>
    <xf numFmtId="0" fontId="9" fillId="0" borderId="18" xfId="0" applyFont="1" applyBorder="1" applyAlignment="1">
      <alignment horizontal="center"/>
    </xf>
    <xf numFmtId="8" fontId="8" fillId="0" borderId="8" xfId="0" applyNumberFormat="1" applyFont="1" applyBorder="1"/>
    <xf numFmtId="0" fontId="1" fillId="0" borderId="17" xfId="0" applyFont="1" applyBorder="1" applyAlignment="1">
      <alignment horizontal="left" indent="1"/>
    </xf>
    <xf numFmtId="8" fontId="8" fillId="0" borderId="24" xfId="0" applyNumberFormat="1" applyFont="1" applyBorder="1"/>
    <xf numFmtId="8" fontId="9" fillId="0" borderId="25" xfId="1" applyNumberFormat="1" applyFont="1" applyFill="1" applyBorder="1"/>
    <xf numFmtId="0" fontId="1" fillId="0" borderId="2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/>
    </xf>
    <xf numFmtId="8" fontId="11" fillId="0" borderId="8" xfId="0" applyNumberFormat="1" applyFont="1" applyBorder="1"/>
    <xf numFmtId="8" fontId="11" fillId="0" borderId="9" xfId="0" applyNumberFormat="1" applyFont="1" applyBorder="1" applyAlignment="1">
      <alignment horizontal="right"/>
    </xf>
    <xf numFmtId="8" fontId="11" fillId="0" borderId="18" xfId="0" applyNumberFormat="1" applyFont="1" applyBorder="1"/>
    <xf numFmtId="0" fontId="11" fillId="0" borderId="18" xfId="0" applyFont="1" applyBorder="1" applyAlignment="1">
      <alignment horizontal="center"/>
    </xf>
    <xf numFmtId="8" fontId="11" fillId="0" borderId="18" xfId="1" applyNumberFormat="1" applyFont="1" applyFill="1" applyBorder="1"/>
    <xf numFmtId="0" fontId="0" fillId="0" borderId="6" xfId="0" applyBorder="1" applyAlignment="1">
      <alignment horizontal="center" vertical="center" wrapText="1"/>
    </xf>
    <xf numFmtId="0" fontId="10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8" fontId="0" fillId="0" borderId="29" xfId="0" applyNumberFormat="1" applyBorder="1" applyAlignment="1">
      <alignment horizontal="left" indent="1"/>
    </xf>
    <xf numFmtId="8" fontId="0" fillId="0" borderId="30" xfId="0" applyNumberFormat="1" applyBorder="1" applyAlignment="1">
      <alignment horizontal="left" indent="1"/>
    </xf>
    <xf numFmtId="0" fontId="11" fillId="0" borderId="28" xfId="0" applyFont="1" applyBorder="1" applyAlignment="1">
      <alignment horizontal="center"/>
    </xf>
    <xf numFmtId="0" fontId="12" fillId="0" borderId="17" xfId="0" applyFont="1" applyBorder="1" applyAlignment="1">
      <alignment horizontal="left" indent="1"/>
    </xf>
    <xf numFmtId="0" fontId="1" fillId="0" borderId="27" xfId="0" applyFont="1" applyBorder="1" applyAlignment="1">
      <alignment horizontal="center"/>
    </xf>
    <xf numFmtId="8" fontId="1" fillId="0" borderId="18" xfId="1" applyNumberFormat="1" applyFont="1" applyFill="1" applyBorder="1"/>
    <xf numFmtId="0" fontId="10" fillId="0" borderId="17" xfId="0" applyFont="1" applyBorder="1" applyAlignment="1">
      <alignment horizontal="left" indent="1"/>
    </xf>
    <xf numFmtId="8" fontId="6" fillId="0" borderId="18" xfId="1" applyNumberFormat="1" applyFont="1" applyFill="1" applyBorder="1"/>
    <xf numFmtId="0" fontId="6" fillId="0" borderId="17" xfId="0" applyFont="1" applyBorder="1" applyAlignment="1">
      <alignment horizontal="left" indent="1"/>
    </xf>
    <xf numFmtId="0" fontId="6" fillId="2" borderId="17" xfId="0" applyFont="1" applyFill="1" applyBorder="1" applyAlignment="1">
      <alignment horizontal="left" indent="1"/>
    </xf>
    <xf numFmtId="0" fontId="0" fillId="2" borderId="18" xfId="0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8" fontId="1" fillId="2" borderId="18" xfId="1" applyNumberFormat="1" applyFont="1" applyFill="1" applyBorder="1"/>
    <xf numFmtId="8" fontId="0" fillId="2" borderId="18" xfId="1" applyNumberFormat="1" applyFont="1" applyFill="1" applyBorder="1"/>
    <xf numFmtId="8" fontId="1" fillId="2" borderId="18" xfId="0" applyNumberFormat="1" applyFont="1" applyFill="1" applyBorder="1"/>
    <xf numFmtId="0" fontId="0" fillId="2" borderId="28" xfId="0" applyFill="1" applyBorder="1" applyAlignment="1">
      <alignment horizontal="center"/>
    </xf>
    <xf numFmtId="8" fontId="1" fillId="2" borderId="9" xfId="0" applyNumberFormat="1" applyFont="1" applyFill="1" applyBorder="1" applyAlignment="1">
      <alignment horizontal="right"/>
    </xf>
    <xf numFmtId="0" fontId="1" fillId="2" borderId="17" xfId="0" applyFont="1" applyFill="1" applyBorder="1" applyAlignment="1">
      <alignment horizontal="left" indent="1"/>
    </xf>
    <xf numFmtId="0" fontId="1" fillId="0" borderId="17" xfId="0" applyFont="1" applyBorder="1" applyAlignment="1">
      <alignment horizontal="center"/>
    </xf>
    <xf numFmtId="8" fontId="11" fillId="0" borderId="8" xfId="0" applyNumberFormat="1" applyFont="1" applyBorder="1" applyAlignment="1">
      <alignment horizontal="center"/>
    </xf>
    <xf numFmtId="16" fontId="1" fillId="0" borderId="17" xfId="0" applyNumberFormat="1" applyFont="1" applyBorder="1" applyAlignment="1">
      <alignment horizontal="left" indent="1"/>
    </xf>
    <xf numFmtId="16" fontId="0" fillId="0" borderId="0" xfId="0" applyNumberFormat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8" fontId="11" fillId="0" borderId="28" xfId="0" applyNumberFormat="1" applyFont="1" applyBorder="1"/>
    <xf numFmtId="0" fontId="0" fillId="0" borderId="0" xfId="0" applyFont="1"/>
    <xf numFmtId="0" fontId="0" fillId="0" borderId="11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8" fontId="1" fillId="0" borderId="0" xfId="0" applyNumberFormat="1" applyFont="1" applyAlignment="1">
      <alignment horizontal="right"/>
    </xf>
    <xf numFmtId="8" fontId="1" fillId="0" borderId="0" xfId="0" applyNumberFormat="1" applyFont="1" applyAlignment="1"/>
    <xf numFmtId="14" fontId="0" fillId="0" borderId="0" xfId="0" applyNumberFormat="1"/>
    <xf numFmtId="0" fontId="11" fillId="0" borderId="0" xfId="0" applyFont="1"/>
    <xf numFmtId="14" fontId="11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8" fontId="14" fillId="0" borderId="0" xfId="0" applyNumberFormat="1" applyFont="1" applyAlignment="1">
      <alignment horizontal="right"/>
    </xf>
    <xf numFmtId="8" fontId="15" fillId="0" borderId="0" xfId="0" applyNumberFormat="1" applyFont="1" applyAlignment="1">
      <alignment horizontal="right"/>
    </xf>
    <xf numFmtId="8" fontId="16" fillId="0" borderId="0" xfId="0" applyNumberFormat="1" applyFont="1" applyAlignment="1">
      <alignment horizontal="right"/>
    </xf>
    <xf numFmtId="0" fontId="17" fillId="0" borderId="0" xfId="0" applyFont="1"/>
    <xf numFmtId="8" fontId="18" fillId="0" borderId="0" xfId="0" applyNumberFormat="1" applyFont="1" applyAlignment="1">
      <alignment horizontal="right"/>
    </xf>
    <xf numFmtId="8" fontId="19" fillId="0" borderId="1" xfId="0" applyNumberFormat="1" applyFont="1" applyBorder="1"/>
  </cellXfs>
  <cellStyles count="2">
    <cellStyle name="Currency 4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</xdr:row>
      <xdr:rowOff>0</xdr:rowOff>
    </xdr:from>
    <xdr:to>
      <xdr:col>26</xdr:col>
      <xdr:colOff>0</xdr:colOff>
      <xdr:row>1</xdr:row>
      <xdr:rowOff>7620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FD17E77F-136D-4DA2-8032-01942EE90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0" y="304800"/>
          <a:ext cx="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26</xdr:col>
      <xdr:colOff>0</xdr:colOff>
      <xdr:row>1</xdr:row>
      <xdr:rowOff>0</xdr:rowOff>
    </xdr:from>
    <xdr:ext cx="7620" cy="7620"/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36F39901-584F-46A8-9806-9A6002D79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0" y="3048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26</xdr:col>
      <xdr:colOff>0</xdr:colOff>
      <xdr:row>1</xdr:row>
      <xdr:rowOff>0</xdr:rowOff>
    </xdr:from>
    <xdr:to>
      <xdr:col>26</xdr:col>
      <xdr:colOff>0</xdr:colOff>
      <xdr:row>1</xdr:row>
      <xdr:rowOff>7620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ACAF01E1-030C-4052-9459-A97698F22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0" y="304800"/>
          <a:ext cx="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26</xdr:col>
      <xdr:colOff>0</xdr:colOff>
      <xdr:row>1</xdr:row>
      <xdr:rowOff>0</xdr:rowOff>
    </xdr:from>
    <xdr:ext cx="7620" cy="7620"/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452E315D-3E5B-4E02-A563-EE6D69652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0" y="3048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1</xdr:row>
      <xdr:rowOff>0</xdr:rowOff>
    </xdr:from>
    <xdr:to>
      <xdr:col>27</xdr:col>
      <xdr:colOff>0</xdr:colOff>
      <xdr:row>1</xdr:row>
      <xdr:rowOff>7620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36A3034F-4AF5-4205-9841-AA69DE4A9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8220" y="304800"/>
          <a:ext cx="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0</xdr:colOff>
      <xdr:row>1</xdr:row>
      <xdr:rowOff>0</xdr:rowOff>
    </xdr:from>
    <xdr:ext cx="7620" cy="7620"/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38CE9D92-158D-44D8-B640-501EE7169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8220" y="3048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0</xdr:colOff>
      <xdr:row>1</xdr:row>
      <xdr:rowOff>0</xdr:rowOff>
    </xdr:from>
    <xdr:to>
      <xdr:col>27</xdr:col>
      <xdr:colOff>0</xdr:colOff>
      <xdr:row>1</xdr:row>
      <xdr:rowOff>7620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7BCB342-2213-49F3-A393-9239AE687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8220" y="304800"/>
          <a:ext cx="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0</xdr:colOff>
      <xdr:row>1</xdr:row>
      <xdr:rowOff>0</xdr:rowOff>
    </xdr:from>
    <xdr:ext cx="7620" cy="7620"/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8B6A8E9C-AB41-44C9-BCEC-407A9C5C4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8220" y="3048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9C11-999C-4CD2-A4BC-AC1EB4BABFAB}">
  <dimension ref="A1:AK92"/>
  <sheetViews>
    <sheetView topLeftCell="J1" zoomScale="125" zoomScaleNormal="125" workbookViewId="0">
      <selection activeCell="U1" sqref="U1"/>
    </sheetView>
  </sheetViews>
  <sheetFormatPr defaultRowHeight="15" x14ac:dyDescent="0.25"/>
  <cols>
    <col min="1" max="1" width="26.85546875" customWidth="1"/>
    <col min="2" max="2" width="11.140625" customWidth="1"/>
    <col min="3" max="3" width="10.28515625" customWidth="1"/>
    <col min="4" max="4" width="10.140625" bestFit="1" customWidth="1"/>
    <col min="5" max="5" width="8.42578125" bestFit="1" customWidth="1"/>
    <col min="6" max="6" width="5.140625" bestFit="1" customWidth="1"/>
    <col min="7" max="7" width="8.42578125" bestFit="1" customWidth="1"/>
    <col min="8" max="8" width="5.140625" bestFit="1" customWidth="1"/>
    <col min="9" max="9" width="8.42578125" bestFit="1" customWidth="1"/>
    <col min="10" max="10" width="4.28515625" customWidth="1"/>
    <col min="11" max="11" width="8.42578125" bestFit="1" customWidth="1"/>
    <col min="12" max="12" width="5.140625" bestFit="1" customWidth="1"/>
    <col min="13" max="13" width="8.7109375" customWidth="1"/>
    <col min="14" max="14" width="5.140625" bestFit="1" customWidth="1"/>
    <col min="15" max="15" width="13.7109375" customWidth="1"/>
    <col min="16" max="16" width="5.28515625" bestFit="1" customWidth="1"/>
    <col min="17" max="17" width="9.42578125" customWidth="1"/>
    <col min="18" max="18" width="5.140625" bestFit="1" customWidth="1"/>
    <col min="19" max="19" width="8.42578125" bestFit="1" customWidth="1"/>
    <col min="20" max="20" width="5.140625" bestFit="1" customWidth="1"/>
    <col min="21" max="21" width="9.85546875" customWidth="1"/>
    <col min="22" max="22" width="5.140625" bestFit="1" customWidth="1"/>
    <col min="23" max="23" width="10.140625" customWidth="1"/>
    <col min="24" max="24" width="5.140625" bestFit="1" customWidth="1"/>
    <col min="25" max="25" width="8.42578125" bestFit="1" customWidth="1"/>
    <col min="26" max="26" width="9.85546875" bestFit="1" customWidth="1"/>
    <col min="27" max="27" width="10.7109375" bestFit="1" customWidth="1"/>
    <col min="28" max="28" width="10.7109375" customWidth="1"/>
    <col min="29" max="29" width="28.85546875" bestFit="1" customWidth="1"/>
  </cols>
  <sheetData>
    <row r="1" spans="1:29" ht="24" thickBot="1" x14ac:dyDescent="0.4">
      <c r="A1" s="1" t="s">
        <v>0</v>
      </c>
    </row>
    <row r="2" spans="1:29" ht="15.75" thickBot="1" x14ac:dyDescent="0.3"/>
    <row r="3" spans="1:29" ht="48.75" customHeight="1" thickBot="1" x14ac:dyDescent="0.3">
      <c r="A3" s="91" t="s">
        <v>9</v>
      </c>
      <c r="B3" s="93" t="s">
        <v>1</v>
      </c>
      <c r="C3" s="93" t="s">
        <v>2</v>
      </c>
      <c r="D3" s="93" t="s">
        <v>3</v>
      </c>
      <c r="E3" s="87" t="s">
        <v>54</v>
      </c>
      <c r="F3" s="88"/>
      <c r="G3" s="87" t="s">
        <v>53</v>
      </c>
      <c r="H3" s="88"/>
      <c r="I3" s="87" t="s">
        <v>44</v>
      </c>
      <c r="J3" s="88"/>
      <c r="K3" s="87" t="s">
        <v>50</v>
      </c>
      <c r="L3" s="88"/>
      <c r="M3" s="89" t="s">
        <v>61</v>
      </c>
      <c r="N3" s="90"/>
      <c r="O3" s="89" t="s">
        <v>55</v>
      </c>
      <c r="P3" s="90"/>
      <c r="Q3" s="87" t="s">
        <v>56</v>
      </c>
      <c r="R3" s="88"/>
      <c r="S3" s="87" t="s">
        <v>57</v>
      </c>
      <c r="T3" s="88"/>
      <c r="U3" s="89" t="s">
        <v>16</v>
      </c>
      <c r="V3" s="90"/>
      <c r="W3" s="87" t="s">
        <v>58</v>
      </c>
      <c r="X3" s="88"/>
      <c r="Y3" s="87" t="s">
        <v>59</v>
      </c>
      <c r="Z3" s="88"/>
      <c r="AA3" s="2" t="s">
        <v>4</v>
      </c>
      <c r="AC3" s="101" t="s">
        <v>45</v>
      </c>
    </row>
    <row r="4" spans="1:29" ht="15.75" thickBot="1" x14ac:dyDescent="0.3">
      <c r="A4" s="92"/>
      <c r="B4" s="94"/>
      <c r="C4" s="94"/>
      <c r="D4" s="94"/>
      <c r="E4" s="41" t="s">
        <v>5</v>
      </c>
      <c r="F4" s="42" t="s">
        <v>6</v>
      </c>
      <c r="G4" s="41" t="s">
        <v>5</v>
      </c>
      <c r="H4" s="42" t="s">
        <v>6</v>
      </c>
      <c r="I4" s="42"/>
      <c r="J4" s="42"/>
      <c r="K4" s="41"/>
      <c r="L4" s="42" t="s">
        <v>6</v>
      </c>
      <c r="M4" s="41" t="s">
        <v>5</v>
      </c>
      <c r="N4" s="42" t="s">
        <v>6</v>
      </c>
      <c r="O4" s="41" t="s">
        <v>5</v>
      </c>
      <c r="P4" s="41" t="s">
        <v>6</v>
      </c>
      <c r="Q4" s="41" t="s">
        <v>5</v>
      </c>
      <c r="R4" s="42" t="s">
        <v>6</v>
      </c>
      <c r="S4" s="41" t="s">
        <v>5</v>
      </c>
      <c r="T4" s="41" t="s">
        <v>6</v>
      </c>
      <c r="U4" s="41" t="s">
        <v>5</v>
      </c>
      <c r="V4" s="41" t="s">
        <v>6</v>
      </c>
      <c r="W4" s="41" t="s">
        <v>5</v>
      </c>
      <c r="X4" s="41" t="s">
        <v>6</v>
      </c>
      <c r="Y4" s="41" t="s">
        <v>5</v>
      </c>
      <c r="Z4" s="41" t="s">
        <v>6</v>
      </c>
      <c r="AA4" s="43"/>
    </row>
    <row r="5" spans="1:29" ht="15" customHeight="1" x14ac:dyDescent="0.25">
      <c r="A5" s="47" t="s">
        <v>25</v>
      </c>
      <c r="B5" s="18">
        <v>32</v>
      </c>
      <c r="C5" s="76">
        <f>F5+H5+J5+P5+R5+T5+L5+Z5+X5+V5+N5</f>
        <v>134</v>
      </c>
      <c r="D5" s="28">
        <v>181.18</v>
      </c>
      <c r="E5" s="57">
        <f>($D5/$C5)*F5</f>
        <v>43.266865671641796</v>
      </c>
      <c r="F5" s="18">
        <v>32</v>
      </c>
      <c r="G5" s="57">
        <f>($D5/$C5)*H5</f>
        <v>24.337611940298508</v>
      </c>
      <c r="H5" s="18">
        <v>18</v>
      </c>
      <c r="I5" s="18"/>
      <c r="J5" s="18"/>
      <c r="K5" s="18"/>
      <c r="L5" s="18"/>
      <c r="M5" s="64"/>
      <c r="N5" s="64"/>
      <c r="O5" s="29"/>
      <c r="P5" s="18"/>
      <c r="Q5" s="29"/>
      <c r="R5" s="18"/>
      <c r="S5" s="79">
        <f>($D5/$C5)*T5</f>
        <v>43.266865671641796</v>
      </c>
      <c r="T5" s="18">
        <v>32</v>
      </c>
      <c r="U5" s="79">
        <f>($D5/$C5)*V5</f>
        <v>43.266865671641796</v>
      </c>
      <c r="V5" s="18">
        <v>32</v>
      </c>
      <c r="W5" s="79">
        <f>($D5/$C5)*X5</f>
        <v>27.041791044776122</v>
      </c>
      <c r="X5" s="18">
        <v>20</v>
      </c>
      <c r="Y5" s="29"/>
      <c r="Z5" s="18"/>
      <c r="AA5" s="81">
        <f t="shared" ref="AA5:AA12" si="0">E5+G5+I5+O5+Q5+S5+K5+Y5+W5+U5+M5</f>
        <v>181.18</v>
      </c>
    </row>
    <row r="6" spans="1:29" ht="15" customHeight="1" x14ac:dyDescent="0.25">
      <c r="A6" s="47" t="s">
        <v>24</v>
      </c>
      <c r="B6" s="18">
        <v>30</v>
      </c>
      <c r="C6" s="76">
        <f>F6+H6+J6+P6+R6+T6+L6+Z6+X6+V6+N6</f>
        <v>142</v>
      </c>
      <c r="D6" s="28">
        <v>178.43</v>
      </c>
      <c r="E6" s="57">
        <f>($D6/$C6)*F6</f>
        <v>37.696478873239442</v>
      </c>
      <c r="F6" s="18">
        <v>30</v>
      </c>
      <c r="G6" s="57">
        <f>($D6/$C6)*H6</f>
        <v>27.644084507042258</v>
      </c>
      <c r="H6" s="18">
        <v>22</v>
      </c>
      <c r="I6" s="18"/>
      <c r="J6" s="18"/>
      <c r="K6" s="18"/>
      <c r="L6" s="18"/>
      <c r="M6" s="64"/>
      <c r="N6" s="64"/>
      <c r="O6" s="29"/>
      <c r="P6" s="18"/>
      <c r="Q6" s="29"/>
      <c r="R6" s="18"/>
      <c r="S6" s="79">
        <f>($D6/$C6)*T6</f>
        <v>37.696478873239442</v>
      </c>
      <c r="T6" s="18">
        <v>30</v>
      </c>
      <c r="U6" s="79">
        <f>($D6/$C6)*V6</f>
        <v>37.696478873239442</v>
      </c>
      <c r="V6" s="18">
        <v>30</v>
      </c>
      <c r="W6" s="79">
        <f>($D6/$C6)*X6</f>
        <v>37.696478873239442</v>
      </c>
      <c r="X6" s="18">
        <v>30</v>
      </c>
      <c r="Y6" s="29"/>
      <c r="Z6" s="18"/>
      <c r="AA6" s="81">
        <f t="shared" si="0"/>
        <v>178.43000000000004</v>
      </c>
    </row>
    <row r="7" spans="1:29" ht="15" customHeight="1" x14ac:dyDescent="0.25">
      <c r="A7" s="47" t="s">
        <v>23</v>
      </c>
      <c r="B7" s="18">
        <v>30</v>
      </c>
      <c r="C7" s="76">
        <f>F7+H7+J7+P7+R7+T7+L7+Z7+X7+V7+N7</f>
        <v>157</v>
      </c>
      <c r="D7" s="28">
        <v>296.69</v>
      </c>
      <c r="E7" s="57">
        <f>($D7/$C7)*F7</f>
        <v>56.692356687898091</v>
      </c>
      <c r="F7" s="18">
        <v>30</v>
      </c>
      <c r="G7" s="57">
        <f>($D7/$C7)*H7</f>
        <v>41.5743949044586</v>
      </c>
      <c r="H7" s="18">
        <v>22</v>
      </c>
      <c r="I7" s="18"/>
      <c r="J7" s="18"/>
      <c r="K7" s="18"/>
      <c r="L7" s="18"/>
      <c r="M7" s="64"/>
      <c r="N7" s="64"/>
      <c r="O7" s="29"/>
      <c r="P7" s="18"/>
      <c r="Q7" s="29"/>
      <c r="R7" s="18"/>
      <c r="S7" s="79">
        <f>($D7/$C7)*T7</f>
        <v>56.692356687898091</v>
      </c>
      <c r="T7" s="18">
        <v>30</v>
      </c>
      <c r="U7" s="79">
        <f>($D7/$C7)*V7</f>
        <v>56.692356687898091</v>
      </c>
      <c r="V7" s="18">
        <v>30</v>
      </c>
      <c r="W7" s="79">
        <f>($D7/$C7)*X7</f>
        <v>52.91286624203822</v>
      </c>
      <c r="X7" s="18">
        <v>28</v>
      </c>
      <c r="Y7" s="79">
        <f>($D7/$C7)*Z7</f>
        <v>32.12566878980892</v>
      </c>
      <c r="Z7" s="18">
        <v>17</v>
      </c>
      <c r="AA7" s="81">
        <f t="shared" si="0"/>
        <v>296.69</v>
      </c>
    </row>
    <row r="8" spans="1:29" ht="15" customHeight="1" x14ac:dyDescent="0.25">
      <c r="A8" s="68" t="s">
        <v>22</v>
      </c>
      <c r="B8" s="18">
        <v>31</v>
      </c>
      <c r="C8" s="76">
        <f>F8+H8+J8+P8+R8+T8+L8+Z8+X8+V8+N8</f>
        <v>130</v>
      </c>
      <c r="D8" s="70">
        <v>151.69</v>
      </c>
      <c r="E8" s="57">
        <f>($D8/$C8)*F8</f>
        <v>36.172230769230772</v>
      </c>
      <c r="F8" s="18">
        <v>31</v>
      </c>
      <c r="G8" s="57">
        <f>($D8/$C8)*H8</f>
        <v>24.50376923076923</v>
      </c>
      <c r="H8" s="18">
        <v>21</v>
      </c>
      <c r="I8" s="18"/>
      <c r="J8" s="18"/>
      <c r="K8" s="18"/>
      <c r="L8" s="18"/>
      <c r="M8" s="64"/>
      <c r="N8" s="64"/>
      <c r="O8" s="29"/>
      <c r="P8" s="18"/>
      <c r="Q8" s="29"/>
      <c r="R8" s="18"/>
      <c r="S8" s="79">
        <f>($D8/$C8)*T8</f>
        <v>22.170076923076923</v>
      </c>
      <c r="T8" s="18">
        <v>19</v>
      </c>
      <c r="U8" s="79">
        <f>($D8/$C8)*V8</f>
        <v>36.172230769230772</v>
      </c>
      <c r="V8" s="18">
        <v>31</v>
      </c>
      <c r="W8" s="79">
        <f>($D8/$C8)*X8</f>
        <v>14.002153846153846</v>
      </c>
      <c r="X8" s="18">
        <v>12</v>
      </c>
      <c r="Y8" s="79">
        <f>($D8/$C8)*Z8</f>
        <v>18.669538461538462</v>
      </c>
      <c r="Z8" s="18">
        <v>16</v>
      </c>
      <c r="AA8" s="81">
        <f t="shared" si="0"/>
        <v>151.69</v>
      </c>
    </row>
    <row r="9" spans="1:29" ht="15" customHeight="1" x14ac:dyDescent="0.25">
      <c r="A9" s="71" t="s">
        <v>21</v>
      </c>
      <c r="B9" s="18">
        <v>29</v>
      </c>
      <c r="C9" s="76">
        <f>F9+H9+J9+P9+R9+T9+L9+Z9+X9+V9+N9</f>
        <v>104</v>
      </c>
      <c r="D9" s="72">
        <v>236.14</v>
      </c>
      <c r="E9" s="57">
        <f>($D9/$C9)*F9</f>
        <v>22.705769230769231</v>
      </c>
      <c r="F9" s="18">
        <v>10</v>
      </c>
      <c r="G9" s="29"/>
      <c r="H9" s="18"/>
      <c r="I9" s="18"/>
      <c r="J9" s="18"/>
      <c r="K9" s="57">
        <f>($D9/$C9)*L9</f>
        <v>15.894038461538461</v>
      </c>
      <c r="L9" s="18">
        <v>7</v>
      </c>
      <c r="M9" s="64"/>
      <c r="N9" s="64"/>
      <c r="O9" s="29"/>
      <c r="P9" s="18"/>
      <c r="Q9" s="29"/>
      <c r="R9" s="18"/>
      <c r="S9" s="29"/>
      <c r="T9" s="18"/>
      <c r="U9" s="79">
        <f>($D9/$C9)*V9</f>
        <v>65.846730769230774</v>
      </c>
      <c r="V9" s="18">
        <v>29</v>
      </c>
      <c r="W9" s="79">
        <f>($D9/$C9)*X9</f>
        <v>65.846730769230774</v>
      </c>
      <c r="X9" s="18">
        <v>29</v>
      </c>
      <c r="Y9" s="79">
        <f>($D9/$C9)*Z9</f>
        <v>65.846730769230774</v>
      </c>
      <c r="Z9" s="18">
        <v>29</v>
      </c>
      <c r="AA9" s="81">
        <f t="shared" si="0"/>
        <v>236.14</v>
      </c>
    </row>
    <row r="10" spans="1:29" ht="15" customHeight="1" x14ac:dyDescent="0.25">
      <c r="A10" s="47" t="s">
        <v>20</v>
      </c>
      <c r="B10" s="18">
        <v>31</v>
      </c>
      <c r="C10" s="76">
        <f>F10+H10+J10+P10+R10+T10+L10+Z10+X10+V10+N10</f>
        <v>146</v>
      </c>
      <c r="D10" s="28">
        <v>560.59</v>
      </c>
      <c r="E10" s="29"/>
      <c r="F10" s="18"/>
      <c r="G10" s="29"/>
      <c r="H10" s="18"/>
      <c r="I10" s="18"/>
      <c r="J10" s="18"/>
      <c r="K10" s="57">
        <f>($D10/$C10)*L10</f>
        <v>119.02938356164385</v>
      </c>
      <c r="L10" s="18">
        <v>31</v>
      </c>
      <c r="M10" s="64"/>
      <c r="N10" s="64"/>
      <c r="O10" s="79">
        <f>($D10/$C10)*P10</f>
        <v>119.02938356164385</v>
      </c>
      <c r="P10" s="18">
        <v>31</v>
      </c>
      <c r="Q10" s="29"/>
      <c r="R10" s="18"/>
      <c r="S10" s="29"/>
      <c r="T10" s="18"/>
      <c r="U10" s="79">
        <f>($D10/$C10)*V10</f>
        <v>119.02938356164385</v>
      </c>
      <c r="V10" s="18">
        <v>31</v>
      </c>
      <c r="W10" s="79">
        <f>($D10/$C10)*X10</f>
        <v>119.02938356164385</v>
      </c>
      <c r="X10" s="18">
        <v>31</v>
      </c>
      <c r="Y10" s="79">
        <f>($D10/$C10)*Z10</f>
        <v>84.472465753424672</v>
      </c>
      <c r="Z10" s="18">
        <v>22</v>
      </c>
      <c r="AA10" s="81">
        <f t="shared" si="0"/>
        <v>560.59</v>
      </c>
    </row>
    <row r="11" spans="1:29" ht="15" customHeight="1" x14ac:dyDescent="0.25">
      <c r="A11" s="47" t="s">
        <v>19</v>
      </c>
      <c r="B11" s="18">
        <v>31</v>
      </c>
      <c r="C11" s="76">
        <f>F11+H11+J11+P11+R11+T11+L11+Z11+X11+V11+N11</f>
        <v>82</v>
      </c>
      <c r="D11" s="72">
        <v>463.74</v>
      </c>
      <c r="E11" s="29"/>
      <c r="F11" s="18"/>
      <c r="G11" s="79">
        <f>($D11/$C11)*H11</f>
        <v>33.932195121951217</v>
      </c>
      <c r="H11" s="18">
        <v>6</v>
      </c>
      <c r="I11" s="18"/>
      <c r="J11" s="18"/>
      <c r="K11" s="57">
        <f>($D11/$C11)*L11</f>
        <v>175.31634146341463</v>
      </c>
      <c r="L11" s="18">
        <v>31</v>
      </c>
      <c r="M11" s="64"/>
      <c r="N11" s="64"/>
      <c r="O11" s="79">
        <f>($D11/$C11)*P11</f>
        <v>175.31634146341463</v>
      </c>
      <c r="P11" s="18">
        <v>31</v>
      </c>
      <c r="Q11" s="29"/>
      <c r="R11" s="18"/>
      <c r="S11" s="29"/>
      <c r="T11" s="18"/>
      <c r="U11" s="79">
        <f>($D11/$C11)*V11</f>
        <v>11.310731707317073</v>
      </c>
      <c r="V11" s="18">
        <v>2</v>
      </c>
      <c r="W11" s="79">
        <f>($D11/$C11)*X11</f>
        <v>67.864390243902434</v>
      </c>
      <c r="X11" s="18">
        <v>12</v>
      </c>
      <c r="Y11" s="29"/>
      <c r="Z11" s="18"/>
      <c r="AA11" s="81">
        <f t="shared" si="0"/>
        <v>463.74</v>
      </c>
    </row>
    <row r="12" spans="1:29" ht="15" customHeight="1" x14ac:dyDescent="0.25">
      <c r="A12" s="47" t="s">
        <v>41</v>
      </c>
      <c r="B12" s="18">
        <v>32</v>
      </c>
      <c r="C12" s="76">
        <f>F12+H12+J12+P12+R12+T12+L12+Z12+X12+V12+N12</f>
        <v>114</v>
      </c>
      <c r="D12" s="28">
        <v>654.53</v>
      </c>
      <c r="E12" s="29"/>
      <c r="F12" s="18"/>
      <c r="G12" s="79">
        <f>($D12/$C12)*H12</f>
        <v>137.79578947368421</v>
      </c>
      <c r="H12" s="18">
        <v>24</v>
      </c>
      <c r="I12" s="18"/>
      <c r="J12" s="18"/>
      <c r="K12" s="57">
        <f>($D12/$C12)*L12</f>
        <v>183.7277192982456</v>
      </c>
      <c r="L12" s="18">
        <v>32</v>
      </c>
      <c r="M12" s="64"/>
      <c r="N12" s="64"/>
      <c r="O12" s="79">
        <f>($D12/$C12)*P12</f>
        <v>183.7277192982456</v>
      </c>
      <c r="P12" s="18">
        <v>32</v>
      </c>
      <c r="Q12" s="29"/>
      <c r="R12" s="18"/>
      <c r="S12" s="29"/>
      <c r="T12" s="18"/>
      <c r="U12" s="79">
        <f>($D12/$C12)*V12</f>
        <v>63.156403508771923</v>
      </c>
      <c r="V12" s="18">
        <v>11</v>
      </c>
      <c r="W12" s="79">
        <f>($D12/$C12)*X12</f>
        <v>86.122368421052627</v>
      </c>
      <c r="X12" s="18">
        <v>15</v>
      </c>
      <c r="Y12" s="29"/>
      <c r="Z12" s="18"/>
      <c r="AA12" s="81">
        <f t="shared" si="0"/>
        <v>654.53000000000009</v>
      </c>
    </row>
    <row r="13" spans="1:29" ht="15" customHeight="1" x14ac:dyDescent="0.25">
      <c r="A13" s="74" t="s">
        <v>18</v>
      </c>
      <c r="B13" s="75">
        <v>30</v>
      </c>
      <c r="C13" s="76">
        <f>F13+H13+J13+P13+R13+T13+L13+Z13+X13+V13+N13</f>
        <v>119</v>
      </c>
      <c r="D13" s="78">
        <v>584.82000000000005</v>
      </c>
      <c r="E13" s="79"/>
      <c r="F13" s="75"/>
      <c r="G13" s="79">
        <f>($D13/$C13)*H13</f>
        <v>73.716806722689086</v>
      </c>
      <c r="H13" s="75">
        <v>15</v>
      </c>
      <c r="I13" s="79">
        <f>($D13/$C13)*J13</f>
        <v>29.486722689075634</v>
      </c>
      <c r="J13" s="75">
        <v>6</v>
      </c>
      <c r="K13" s="79">
        <f>($D13/$C13)*L13</f>
        <v>103.20352941176472</v>
      </c>
      <c r="L13" s="75">
        <v>21</v>
      </c>
      <c r="M13" s="80"/>
      <c r="N13" s="80"/>
      <c r="O13" s="79">
        <f>($D13/$C13)*P13</f>
        <v>147.43361344537817</v>
      </c>
      <c r="P13" s="75">
        <v>30</v>
      </c>
      <c r="Q13" s="79"/>
      <c r="R13" s="75"/>
      <c r="S13" s="79"/>
      <c r="T13" s="75"/>
      <c r="U13" s="79">
        <f>($D13/$C13)*V13</f>
        <v>147.43361344537817</v>
      </c>
      <c r="V13" s="75">
        <v>30</v>
      </c>
      <c r="W13" s="79">
        <f>($D13/$C13)*X13</f>
        <v>83.545714285714297</v>
      </c>
      <c r="X13" s="75">
        <v>17</v>
      </c>
      <c r="Y13" s="79"/>
      <c r="Z13" s="75"/>
      <c r="AA13" s="81">
        <f>E13+G13+I13+O13+Q13+S13+K13+Y13+W13+U13+M13</f>
        <v>584.82000000000016</v>
      </c>
    </row>
    <row r="14" spans="1:29" ht="15" customHeight="1" x14ac:dyDescent="0.25">
      <c r="A14" s="74" t="s">
        <v>17</v>
      </c>
      <c r="B14" s="75">
        <v>31</v>
      </c>
      <c r="C14" s="76">
        <f>F14+H14+J14+P14+R14+T14+L14+Z14+X14+V14+N14</f>
        <v>148</v>
      </c>
      <c r="D14" s="78">
        <v>569.49</v>
      </c>
      <c r="E14" s="79"/>
      <c r="F14" s="75"/>
      <c r="G14" s="79"/>
      <c r="H14" s="75"/>
      <c r="I14" s="79">
        <f>($D14/$C14)*J14</f>
        <v>119.28506756756758</v>
      </c>
      <c r="J14" s="75">
        <v>31</v>
      </c>
      <c r="K14" s="79">
        <f>($D14/$C14)*L14</f>
        <v>0</v>
      </c>
      <c r="L14" s="75">
        <v>0</v>
      </c>
      <c r="M14" s="80"/>
      <c r="N14" s="80"/>
      <c r="O14" s="79">
        <f>($D14/$C14)*P14</f>
        <v>119.28506756756758</v>
      </c>
      <c r="P14" s="75">
        <v>31</v>
      </c>
      <c r="Q14" s="79"/>
      <c r="R14" s="75"/>
      <c r="S14" s="79"/>
      <c r="T14" s="75"/>
      <c r="U14" s="79">
        <f>($D14/$C14)*V14</f>
        <v>119.28506756756758</v>
      </c>
      <c r="V14" s="75">
        <v>31</v>
      </c>
      <c r="W14" s="79">
        <f>($D14/$C14)*X14</f>
        <v>103.89344594594596</v>
      </c>
      <c r="X14" s="75">
        <v>27</v>
      </c>
      <c r="Y14" s="79">
        <f>($D14/$C14)*Z14</f>
        <v>107.74135135135135</v>
      </c>
      <c r="Z14" s="75">
        <v>28</v>
      </c>
      <c r="AA14" s="81">
        <f t="shared" ref="AA14:AA19" si="1">E14+G14+I14+O14+Q14+S14+K14+Y14+W14+U14+M14</f>
        <v>569.49</v>
      </c>
    </row>
    <row r="15" spans="1:29" ht="15" customHeight="1" x14ac:dyDescent="0.25">
      <c r="A15" s="74" t="s">
        <v>42</v>
      </c>
      <c r="B15" s="75">
        <v>30</v>
      </c>
      <c r="C15" s="76">
        <f>F15+H15+J15+P15+R15+T15+L15+Z15+X15+V15+N15</f>
        <v>134</v>
      </c>
      <c r="D15" s="78">
        <v>338.85</v>
      </c>
      <c r="E15" s="79"/>
      <c r="F15" s="75"/>
      <c r="G15" s="79"/>
      <c r="H15" s="75"/>
      <c r="I15" s="79">
        <f>($D15/$C15)*J15</f>
        <v>22.758582089552238</v>
      </c>
      <c r="J15" s="75">
        <v>9</v>
      </c>
      <c r="K15" s="57">
        <f>($D15/$C15)*L15</f>
        <v>55.632089552238803</v>
      </c>
      <c r="L15" s="75">
        <v>22</v>
      </c>
      <c r="M15" s="57">
        <f>($D15/$C15)*N15</f>
        <v>32.873507462686568</v>
      </c>
      <c r="N15" s="80">
        <v>13</v>
      </c>
      <c r="O15" s="79">
        <f>($D15/$C15)*P15</f>
        <v>75.861940298507463</v>
      </c>
      <c r="P15" s="75">
        <v>30</v>
      </c>
      <c r="Q15" s="79">
        <f>($D15/$C15)*R15</f>
        <v>15.172388059701493</v>
      </c>
      <c r="R15" s="75">
        <v>6</v>
      </c>
      <c r="S15" s="79"/>
      <c r="T15" s="75"/>
      <c r="U15" s="79">
        <f>($D15/$C15)*V15</f>
        <v>75.861940298507463</v>
      </c>
      <c r="V15" s="75">
        <v>30</v>
      </c>
      <c r="W15" s="79">
        <f>($D15/$C15)*X15</f>
        <v>53.103358208955221</v>
      </c>
      <c r="X15" s="75">
        <v>21</v>
      </c>
      <c r="Y15" s="79">
        <f>($D15/$C15)*Z15</f>
        <v>7.5861940298507466</v>
      </c>
      <c r="Z15" s="75">
        <v>3</v>
      </c>
      <c r="AA15" s="81">
        <f t="shared" si="1"/>
        <v>338.85</v>
      </c>
    </row>
    <row r="16" spans="1:29" ht="15" customHeight="1" x14ac:dyDescent="0.25">
      <c r="A16" s="47" t="s">
        <v>43</v>
      </c>
      <c r="B16" s="18">
        <v>30</v>
      </c>
      <c r="C16" s="76">
        <f>F16+H16+J16+P16+R16+T16+L16+Z16+X16+V16+N16</f>
        <v>200</v>
      </c>
      <c r="D16" s="28">
        <v>296.89</v>
      </c>
      <c r="E16" s="29"/>
      <c r="F16" s="18"/>
      <c r="G16" s="29"/>
      <c r="H16" s="18"/>
      <c r="I16" s="18"/>
      <c r="J16" s="18"/>
      <c r="K16" s="57">
        <f>($D16/$C16)*L16</f>
        <v>44.533499999999997</v>
      </c>
      <c r="L16" s="18">
        <v>30</v>
      </c>
      <c r="M16" s="57">
        <f>($D16/$C16)*N16</f>
        <v>44.533499999999997</v>
      </c>
      <c r="N16" s="64">
        <v>30</v>
      </c>
      <c r="O16" s="79">
        <f>($D16/$C16)*P16</f>
        <v>44.533499999999997</v>
      </c>
      <c r="P16" s="18">
        <v>30</v>
      </c>
      <c r="Q16" s="79">
        <f>($D16/$C16)*R16</f>
        <v>44.533499999999997</v>
      </c>
      <c r="R16" s="18">
        <v>30</v>
      </c>
      <c r="S16" s="29"/>
      <c r="T16" s="18"/>
      <c r="U16" s="79">
        <f>($D16/$C16)*V16</f>
        <v>44.533499999999997</v>
      </c>
      <c r="V16" s="18">
        <v>30</v>
      </c>
      <c r="W16" s="79">
        <f>($D16/$C16)*X16</f>
        <v>37.111249999999998</v>
      </c>
      <c r="X16" s="18">
        <v>25</v>
      </c>
      <c r="Y16" s="79">
        <f>($D16/$C16)*Z16</f>
        <v>37.111249999999998</v>
      </c>
      <c r="Z16" s="18">
        <v>25</v>
      </c>
      <c r="AA16" s="81">
        <f t="shared" si="1"/>
        <v>296.89</v>
      </c>
    </row>
    <row r="17" spans="1:30" ht="15" customHeight="1" x14ac:dyDescent="0.25">
      <c r="A17" s="47" t="s">
        <v>77</v>
      </c>
      <c r="B17" s="18">
        <v>30</v>
      </c>
      <c r="C17" s="76"/>
      <c r="D17" s="28">
        <v>50</v>
      </c>
      <c r="E17" s="29"/>
      <c r="F17" s="18"/>
      <c r="G17" s="29"/>
      <c r="H17" s="18"/>
      <c r="I17" s="18"/>
      <c r="J17" s="18"/>
      <c r="K17" s="59"/>
      <c r="L17" s="18"/>
      <c r="M17" s="102"/>
      <c r="N17" s="64"/>
      <c r="O17" s="79"/>
      <c r="P17" s="18"/>
      <c r="Q17" s="79"/>
      <c r="R17" s="18"/>
      <c r="S17" s="29"/>
      <c r="T17" s="18"/>
      <c r="U17" s="79">
        <v>50</v>
      </c>
      <c r="V17" s="18"/>
      <c r="W17" s="79"/>
      <c r="X17" s="18"/>
      <c r="Y17" s="79"/>
      <c r="Z17" s="18"/>
      <c r="AA17" s="81">
        <f t="shared" si="1"/>
        <v>50</v>
      </c>
    </row>
    <row r="18" spans="1:30" ht="15.75" thickBot="1" x14ac:dyDescent="0.3">
      <c r="A18" s="27"/>
      <c r="B18" s="18"/>
      <c r="C18" s="26"/>
      <c r="D18" s="28"/>
      <c r="E18" s="30"/>
      <c r="F18" s="18"/>
      <c r="G18" s="30"/>
      <c r="H18" s="18"/>
      <c r="I18" s="18"/>
      <c r="J18" s="18"/>
      <c r="K18" s="18"/>
      <c r="L18" s="18"/>
      <c r="M18" s="64"/>
      <c r="N18" s="64"/>
      <c r="O18" s="29"/>
      <c r="P18" s="18"/>
      <c r="Q18" s="30"/>
      <c r="R18" s="18"/>
      <c r="S18" s="29"/>
      <c r="T18" s="18"/>
      <c r="U18" s="29"/>
      <c r="V18" s="18"/>
      <c r="W18" s="29"/>
      <c r="X18" s="18"/>
      <c r="Y18" s="30"/>
      <c r="Z18" s="18"/>
      <c r="AA18" s="19"/>
    </row>
    <row r="19" spans="1:30" ht="15.75" thickBot="1" x14ac:dyDescent="0.3">
      <c r="A19" s="14" t="s">
        <v>4</v>
      </c>
      <c r="B19" s="31"/>
      <c r="C19" s="31"/>
      <c r="D19" s="32">
        <f>SUM(D5:D18)</f>
        <v>4563.0400000000009</v>
      </c>
      <c r="E19" s="32">
        <f>SUM(E5:E18)</f>
        <v>196.53370123277932</v>
      </c>
      <c r="F19" s="33"/>
      <c r="G19" s="32">
        <f>SUM(G5:G18)</f>
        <v>363.50465190089312</v>
      </c>
      <c r="H19" s="33"/>
      <c r="I19" s="32">
        <f>SUM(I5:I18)</f>
        <v>171.53037234619546</v>
      </c>
      <c r="J19" s="33"/>
      <c r="K19" s="32">
        <f>SUM(K5:K18)</f>
        <v>697.33660174884608</v>
      </c>
      <c r="L19" s="33"/>
      <c r="M19" s="32">
        <f>SUM(M5:M18)</f>
        <v>77.407007462686565</v>
      </c>
      <c r="N19" s="65"/>
      <c r="O19" s="32">
        <f>SUM(O5:O18)</f>
        <v>865.18756563475722</v>
      </c>
      <c r="P19" s="33"/>
      <c r="Q19" s="32">
        <f>SUM(Q5:Q18)</f>
        <v>59.705888059701493</v>
      </c>
      <c r="R19" s="33"/>
      <c r="S19" s="32">
        <f>SUM(S5:S18)</f>
        <v>159.82577815585626</v>
      </c>
      <c r="T19" s="33"/>
      <c r="U19" s="32">
        <f>SUM(U5:U18)</f>
        <v>870.2853028604269</v>
      </c>
      <c r="V19" s="33"/>
      <c r="W19" s="32">
        <f>SUM(W5:W18)</f>
        <v>748.1699314426528</v>
      </c>
      <c r="X19" s="33"/>
      <c r="Y19" s="32">
        <f>SUM(Y5:Y18)</f>
        <v>353.55319915520488</v>
      </c>
      <c r="Z19" s="33"/>
      <c r="AA19" s="81">
        <f t="shared" si="1"/>
        <v>4563.04</v>
      </c>
      <c r="AB19" s="16">
        <f>SUM(AA5:AA18)</f>
        <v>4563.0400000000009</v>
      </c>
    </row>
    <row r="20" spans="1:30" x14ac:dyDescent="0.25">
      <c r="A20" s="15"/>
      <c r="B20" s="4"/>
      <c r="C20" s="4"/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6"/>
      <c r="P20" s="17"/>
      <c r="Q20" s="17"/>
      <c r="R20" s="17"/>
      <c r="S20" s="16"/>
      <c r="T20" s="17"/>
      <c r="U20" s="16"/>
      <c r="V20" s="17"/>
      <c r="W20" s="16"/>
      <c r="X20" s="17"/>
      <c r="Y20" s="16"/>
      <c r="Z20" s="17"/>
      <c r="AA20" s="16"/>
      <c r="AB20" s="5"/>
    </row>
    <row r="21" spans="1:30" ht="15.75" thickBot="1" x14ac:dyDescent="0.3">
      <c r="A21" s="15"/>
      <c r="B21" s="4"/>
      <c r="C21" s="4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6"/>
      <c r="P21" s="17"/>
      <c r="Q21" s="17"/>
      <c r="R21" s="17"/>
      <c r="S21" s="16"/>
      <c r="T21" s="17"/>
      <c r="U21" s="16"/>
      <c r="V21" s="17"/>
      <c r="W21" s="16"/>
      <c r="X21" s="17"/>
      <c r="Y21" s="16"/>
      <c r="Z21" s="17"/>
      <c r="AA21" s="16"/>
      <c r="AB21" s="5"/>
    </row>
    <row r="22" spans="1:30" ht="43.5" customHeight="1" thickBot="1" x14ac:dyDescent="0.3">
      <c r="A22" s="91" t="s">
        <v>10</v>
      </c>
      <c r="B22" s="93" t="s">
        <v>1</v>
      </c>
      <c r="C22" s="93" t="s">
        <v>2</v>
      </c>
      <c r="D22" s="93" t="s">
        <v>3</v>
      </c>
      <c r="E22" s="87" t="s">
        <v>54</v>
      </c>
      <c r="F22" s="88"/>
      <c r="G22" s="87" t="s">
        <v>53</v>
      </c>
      <c r="H22" s="88"/>
      <c r="I22" s="87" t="s">
        <v>44</v>
      </c>
      <c r="J22" s="88"/>
      <c r="K22" s="87" t="s">
        <v>50</v>
      </c>
      <c r="L22" s="88"/>
      <c r="M22" s="89" t="s">
        <v>61</v>
      </c>
      <c r="N22" s="90"/>
      <c r="O22" s="89" t="s">
        <v>55</v>
      </c>
      <c r="P22" s="90"/>
      <c r="Q22" s="87" t="s">
        <v>56</v>
      </c>
      <c r="R22" s="88"/>
      <c r="S22" s="87" t="s">
        <v>57</v>
      </c>
      <c r="T22" s="88"/>
      <c r="U22" s="89" t="s">
        <v>16</v>
      </c>
      <c r="V22" s="90"/>
      <c r="W22" s="87" t="s">
        <v>58</v>
      </c>
      <c r="X22" s="88"/>
      <c r="Y22" s="87" t="s">
        <v>59</v>
      </c>
      <c r="Z22" s="88"/>
      <c r="AA22" s="2" t="s">
        <v>4</v>
      </c>
    </row>
    <row r="23" spans="1:30" ht="26.25" customHeight="1" thickBot="1" x14ac:dyDescent="0.3">
      <c r="A23" s="92"/>
      <c r="B23" s="94"/>
      <c r="C23" s="94"/>
      <c r="D23" s="94"/>
      <c r="E23" s="41" t="s">
        <v>5</v>
      </c>
      <c r="F23" s="42" t="s">
        <v>6</v>
      </c>
      <c r="G23" s="41" t="s">
        <v>5</v>
      </c>
      <c r="H23" s="42" t="s">
        <v>6</v>
      </c>
      <c r="I23" s="42"/>
      <c r="J23" s="42"/>
      <c r="K23" s="42"/>
      <c r="L23" s="42"/>
      <c r="M23" s="62"/>
      <c r="N23" s="62"/>
      <c r="O23" s="41" t="s">
        <v>5</v>
      </c>
      <c r="P23" s="41" t="s">
        <v>6</v>
      </c>
      <c r="Q23" s="41" t="s">
        <v>5</v>
      </c>
      <c r="R23" s="42" t="s">
        <v>6</v>
      </c>
      <c r="S23" s="41" t="s">
        <v>5</v>
      </c>
      <c r="T23" s="41" t="s">
        <v>6</v>
      </c>
      <c r="U23" s="41" t="s">
        <v>5</v>
      </c>
      <c r="V23" s="41" t="s">
        <v>6</v>
      </c>
      <c r="W23" s="41" t="s">
        <v>5</v>
      </c>
      <c r="X23" s="41" t="s">
        <v>6</v>
      </c>
      <c r="Y23" s="41" t="s">
        <v>5</v>
      </c>
      <c r="Z23" s="41" t="s">
        <v>6</v>
      </c>
      <c r="AA23" s="43"/>
    </row>
    <row r="24" spans="1:30" ht="15" customHeight="1" x14ac:dyDescent="0.25">
      <c r="A24" s="47" t="s">
        <v>26</v>
      </c>
      <c r="B24" s="18">
        <v>63</v>
      </c>
      <c r="C24" s="76">
        <f>F24+H24+J24+P24+R24+T24+L24+Z24+X24+V24+N24</f>
        <v>288</v>
      </c>
      <c r="D24" s="28">
        <v>134.30000000000001</v>
      </c>
      <c r="E24" s="57">
        <f>($D24/$C24)*F24</f>
        <v>29.378125000000004</v>
      </c>
      <c r="F24" s="18">
        <v>63</v>
      </c>
      <c r="G24" s="57">
        <f>($D24/$C24)*H24</f>
        <v>22.383333333333336</v>
      </c>
      <c r="H24" s="18">
        <v>48</v>
      </c>
      <c r="I24" s="18"/>
      <c r="J24" s="18"/>
      <c r="K24" s="18"/>
      <c r="L24" s="18"/>
      <c r="M24" s="64"/>
      <c r="N24" s="64"/>
      <c r="O24" s="29"/>
      <c r="P24" s="18"/>
      <c r="Q24" s="29"/>
      <c r="R24" s="18"/>
      <c r="S24" s="79">
        <f>($D24/$C24)*T24</f>
        <v>29.378125000000004</v>
      </c>
      <c r="T24" s="18">
        <v>63</v>
      </c>
      <c r="U24" s="79">
        <f>($D24/$C24)*V24</f>
        <v>29.378125000000004</v>
      </c>
      <c r="V24" s="18">
        <v>63</v>
      </c>
      <c r="W24" s="79">
        <f>($D24/$C24)*X24</f>
        <v>23.782291666666669</v>
      </c>
      <c r="X24" s="18">
        <v>51</v>
      </c>
      <c r="Y24" s="79"/>
      <c r="Z24" s="18"/>
      <c r="AA24" s="81">
        <f t="shared" ref="AA24:AA30" si="2">E24+G24+I24+O24+Q24+S24+K24+Y24+W24+U24+M24</f>
        <v>134.30000000000001</v>
      </c>
    </row>
    <row r="25" spans="1:30" ht="15" customHeight="1" x14ac:dyDescent="0.25">
      <c r="A25" s="47" t="s">
        <v>27</v>
      </c>
      <c r="B25" s="18">
        <v>59</v>
      </c>
      <c r="C25" s="76">
        <f>F25+H25+J25+P25+R25+T25+L25+Z25+X25+V25+N25</f>
        <v>293</v>
      </c>
      <c r="D25" s="28">
        <v>139.69</v>
      </c>
      <c r="E25" s="57">
        <f>($D25/$C25)*F25</f>
        <v>28.128703071672355</v>
      </c>
      <c r="F25" s="18">
        <v>59</v>
      </c>
      <c r="G25" s="57">
        <f>($D25/$C25)*H25</f>
        <v>27.651945392491466</v>
      </c>
      <c r="H25" s="18">
        <v>58</v>
      </c>
      <c r="I25" s="18"/>
      <c r="J25" s="18"/>
      <c r="K25" s="18"/>
      <c r="L25" s="18"/>
      <c r="M25" s="64"/>
      <c r="N25" s="64"/>
      <c r="O25" s="29"/>
      <c r="P25" s="18"/>
      <c r="Q25" s="29"/>
      <c r="R25" s="18"/>
      <c r="S25" s="79">
        <f>($D25/$C25)*T25</f>
        <v>23.837883959044369</v>
      </c>
      <c r="T25" s="18">
        <v>50</v>
      </c>
      <c r="U25" s="79">
        <f>($D25/$C25)*V25</f>
        <v>28.128703071672355</v>
      </c>
      <c r="V25" s="18">
        <v>59</v>
      </c>
      <c r="W25" s="79">
        <f>($D25/$C25)*X25</f>
        <v>17.640034129692832</v>
      </c>
      <c r="X25" s="18">
        <v>37</v>
      </c>
      <c r="Y25" s="79">
        <f>($D25/$C25)*Z25</f>
        <v>14.30273037542662</v>
      </c>
      <c r="Z25" s="18">
        <v>30</v>
      </c>
      <c r="AA25" s="81">
        <f t="shared" si="2"/>
        <v>139.69</v>
      </c>
    </row>
    <row r="26" spans="1:30" ht="15" customHeight="1" x14ac:dyDescent="0.25">
      <c r="A26" s="47" t="s">
        <v>28</v>
      </c>
      <c r="B26" s="18">
        <v>61</v>
      </c>
      <c r="C26" s="76">
        <f>F26+H26+J26+P26+R26+T26+L26+Z26+X26+V26+N26</f>
        <v>286</v>
      </c>
      <c r="D26" s="28">
        <v>128.91999999999999</v>
      </c>
      <c r="E26" s="57">
        <f>($D26/$C26)*F26</f>
        <v>5.8599999999999994</v>
      </c>
      <c r="F26" s="18">
        <v>13</v>
      </c>
      <c r="G26" s="29"/>
      <c r="H26" s="18"/>
      <c r="I26" s="18"/>
      <c r="J26" s="18"/>
      <c r="K26" s="57">
        <f>($D26/$C26)*L26</f>
        <v>16.227692307692305</v>
      </c>
      <c r="L26" s="18">
        <v>36</v>
      </c>
      <c r="M26" s="64"/>
      <c r="N26" s="64"/>
      <c r="O26" s="57">
        <f>($D26/$C26)*P26</f>
        <v>27.496923076923071</v>
      </c>
      <c r="P26" s="18">
        <v>61</v>
      </c>
      <c r="Q26" s="29"/>
      <c r="R26" s="18"/>
      <c r="S26" s="29"/>
      <c r="T26" s="18"/>
      <c r="U26" s="79">
        <f>($D26/$C26)*V26</f>
        <v>27.496923076923071</v>
      </c>
      <c r="V26" s="18">
        <v>61</v>
      </c>
      <c r="W26" s="79">
        <f>($D26/$C26)*X26</f>
        <v>27.496923076923071</v>
      </c>
      <c r="X26" s="18">
        <v>61</v>
      </c>
      <c r="Y26" s="79">
        <f>($D26/$C26)*Z26</f>
        <v>24.341538461538459</v>
      </c>
      <c r="Z26" s="18">
        <v>54</v>
      </c>
      <c r="AA26" s="81">
        <f t="shared" si="2"/>
        <v>128.91999999999999</v>
      </c>
    </row>
    <row r="27" spans="1:30" ht="15" customHeight="1" x14ac:dyDescent="0.25">
      <c r="A27" s="47" t="s">
        <v>29</v>
      </c>
      <c r="B27" s="18">
        <v>62</v>
      </c>
      <c r="C27" s="76">
        <f>F27+H27+J27+P27+R27+T27+L27+Z27+X27+V27+N27</f>
        <v>199</v>
      </c>
      <c r="D27" s="28">
        <v>128.53</v>
      </c>
      <c r="E27" s="29"/>
      <c r="F27" s="18"/>
      <c r="G27" s="57">
        <f>($D27/$C27)*H27</f>
        <v>21.314020100502511</v>
      </c>
      <c r="H27" s="18">
        <v>33</v>
      </c>
      <c r="I27" s="18"/>
      <c r="J27" s="18"/>
      <c r="K27" s="57">
        <f>($D27/$C27)*L27</f>
        <v>40.044522613065325</v>
      </c>
      <c r="L27" s="18">
        <v>62</v>
      </c>
      <c r="M27" s="64"/>
      <c r="N27" s="64"/>
      <c r="O27" s="57">
        <f>($D27/$C27)*P27</f>
        <v>40.044522613065325</v>
      </c>
      <c r="P27" s="18">
        <v>62</v>
      </c>
      <c r="Q27" s="29"/>
      <c r="R27" s="18"/>
      <c r="S27" s="29"/>
      <c r="T27" s="18"/>
      <c r="U27" s="79">
        <f>($D27/$C27)*V27</f>
        <v>9.0423115577889437</v>
      </c>
      <c r="V27" s="18">
        <v>14</v>
      </c>
      <c r="W27" s="79">
        <f>($D27/$C27)*X27</f>
        <v>18.084623115577887</v>
      </c>
      <c r="X27" s="18">
        <v>28</v>
      </c>
      <c r="Y27" s="79"/>
      <c r="Z27" s="18"/>
      <c r="AA27" s="81">
        <f t="shared" si="2"/>
        <v>128.53</v>
      </c>
    </row>
    <row r="28" spans="1:30" ht="15" customHeight="1" x14ac:dyDescent="0.25">
      <c r="A28" s="74" t="s">
        <v>30</v>
      </c>
      <c r="B28" s="75">
        <v>60</v>
      </c>
      <c r="C28" s="76">
        <f>F28+H28+J28+P28+R28+T28+L28+Z28+X28+V28+N28</f>
        <v>265</v>
      </c>
      <c r="D28" s="78">
        <v>152.59</v>
      </c>
      <c r="E28" s="79"/>
      <c r="F28" s="75"/>
      <c r="G28" s="79">
        <f>($D28/$C28)*H28</f>
        <v>9.2129811320754715</v>
      </c>
      <c r="H28" s="75">
        <v>16</v>
      </c>
      <c r="I28" s="79">
        <f>($D28/$C28)*J28</f>
        <v>20.153396226415094</v>
      </c>
      <c r="J28" s="75">
        <v>35</v>
      </c>
      <c r="K28" s="79">
        <f>($D28/$C28)*L28</f>
        <v>12.667849056603773</v>
      </c>
      <c r="L28" s="75">
        <v>22</v>
      </c>
      <c r="M28" s="80"/>
      <c r="N28" s="80"/>
      <c r="O28" s="79">
        <f>($D28/$C28)*P28</f>
        <v>34.548679245283019</v>
      </c>
      <c r="P28" s="75">
        <v>60</v>
      </c>
      <c r="Q28" s="79"/>
      <c r="R28" s="75"/>
      <c r="S28" s="79"/>
      <c r="T28" s="75"/>
      <c r="U28" s="79">
        <f>($D28/$C28)*V28</f>
        <v>34.548679245283019</v>
      </c>
      <c r="V28" s="75">
        <v>60</v>
      </c>
      <c r="W28" s="79">
        <f>($D28/$C28)*X28</f>
        <v>26.487320754716979</v>
      </c>
      <c r="X28" s="75">
        <v>46</v>
      </c>
      <c r="Y28" s="79">
        <f>($D28/$C28)*Z28</f>
        <v>14.971094339622642</v>
      </c>
      <c r="Z28" s="75">
        <v>26</v>
      </c>
      <c r="AA28" s="81">
        <f t="shared" si="2"/>
        <v>152.59</v>
      </c>
    </row>
    <row r="29" spans="1:30" ht="15" customHeight="1" x14ac:dyDescent="0.25">
      <c r="A29" s="47" t="s">
        <v>62</v>
      </c>
      <c r="B29" s="18">
        <v>60</v>
      </c>
      <c r="C29" s="76">
        <f>F29+H29+J29+P29+R29+T29+L29+Z29+X29+V29+N29</f>
        <v>341</v>
      </c>
      <c r="D29" s="28">
        <v>104.32</v>
      </c>
      <c r="E29" s="29"/>
      <c r="F29" s="18"/>
      <c r="G29" s="29"/>
      <c r="H29" s="18"/>
      <c r="I29" s="79">
        <f>($D29/$C29)*J29</f>
        <v>3.3651612903225807</v>
      </c>
      <c r="J29" s="18">
        <v>11</v>
      </c>
      <c r="K29" s="79">
        <f>($D29/$C29)*L29</f>
        <v>15.296187683284456</v>
      </c>
      <c r="L29" s="18">
        <v>50</v>
      </c>
      <c r="M29" s="79">
        <f>($D29/$C29)*N29</f>
        <v>15.296187683284456</v>
      </c>
      <c r="N29" s="18">
        <v>50</v>
      </c>
      <c r="O29" s="79">
        <f>($D29/$C29)*P29</f>
        <v>18.355425219941349</v>
      </c>
      <c r="P29" s="18">
        <v>60</v>
      </c>
      <c r="Q29" s="79">
        <f>($D29/$C29)*R29</f>
        <v>11.319178885630498</v>
      </c>
      <c r="R29" s="18">
        <v>37</v>
      </c>
      <c r="S29" s="29"/>
      <c r="T29" s="18"/>
      <c r="U29" s="79">
        <f>($D29/$C29)*V29</f>
        <v>18.355425219941349</v>
      </c>
      <c r="V29" s="18">
        <v>60</v>
      </c>
      <c r="W29" s="79">
        <f>($D29/$C29)*X29</f>
        <v>13.766568914956011</v>
      </c>
      <c r="X29" s="18">
        <v>45</v>
      </c>
      <c r="Y29" s="79">
        <f>($D29/$C29)*Z29</f>
        <v>8.5658651026392967</v>
      </c>
      <c r="Z29" s="18">
        <v>28</v>
      </c>
      <c r="AA29" s="81">
        <f t="shared" si="2"/>
        <v>104.32000000000001</v>
      </c>
      <c r="AC29">
        <v>5</v>
      </c>
    </row>
    <row r="30" spans="1:30" ht="15" customHeight="1" x14ac:dyDescent="0.25">
      <c r="A30" s="47" t="s">
        <v>76</v>
      </c>
      <c r="B30" s="18"/>
      <c r="C30" s="26"/>
      <c r="D30" s="28">
        <v>15</v>
      </c>
      <c r="E30" s="29"/>
      <c r="F30" s="18"/>
      <c r="G30" s="29"/>
      <c r="H30" s="18"/>
      <c r="I30" s="18"/>
      <c r="J30" s="18"/>
      <c r="K30" s="18"/>
      <c r="L30" s="18"/>
      <c r="M30" s="64"/>
      <c r="N30" s="64"/>
      <c r="O30" s="29"/>
      <c r="P30" s="18"/>
      <c r="Q30" s="29"/>
      <c r="R30" s="18"/>
      <c r="S30" s="29"/>
      <c r="T30" s="18"/>
      <c r="U30" s="29">
        <v>15</v>
      </c>
      <c r="V30" s="18"/>
      <c r="W30" s="29"/>
      <c r="X30" s="18"/>
      <c r="Y30" s="29"/>
      <c r="Z30" s="18"/>
      <c r="AA30" s="81">
        <f t="shared" si="2"/>
        <v>15</v>
      </c>
    </row>
    <row r="31" spans="1:30" ht="15" customHeight="1" x14ac:dyDescent="0.25">
      <c r="A31" s="47"/>
      <c r="B31" s="18"/>
      <c r="C31" s="26"/>
      <c r="D31" s="28"/>
      <c r="E31" s="29"/>
      <c r="F31" s="18"/>
      <c r="G31" s="29"/>
      <c r="H31" s="18"/>
      <c r="I31" s="18"/>
      <c r="J31" s="18"/>
      <c r="K31" s="18"/>
      <c r="L31" s="18"/>
      <c r="M31" s="64"/>
      <c r="N31" s="64"/>
      <c r="O31" s="29"/>
      <c r="P31" s="18"/>
      <c r="Q31" s="29"/>
      <c r="R31" s="18"/>
      <c r="S31" s="29"/>
      <c r="T31" s="18"/>
      <c r="U31" s="29"/>
      <c r="V31" s="18"/>
      <c r="W31" s="29"/>
      <c r="X31" s="18"/>
      <c r="Y31" s="29"/>
      <c r="Z31" s="18"/>
      <c r="AA31" s="19"/>
    </row>
    <row r="32" spans="1:30" ht="15.75" thickBot="1" x14ac:dyDescent="0.3">
      <c r="A32" s="34" t="s">
        <v>4</v>
      </c>
      <c r="B32" s="35"/>
      <c r="C32" s="35"/>
      <c r="D32" s="36">
        <f>SUM(D24:D31)</f>
        <v>803.34999999999991</v>
      </c>
      <c r="E32" s="36">
        <f>SUM(E23:E31)</f>
        <v>63.366828071672359</v>
      </c>
      <c r="F32" s="37"/>
      <c r="G32" s="36">
        <f>SUM(G23:G31)</f>
        <v>80.562279958402783</v>
      </c>
      <c r="H32" s="37"/>
      <c r="I32" s="36">
        <f>SUM(I23:I31)</f>
        <v>23.518557516737673</v>
      </c>
      <c r="J32" s="37"/>
      <c r="K32" s="36">
        <f>SUM(K23:K31)</f>
        <v>84.236251660645863</v>
      </c>
      <c r="L32" s="37"/>
      <c r="M32" s="36">
        <f>SUM(M23:M31)</f>
        <v>15.296187683284456</v>
      </c>
      <c r="N32" s="66"/>
      <c r="O32" s="36">
        <f>SUM(O23:O31)</f>
        <v>120.44555015521276</v>
      </c>
      <c r="P32" s="37"/>
      <c r="Q32" s="36">
        <f>SUM(Q23:Q31)</f>
        <v>11.319178885630498</v>
      </c>
      <c r="R32" s="37"/>
      <c r="S32" s="36">
        <f>SUM(S23:S31)</f>
        <v>53.216008959044373</v>
      </c>
      <c r="T32" s="37"/>
      <c r="U32" s="36">
        <f>SUM(U23:U31)</f>
        <v>161.95016717160874</v>
      </c>
      <c r="V32" s="37"/>
      <c r="W32" s="36">
        <f>SUM(W23:W31)</f>
        <v>127.25776165853344</v>
      </c>
      <c r="X32" s="37"/>
      <c r="Y32" s="36">
        <f>SUM(Y23:Y31)</f>
        <v>62.181228279227014</v>
      </c>
      <c r="Z32" s="37"/>
      <c r="AA32" s="81">
        <f t="shared" ref="AA32" si="3">E32+G32+I32+O32+Q32+S32+K32+Y32+W32+U32+M32</f>
        <v>803.34999999999991</v>
      </c>
      <c r="AB32" s="16">
        <f>SUM(AA24:AA31)</f>
        <v>803.35</v>
      </c>
      <c r="AD32" s="7"/>
    </row>
    <row r="33" spans="1:30" x14ac:dyDescent="0.25">
      <c r="A33" s="15"/>
      <c r="B33" s="4"/>
      <c r="C33" s="4"/>
      <c r="D33" s="13"/>
      <c r="E33" s="6"/>
      <c r="F33" s="6"/>
      <c r="G33" s="6"/>
      <c r="H33" s="6"/>
      <c r="I33" s="6"/>
      <c r="J33" s="6"/>
      <c r="K33" s="6"/>
      <c r="L33" s="6"/>
      <c r="M33" s="6"/>
      <c r="N33" s="6"/>
      <c r="O33" s="13"/>
      <c r="P33" s="6"/>
      <c r="Q33" s="6"/>
      <c r="R33" s="6"/>
      <c r="S33" s="13"/>
      <c r="T33" s="6"/>
      <c r="U33" s="13"/>
      <c r="V33" s="13"/>
      <c r="W33" s="13"/>
      <c r="X33" s="6"/>
      <c r="Y33" s="13"/>
      <c r="Z33" s="6"/>
      <c r="AA33" s="13"/>
      <c r="AB33" s="8"/>
      <c r="AD33" s="7"/>
    </row>
    <row r="34" spans="1:30" ht="15" customHeight="1" thickBot="1" x14ac:dyDescent="0.3">
      <c r="A34" s="3"/>
      <c r="B34" s="4"/>
      <c r="C34" s="4"/>
      <c r="D34" s="5"/>
      <c r="E34" s="8"/>
      <c r="F34" s="8"/>
      <c r="G34" s="8"/>
      <c r="H34" s="8"/>
      <c r="I34" s="8"/>
      <c r="J34" s="8"/>
      <c r="K34" s="8"/>
      <c r="L34" s="8"/>
      <c r="M34" s="8"/>
      <c r="N34" s="8"/>
      <c r="O34" s="5"/>
      <c r="P34" s="8"/>
      <c r="Q34" s="8"/>
      <c r="R34" s="8"/>
      <c r="S34" s="5"/>
      <c r="T34" s="8"/>
      <c r="U34" s="5"/>
      <c r="V34" s="8"/>
      <c r="W34" s="5"/>
      <c r="X34" s="8"/>
      <c r="Y34" s="5"/>
      <c r="Z34" s="8"/>
      <c r="AA34" s="9"/>
    </row>
    <row r="35" spans="1:30" ht="60.75" customHeight="1" thickBot="1" x14ac:dyDescent="0.3">
      <c r="A35" s="95" t="s">
        <v>12</v>
      </c>
      <c r="B35" s="93" t="s">
        <v>1</v>
      </c>
      <c r="C35" s="90" t="s">
        <v>7</v>
      </c>
      <c r="D35" s="93" t="s">
        <v>3</v>
      </c>
      <c r="E35" s="87" t="s">
        <v>54</v>
      </c>
      <c r="F35" s="88"/>
      <c r="G35" s="87" t="s">
        <v>53</v>
      </c>
      <c r="H35" s="88"/>
      <c r="I35" s="87" t="s">
        <v>44</v>
      </c>
      <c r="J35" s="88"/>
      <c r="K35" s="87" t="s">
        <v>50</v>
      </c>
      <c r="L35" s="88"/>
      <c r="M35" s="89" t="s">
        <v>61</v>
      </c>
      <c r="N35" s="90"/>
      <c r="O35" s="89" t="s">
        <v>55</v>
      </c>
      <c r="P35" s="90"/>
      <c r="Q35" s="87" t="s">
        <v>56</v>
      </c>
      <c r="R35" s="88"/>
      <c r="S35" s="87" t="s">
        <v>57</v>
      </c>
      <c r="T35" s="88"/>
      <c r="U35" s="89" t="s">
        <v>16</v>
      </c>
      <c r="V35" s="90"/>
      <c r="W35" s="87" t="s">
        <v>58</v>
      </c>
      <c r="X35" s="88"/>
      <c r="Y35" s="87" t="s">
        <v>59</v>
      </c>
      <c r="Z35" s="88"/>
      <c r="AA35" s="2" t="s">
        <v>4</v>
      </c>
      <c r="AC35" s="21" t="s">
        <v>48</v>
      </c>
    </row>
    <row r="36" spans="1:30" ht="24.75" customHeight="1" thickBot="1" x14ac:dyDescent="0.3">
      <c r="A36" s="96"/>
      <c r="B36" s="94"/>
      <c r="C36" s="97"/>
      <c r="D36" s="94"/>
      <c r="E36" s="41" t="s">
        <v>5</v>
      </c>
      <c r="F36" s="42" t="s">
        <v>6</v>
      </c>
      <c r="G36" s="41" t="s">
        <v>5</v>
      </c>
      <c r="H36" s="42" t="s">
        <v>6</v>
      </c>
      <c r="I36" s="42"/>
      <c r="J36" s="42"/>
      <c r="K36" s="42"/>
      <c r="L36" s="42"/>
      <c r="M36" s="62"/>
      <c r="N36" s="62"/>
      <c r="O36" s="41" t="s">
        <v>5</v>
      </c>
      <c r="P36" s="41" t="s">
        <v>6</v>
      </c>
      <c r="Q36" s="41" t="s">
        <v>5</v>
      </c>
      <c r="R36" s="42" t="s">
        <v>6</v>
      </c>
      <c r="S36" s="41" t="s">
        <v>5</v>
      </c>
      <c r="T36" s="41" t="s">
        <v>6</v>
      </c>
      <c r="U36" s="41" t="s">
        <v>5</v>
      </c>
      <c r="V36" s="41" t="s">
        <v>6</v>
      </c>
      <c r="W36" s="41" t="s">
        <v>5</v>
      </c>
      <c r="X36" s="41" t="s">
        <v>6</v>
      </c>
      <c r="Y36" s="41" t="s">
        <v>5</v>
      </c>
      <c r="Z36" s="41" t="s">
        <v>6</v>
      </c>
      <c r="AA36" s="43"/>
      <c r="AC36" t="s">
        <v>66</v>
      </c>
    </row>
    <row r="37" spans="1:30" ht="15" customHeight="1" x14ac:dyDescent="0.25">
      <c r="A37" s="47" t="s">
        <v>31</v>
      </c>
      <c r="B37" s="18">
        <v>31</v>
      </c>
      <c r="C37" s="76">
        <f>F37+H37+J37+P37+R37+T37+L37+Z37+X37+V37+N37</f>
        <v>147</v>
      </c>
      <c r="D37" s="78">
        <v>89</v>
      </c>
      <c r="E37" s="57">
        <f>($D37/$C37)*F37</f>
        <v>18.768707482993197</v>
      </c>
      <c r="F37" s="18">
        <v>31</v>
      </c>
      <c r="G37" s="57">
        <f>($D37/$C37)*H37</f>
        <v>13.92517006802721</v>
      </c>
      <c r="H37" s="18">
        <v>23</v>
      </c>
      <c r="I37" s="18"/>
      <c r="J37" s="18"/>
      <c r="K37" s="18"/>
      <c r="L37" s="18"/>
      <c r="M37" s="64"/>
      <c r="N37" s="64"/>
      <c r="O37" s="29"/>
      <c r="P37" s="18"/>
      <c r="Q37" s="29"/>
      <c r="R37" s="18"/>
      <c r="S37" s="57">
        <f>($D37/$C37)*T37</f>
        <v>18.768707482993197</v>
      </c>
      <c r="T37" s="18">
        <v>31</v>
      </c>
      <c r="U37" s="57">
        <f>($D37/$C37)*V37</f>
        <v>18.768707482993197</v>
      </c>
      <c r="V37" s="18">
        <v>31</v>
      </c>
      <c r="W37" s="57">
        <f>($D37/$C37)*X37</f>
        <v>18.768707482993197</v>
      </c>
      <c r="X37" s="18">
        <v>31</v>
      </c>
      <c r="Y37" s="57">
        <f>($D37/$C37)*Z37</f>
        <v>0</v>
      </c>
      <c r="Z37" s="18"/>
      <c r="AA37" s="81">
        <f t="shared" ref="AA37:AA49" si="4">E37+G37+I37+O37+Q37+S37+K37+Y37+W37+U37+M37</f>
        <v>88.999999999999986</v>
      </c>
      <c r="AC37" s="86" t="s">
        <v>69</v>
      </c>
    </row>
    <row r="38" spans="1:30" ht="15" customHeight="1" x14ac:dyDescent="0.25">
      <c r="A38" s="47" t="s">
        <v>32</v>
      </c>
      <c r="B38" s="18">
        <v>31</v>
      </c>
      <c r="C38" s="76">
        <f>F38+H38+J38+P38+R38+T38+L38+Z38+X38+V38+N38</f>
        <v>156</v>
      </c>
      <c r="D38" s="78">
        <v>89</v>
      </c>
      <c r="E38" s="57">
        <f>($D38/$C38)*F38</f>
        <v>17.685897435897434</v>
      </c>
      <c r="F38" s="18">
        <v>31</v>
      </c>
      <c r="G38" s="57">
        <f>($D38/$C38)*H38</f>
        <v>13.12179487179487</v>
      </c>
      <c r="H38" s="18">
        <v>23</v>
      </c>
      <c r="I38" s="18"/>
      <c r="J38" s="18"/>
      <c r="K38" s="18"/>
      <c r="L38" s="18"/>
      <c r="M38" s="64"/>
      <c r="N38" s="64"/>
      <c r="O38" s="29"/>
      <c r="P38" s="18"/>
      <c r="Q38" s="29"/>
      <c r="R38" s="18"/>
      <c r="S38" s="57">
        <f>($D38/$C38)*T38</f>
        <v>17.685897435897434</v>
      </c>
      <c r="T38" s="18">
        <v>31</v>
      </c>
      <c r="U38" s="57">
        <f>($D38/$C38)*V38</f>
        <v>17.685897435897434</v>
      </c>
      <c r="V38" s="18">
        <v>31</v>
      </c>
      <c r="W38" s="57">
        <f>($D38/$C38)*X38</f>
        <v>17.685897435897434</v>
      </c>
      <c r="X38" s="18">
        <v>31</v>
      </c>
      <c r="Y38" s="57">
        <f>($D38/$C38)*Z38</f>
        <v>5.1346153846153841</v>
      </c>
      <c r="Z38" s="18">
        <v>9</v>
      </c>
      <c r="AA38" s="81">
        <f t="shared" si="4"/>
        <v>88.999999999999986</v>
      </c>
      <c r="AC38" s="21" t="s">
        <v>51</v>
      </c>
    </row>
    <row r="39" spans="1:30" ht="15" customHeight="1" x14ac:dyDescent="0.25">
      <c r="A39" s="47" t="s">
        <v>33</v>
      </c>
      <c r="B39" s="18">
        <v>30</v>
      </c>
      <c r="C39" s="76">
        <f>F39+H39+J39+P39+R39+T39+L39+Z39+X39+V39+N39</f>
        <v>134</v>
      </c>
      <c r="D39" s="78">
        <v>89</v>
      </c>
      <c r="E39" s="57">
        <f>($D39/$C39)*F39</f>
        <v>19.92537313432836</v>
      </c>
      <c r="F39" s="18">
        <v>30</v>
      </c>
      <c r="G39" s="57">
        <f>($D39/$C39)*H39</f>
        <v>14.611940298507463</v>
      </c>
      <c r="H39" s="18">
        <v>22</v>
      </c>
      <c r="I39" s="18"/>
      <c r="J39" s="18"/>
      <c r="K39" s="18"/>
      <c r="L39" s="18"/>
      <c r="M39" s="64"/>
      <c r="N39" s="64"/>
      <c r="O39" s="29"/>
      <c r="P39" s="18"/>
      <c r="Q39" s="29"/>
      <c r="R39" s="18"/>
      <c r="S39" s="57">
        <f>($D39/$C39)*T39</f>
        <v>17.932835820895523</v>
      </c>
      <c r="T39" s="18">
        <v>27</v>
      </c>
      <c r="U39" s="57">
        <f>($D39/$C39)*V39</f>
        <v>19.92537313432836</v>
      </c>
      <c r="V39" s="18">
        <v>30</v>
      </c>
      <c r="W39" s="57">
        <f>($D39/$C39)*X39</f>
        <v>5.977611940298508</v>
      </c>
      <c r="X39" s="18">
        <v>9</v>
      </c>
      <c r="Y39" s="57">
        <f>($D39/$C39)*Z39</f>
        <v>10.626865671641792</v>
      </c>
      <c r="Z39" s="18">
        <v>16</v>
      </c>
      <c r="AA39" s="81">
        <f t="shared" si="4"/>
        <v>89</v>
      </c>
      <c r="AC39" t="s">
        <v>68</v>
      </c>
    </row>
    <row r="40" spans="1:30" ht="15" customHeight="1" x14ac:dyDescent="0.25">
      <c r="A40" s="47" t="s">
        <v>34</v>
      </c>
      <c r="B40" s="18">
        <v>31</v>
      </c>
      <c r="C40" s="76">
        <f>F40+H40+J40+P40+R40+T40+L40+Z40+X40+V40+N40</f>
        <v>112</v>
      </c>
      <c r="D40" s="78">
        <v>89</v>
      </c>
      <c r="E40" s="57">
        <f>($D40/$C40)*F40</f>
        <v>11.125</v>
      </c>
      <c r="F40" s="18">
        <v>14</v>
      </c>
      <c r="G40" s="57">
        <f>($D40/$C40)*H40</f>
        <v>3.9732142857142856</v>
      </c>
      <c r="H40" s="18">
        <v>5</v>
      </c>
      <c r="I40" s="18"/>
      <c r="J40" s="18"/>
      <c r="K40" s="18"/>
      <c r="L40" s="18"/>
      <c r="M40" s="64"/>
      <c r="N40" s="64"/>
      <c r="O40" s="29"/>
      <c r="P40" s="18"/>
      <c r="Q40" s="29"/>
      <c r="R40" s="18"/>
      <c r="S40" s="29"/>
      <c r="T40" s="18"/>
      <c r="U40" s="57">
        <f>($D40/$C40)*V40</f>
        <v>24.633928571428569</v>
      </c>
      <c r="V40" s="18">
        <v>31</v>
      </c>
      <c r="W40" s="57">
        <f>($D40/$C40)*X40</f>
        <v>24.633928571428569</v>
      </c>
      <c r="X40" s="18">
        <v>31</v>
      </c>
      <c r="Y40" s="57">
        <f>($D40/$C40)*Z40</f>
        <v>24.633928571428569</v>
      </c>
      <c r="Z40" s="18">
        <v>31</v>
      </c>
      <c r="AA40" s="81">
        <f t="shared" si="4"/>
        <v>88.999999999999986</v>
      </c>
      <c r="AC40" s="21" t="s">
        <v>16</v>
      </c>
    </row>
    <row r="41" spans="1:30" ht="15" customHeight="1" x14ac:dyDescent="0.25">
      <c r="A41" s="47" t="s">
        <v>35</v>
      </c>
      <c r="B41" s="18">
        <v>30</v>
      </c>
      <c r="C41" s="76">
        <f>F41+H41+J41+P41+R41+T41+L41+Z41+X41+V41+N41</f>
        <v>129</v>
      </c>
      <c r="D41" s="78">
        <v>89</v>
      </c>
      <c r="E41" s="57">
        <f>($D41/$C41)*F41</f>
        <v>3.4496124031007751</v>
      </c>
      <c r="F41" s="18">
        <v>5</v>
      </c>
      <c r="G41" s="57">
        <f>($D41/$C41)*H41</f>
        <v>0</v>
      </c>
      <c r="H41" s="18"/>
      <c r="I41" s="18"/>
      <c r="J41" s="18"/>
      <c r="K41" s="57">
        <f>($D41/$C41)*L41</f>
        <v>20.697674418604652</v>
      </c>
      <c r="L41" s="18">
        <v>30</v>
      </c>
      <c r="M41" s="64"/>
      <c r="N41" s="64"/>
      <c r="O41" s="57">
        <f>($D41/$C41)*P41</f>
        <v>3.4496124031007751</v>
      </c>
      <c r="P41" s="18">
        <v>5</v>
      </c>
      <c r="Q41" s="29"/>
      <c r="R41" s="18"/>
      <c r="S41" s="29"/>
      <c r="T41" s="18"/>
      <c r="U41" s="57">
        <f>($D41/$C41)*V41</f>
        <v>20.697674418604652</v>
      </c>
      <c r="V41" s="18">
        <v>30</v>
      </c>
      <c r="W41" s="57">
        <f>($D41/$C41)*X41</f>
        <v>20.697674418604652</v>
      </c>
      <c r="X41" s="18">
        <v>30</v>
      </c>
      <c r="Y41" s="57">
        <f>($D41/$C41)*Z41</f>
        <v>20.007751937984498</v>
      </c>
      <c r="Z41" s="18">
        <v>29</v>
      </c>
      <c r="AA41" s="81">
        <f t="shared" si="4"/>
        <v>89</v>
      </c>
      <c r="AC41" t="s">
        <v>67</v>
      </c>
    </row>
    <row r="42" spans="1:30" ht="15" customHeight="1" x14ac:dyDescent="0.25">
      <c r="A42" s="47" t="s">
        <v>36</v>
      </c>
      <c r="B42" s="18">
        <v>31</v>
      </c>
      <c r="C42" s="76">
        <f>F42+H42+J42+P42+R42+T42+L42+Z42+X42+V42+N42</f>
        <v>94</v>
      </c>
      <c r="D42" s="78">
        <v>89</v>
      </c>
      <c r="E42" s="29"/>
      <c r="F42" s="18"/>
      <c r="G42" s="57">
        <f>($D42/$C42)*H42</f>
        <v>0</v>
      </c>
      <c r="H42" s="18"/>
      <c r="I42" s="18"/>
      <c r="J42" s="18"/>
      <c r="K42" s="57">
        <f>($D42/$C42)*L42</f>
        <v>29.351063829787233</v>
      </c>
      <c r="L42" s="18">
        <v>31</v>
      </c>
      <c r="M42" s="64"/>
      <c r="N42" s="64"/>
      <c r="O42" s="57">
        <f>($D42/$C42)*P42</f>
        <v>29.351063829787233</v>
      </c>
      <c r="P42" s="18">
        <v>31</v>
      </c>
      <c r="Q42" s="29"/>
      <c r="R42" s="18"/>
      <c r="S42" s="29"/>
      <c r="T42" s="18"/>
      <c r="U42" s="57">
        <f>($D42/$C42)*V42</f>
        <v>10.414893617021276</v>
      </c>
      <c r="V42" s="18">
        <v>11</v>
      </c>
      <c r="W42" s="57">
        <f>($D42/$C42)*X42</f>
        <v>19.882978723404253</v>
      </c>
      <c r="X42" s="18">
        <v>21</v>
      </c>
      <c r="Y42" s="57">
        <f>($D42/$C42)*Z42</f>
        <v>0</v>
      </c>
      <c r="Z42" s="18"/>
      <c r="AA42" s="81">
        <f t="shared" si="4"/>
        <v>89</v>
      </c>
      <c r="AC42" t="s">
        <v>112</v>
      </c>
    </row>
    <row r="43" spans="1:30" ht="15" customHeight="1" x14ac:dyDescent="0.25">
      <c r="A43" s="47" t="s">
        <v>37</v>
      </c>
      <c r="B43" s="18">
        <v>31</v>
      </c>
      <c r="C43" s="76">
        <f>F43+H43+J43+P43+R43+T43+L43+Z43+X43+V43+N43</f>
        <v>99</v>
      </c>
      <c r="D43" s="78">
        <v>89</v>
      </c>
      <c r="E43" s="29"/>
      <c r="F43" s="18"/>
      <c r="G43" s="57">
        <f>($D43/$C43)*H43</f>
        <v>19.777777777777779</v>
      </c>
      <c r="H43" s="18">
        <v>22</v>
      </c>
      <c r="I43" s="18"/>
      <c r="J43" s="18"/>
      <c r="K43" s="57">
        <f>($D43/$C43)*L43</f>
        <v>27.868686868686869</v>
      </c>
      <c r="L43" s="18">
        <v>31</v>
      </c>
      <c r="M43" s="64"/>
      <c r="N43" s="64"/>
      <c r="O43" s="57">
        <f>($D43/$C43)*P43</f>
        <v>27.868686868686869</v>
      </c>
      <c r="P43" s="18">
        <v>31</v>
      </c>
      <c r="Q43" s="29"/>
      <c r="R43" s="18"/>
      <c r="S43" s="29"/>
      <c r="T43" s="18"/>
      <c r="U43" s="57">
        <f>($D43/$C43)*V43</f>
        <v>3.595959595959596</v>
      </c>
      <c r="V43" s="18">
        <v>4</v>
      </c>
      <c r="W43" s="57">
        <f>($D43/$C43)*X43</f>
        <v>9.8888888888888893</v>
      </c>
      <c r="X43" s="18">
        <v>11</v>
      </c>
      <c r="Y43" s="57">
        <f>($D43/$C43)*Z43</f>
        <v>0</v>
      </c>
      <c r="Z43" s="18"/>
      <c r="AA43" s="81">
        <f t="shared" si="4"/>
        <v>89</v>
      </c>
      <c r="AC43" s="21" t="s">
        <v>49</v>
      </c>
    </row>
    <row r="44" spans="1:30" ht="15" customHeight="1" x14ac:dyDescent="0.25">
      <c r="A44" s="47" t="s">
        <v>38</v>
      </c>
      <c r="B44" s="18">
        <v>28</v>
      </c>
      <c r="C44" s="76">
        <f>F44+H44+J44+P44+R44+T44+L44+Z44+X44+V44+N44</f>
        <v>108</v>
      </c>
      <c r="D44" s="78">
        <v>89</v>
      </c>
      <c r="E44" s="29"/>
      <c r="F44" s="18"/>
      <c r="G44" s="57">
        <f>($D44/$C44)*H44</f>
        <v>13.185185185185185</v>
      </c>
      <c r="H44" s="18">
        <v>16</v>
      </c>
      <c r="I44" s="18"/>
      <c r="J44" s="18"/>
      <c r="K44" s="57">
        <f>($D44/$C44)*L44</f>
        <v>23.074074074074073</v>
      </c>
      <c r="L44" s="18">
        <v>28</v>
      </c>
      <c r="M44" s="64"/>
      <c r="N44" s="64"/>
      <c r="O44" s="57">
        <f>($D44/$C44)*P44</f>
        <v>23.074074074074073</v>
      </c>
      <c r="P44" s="18">
        <v>28</v>
      </c>
      <c r="Q44" s="29"/>
      <c r="R44" s="18"/>
      <c r="S44" s="29"/>
      <c r="T44" s="18"/>
      <c r="U44" s="57">
        <f>($D44/$C44)*V44</f>
        <v>23.074074074074073</v>
      </c>
      <c r="V44" s="18">
        <v>28</v>
      </c>
      <c r="W44" s="57">
        <f>($D44/$C44)*X44</f>
        <v>6.5925925925925926</v>
      </c>
      <c r="X44" s="18">
        <v>8</v>
      </c>
      <c r="Y44" s="57">
        <f>($D44/$C44)*Z44</f>
        <v>0</v>
      </c>
      <c r="Z44" s="18"/>
      <c r="AA44" s="81">
        <f t="shared" si="4"/>
        <v>89</v>
      </c>
      <c r="AC44" t="s">
        <v>73</v>
      </c>
    </row>
    <row r="45" spans="1:30" ht="15" customHeight="1" x14ac:dyDescent="0.25">
      <c r="A45" s="82" t="s">
        <v>39</v>
      </c>
      <c r="B45" s="18">
        <v>31</v>
      </c>
      <c r="C45" s="76">
        <f>F45+H45+J45+P45+R45+T45+L45+Z45+X45+V45+N45</f>
        <v>144</v>
      </c>
      <c r="D45" s="78">
        <v>109</v>
      </c>
      <c r="E45" s="79"/>
      <c r="F45" s="75"/>
      <c r="G45" s="79"/>
      <c r="H45" s="75"/>
      <c r="I45" s="79">
        <f>($D45/$C45)*J45</f>
        <v>23.465277777777779</v>
      </c>
      <c r="J45" s="75">
        <v>31</v>
      </c>
      <c r="K45" s="79">
        <f>($D45/$C45)*L45</f>
        <v>0</v>
      </c>
      <c r="L45" s="18">
        <v>0</v>
      </c>
      <c r="M45" s="80"/>
      <c r="N45" s="80"/>
      <c r="O45" s="79">
        <f>($D45/$C45)*P45</f>
        <v>23.465277777777779</v>
      </c>
      <c r="P45" s="18">
        <v>31</v>
      </c>
      <c r="Q45" s="79"/>
      <c r="R45" s="75"/>
      <c r="S45" s="79"/>
      <c r="T45" s="75"/>
      <c r="U45" s="79">
        <f>($D45/$C45)*V45</f>
        <v>23.465277777777779</v>
      </c>
      <c r="V45" s="18">
        <v>31</v>
      </c>
      <c r="W45" s="79">
        <f>($D45/$C45)*X45</f>
        <v>23.465277777777779</v>
      </c>
      <c r="X45" s="18">
        <v>31</v>
      </c>
      <c r="Y45" s="57">
        <f>($D45/$C45)*Z45</f>
        <v>15.138888888888889</v>
      </c>
      <c r="Z45" s="18">
        <v>20</v>
      </c>
      <c r="AA45" s="81">
        <f t="shared" si="4"/>
        <v>109</v>
      </c>
      <c r="AC45" t="s">
        <v>72</v>
      </c>
    </row>
    <row r="46" spans="1:30" ht="15" customHeight="1" x14ac:dyDescent="0.25">
      <c r="A46" s="82" t="s">
        <v>40</v>
      </c>
      <c r="B46" s="18">
        <v>30</v>
      </c>
      <c r="C46" s="76">
        <f>F46+H46+J46+P46+R46+T46+L46+Z46+X46+V46+N46</f>
        <v>142</v>
      </c>
      <c r="D46" s="78">
        <v>89</v>
      </c>
      <c r="E46" s="79"/>
      <c r="F46" s="75"/>
      <c r="G46" s="79"/>
      <c r="H46" s="75"/>
      <c r="I46" s="79">
        <f>($D46/$C46)*J46</f>
        <v>11.281690140845072</v>
      </c>
      <c r="J46" s="75">
        <v>18</v>
      </c>
      <c r="K46" s="79">
        <f>($D46/$C46)*L46</f>
        <v>8.147887323943662</v>
      </c>
      <c r="L46" s="18">
        <v>13</v>
      </c>
      <c r="M46" s="57">
        <f>($D46/$C46)*N46</f>
        <v>8.147887323943662</v>
      </c>
      <c r="N46" s="18">
        <v>13</v>
      </c>
      <c r="O46" s="79">
        <f>($D46/$C46)*P46</f>
        <v>18.802816901408452</v>
      </c>
      <c r="P46" s="18">
        <v>30</v>
      </c>
      <c r="Q46" s="79"/>
      <c r="R46" s="75"/>
      <c r="S46" s="79"/>
      <c r="T46" s="75"/>
      <c r="U46" s="79">
        <f>($D46/$C46)*V46</f>
        <v>18.802816901408452</v>
      </c>
      <c r="V46" s="18">
        <v>30</v>
      </c>
      <c r="W46" s="79">
        <f>($D46/$C46)*X46</f>
        <v>16.295774647887324</v>
      </c>
      <c r="X46" s="18">
        <v>26</v>
      </c>
      <c r="Y46" s="57">
        <f>($D46/$C46)*Z46</f>
        <v>7.5211267605633809</v>
      </c>
      <c r="Z46" s="18">
        <v>12</v>
      </c>
      <c r="AA46" s="81">
        <f t="shared" si="4"/>
        <v>89</v>
      </c>
      <c r="AC46" t="s">
        <v>78</v>
      </c>
    </row>
    <row r="47" spans="1:30" ht="15" customHeight="1" x14ac:dyDescent="0.25">
      <c r="A47" s="47" t="s">
        <v>63</v>
      </c>
      <c r="B47" s="18">
        <v>31</v>
      </c>
      <c r="C47" s="76">
        <f>F47+H47+J47+P47+R47+T47+L47+Z47+X47+V47+N47</f>
        <v>203</v>
      </c>
      <c r="D47" s="78">
        <v>119</v>
      </c>
      <c r="E47" s="29"/>
      <c r="F47" s="18"/>
      <c r="G47" s="29"/>
      <c r="H47" s="18"/>
      <c r="I47" s="18"/>
      <c r="J47" s="18"/>
      <c r="K47" s="57">
        <f>($D47/$C47)*L47</f>
        <v>18.172413793103448</v>
      </c>
      <c r="L47" s="18">
        <v>31</v>
      </c>
      <c r="M47" s="57">
        <f>($D47/$C47)*N47</f>
        <v>18.172413793103448</v>
      </c>
      <c r="N47" s="18">
        <v>31</v>
      </c>
      <c r="O47" s="57">
        <f>($D47/$C47)*P47</f>
        <v>18.172413793103448</v>
      </c>
      <c r="P47" s="18">
        <v>31</v>
      </c>
      <c r="Q47" s="57">
        <f>($D47/$C47)*R47</f>
        <v>18.172413793103448</v>
      </c>
      <c r="R47" s="18">
        <v>31</v>
      </c>
      <c r="S47" s="29"/>
      <c r="T47" s="18"/>
      <c r="U47" s="57">
        <f>($D47/$C47)*V47</f>
        <v>18.172413793103448</v>
      </c>
      <c r="V47" s="18">
        <v>31</v>
      </c>
      <c r="W47" s="57">
        <f>($D47/$C47)*X47</f>
        <v>18.172413793103448</v>
      </c>
      <c r="X47" s="18">
        <v>31</v>
      </c>
      <c r="Y47" s="57">
        <f>($D47/$C47)*Z47</f>
        <v>9.9655172413793096</v>
      </c>
      <c r="Z47" s="18">
        <v>17</v>
      </c>
      <c r="AA47" s="81">
        <f t="shared" si="4"/>
        <v>118.99999999999999</v>
      </c>
      <c r="AC47" t="s">
        <v>79</v>
      </c>
    </row>
    <row r="48" spans="1:30" x14ac:dyDescent="0.25">
      <c r="A48" s="27" t="s">
        <v>65</v>
      </c>
      <c r="B48" s="18">
        <v>30</v>
      </c>
      <c r="C48" s="76">
        <f>F48+H48+J48+P48+R48+T48+L48+Z48+X48+V48+N48</f>
        <v>210</v>
      </c>
      <c r="D48" s="78">
        <v>99</v>
      </c>
      <c r="E48" s="30"/>
      <c r="F48" s="18"/>
      <c r="G48" s="30"/>
      <c r="H48" s="18"/>
      <c r="I48" s="18"/>
      <c r="J48" s="18"/>
      <c r="K48" s="57">
        <f>($D48/$C48)*L48</f>
        <v>14.142857142857142</v>
      </c>
      <c r="L48" s="18">
        <v>30</v>
      </c>
      <c r="M48" s="57">
        <f>($D48/$C48)*N48</f>
        <v>14.142857142857142</v>
      </c>
      <c r="N48" s="18">
        <v>30</v>
      </c>
      <c r="O48" s="57">
        <f>($D48/$C48)*P48</f>
        <v>14.142857142857142</v>
      </c>
      <c r="P48" s="18">
        <v>30</v>
      </c>
      <c r="Q48" s="57">
        <f>($D48/$C48)*R48</f>
        <v>14.142857142857142</v>
      </c>
      <c r="R48" s="18">
        <v>30</v>
      </c>
      <c r="S48" s="29"/>
      <c r="T48" s="18"/>
      <c r="U48" s="57">
        <f>($D48/$C48)*V48</f>
        <v>14.142857142857142</v>
      </c>
      <c r="V48" s="18">
        <v>30</v>
      </c>
      <c r="W48" s="57">
        <f>($D48/$C48)*X48</f>
        <v>14.142857142857142</v>
      </c>
      <c r="X48" s="18">
        <v>30</v>
      </c>
      <c r="Y48" s="57">
        <f>($D48/$C48)*Z48</f>
        <v>14.142857142857142</v>
      </c>
      <c r="Z48" s="18">
        <v>30</v>
      </c>
      <c r="AA48" s="81">
        <f t="shared" si="4"/>
        <v>98.999999999999986</v>
      </c>
      <c r="AC48" t="s">
        <v>70</v>
      </c>
    </row>
    <row r="49" spans="1:30" s="21" customFormat="1" x14ac:dyDescent="0.25">
      <c r="A49" s="44" t="s">
        <v>64</v>
      </c>
      <c r="B49" s="18">
        <v>31</v>
      </c>
      <c r="C49" s="76">
        <f>F49+H49+J49+P49+R49+T49+L49+Z49+X49+V49+N49</f>
        <v>194</v>
      </c>
      <c r="D49" s="78">
        <v>89</v>
      </c>
      <c r="E49" s="46"/>
      <c r="F49" s="45"/>
      <c r="G49" s="48"/>
      <c r="H49" s="45"/>
      <c r="I49" s="45"/>
      <c r="J49" s="45"/>
      <c r="K49" s="57">
        <f>($D49/$C49)*L49</f>
        <v>14.221649484536082</v>
      </c>
      <c r="L49" s="18">
        <v>31</v>
      </c>
      <c r="M49" s="57">
        <f>($D49/$C49)*N49</f>
        <v>14.221649484536082</v>
      </c>
      <c r="N49" s="18">
        <v>31</v>
      </c>
      <c r="O49" s="57">
        <f>($D49/$C49)*P49</f>
        <v>14.221649484536082</v>
      </c>
      <c r="P49" s="18">
        <v>31</v>
      </c>
      <c r="Q49" s="57">
        <f>($D49/$C49)*R49</f>
        <v>14.221649484536082</v>
      </c>
      <c r="R49" s="18">
        <v>31</v>
      </c>
      <c r="S49" s="46"/>
      <c r="T49" s="45"/>
      <c r="U49" s="57">
        <f>($D49/$C49)*V49</f>
        <v>3.670103092783505</v>
      </c>
      <c r="V49" s="18">
        <v>8</v>
      </c>
      <c r="W49" s="57">
        <f>($D49/$C49)*X49</f>
        <v>14.221649484536082</v>
      </c>
      <c r="X49" s="18">
        <v>31</v>
      </c>
      <c r="Y49" s="57">
        <f>($D49/$C49)*Z49</f>
        <v>14.221649484536082</v>
      </c>
      <c r="Z49" s="18">
        <v>31</v>
      </c>
      <c r="AA49" s="81">
        <f t="shared" si="4"/>
        <v>89</v>
      </c>
      <c r="AB49" s="20"/>
      <c r="AC49" t="s">
        <v>71</v>
      </c>
      <c r="AD49" s="22"/>
    </row>
    <row r="50" spans="1:30" s="21" customFormat="1" ht="15.75" thickBot="1" x14ac:dyDescent="0.3">
      <c r="A50" s="24"/>
      <c r="B50" s="23"/>
      <c r="C50" s="23"/>
      <c r="D50" s="38"/>
      <c r="E50" s="39"/>
      <c r="F50" s="23"/>
      <c r="G50" s="39"/>
      <c r="H50" s="23"/>
      <c r="I50" s="23"/>
      <c r="J50" s="23"/>
      <c r="K50" s="23"/>
      <c r="L50" s="23"/>
      <c r="M50" s="50"/>
      <c r="N50" s="50"/>
      <c r="O50" s="39"/>
      <c r="P50" s="23"/>
      <c r="Q50" s="39"/>
      <c r="R50" s="23"/>
      <c r="S50" s="39"/>
      <c r="T50" s="23"/>
      <c r="U50" s="39"/>
      <c r="V50" s="23"/>
      <c r="W50" s="39"/>
      <c r="X50" s="23"/>
      <c r="Y50" s="39"/>
      <c r="Z50" s="23"/>
      <c r="AA50" s="25"/>
      <c r="AB50" s="16"/>
      <c r="AC50" s="21" t="s">
        <v>81</v>
      </c>
    </row>
    <row r="51" spans="1:30" ht="15.75" thickBot="1" x14ac:dyDescent="0.3">
      <c r="A51" s="34" t="s">
        <v>4</v>
      </c>
      <c r="B51" s="35"/>
      <c r="C51" s="35"/>
      <c r="D51" s="32">
        <f>SUM(D37:D50)</f>
        <v>1217</v>
      </c>
      <c r="E51" s="32">
        <f>SUM(E37:E50)</f>
        <v>70.954590456319764</v>
      </c>
      <c r="F51" s="33"/>
      <c r="G51" s="32">
        <f>SUM(G37:G50)</f>
        <v>78.595082487006806</v>
      </c>
      <c r="H51" s="33"/>
      <c r="I51" s="32">
        <f>SUM(I37:I50)</f>
        <v>34.74696791862285</v>
      </c>
      <c r="J51" s="33"/>
      <c r="K51" s="32">
        <f>SUM(K37:K50)</f>
        <v>155.67630693559315</v>
      </c>
      <c r="L51" s="33"/>
      <c r="M51" s="32">
        <f>SUM(M37:M50)</f>
        <v>54.684807744440327</v>
      </c>
      <c r="N51" s="65"/>
      <c r="O51" s="32">
        <f>SUM(O37:O50)</f>
        <v>172.54845227533184</v>
      </c>
      <c r="P51" s="33"/>
      <c r="Q51" s="32">
        <f>SUM(Q37:Q50)</f>
        <v>46.536920420496671</v>
      </c>
      <c r="R51" s="33"/>
      <c r="S51" s="32">
        <f>SUM(S37:S50)</f>
        <v>54.387440739786157</v>
      </c>
      <c r="T51" s="33"/>
      <c r="U51" s="32">
        <f>SUM(U37:U50)</f>
        <v>217.04997703823747</v>
      </c>
      <c r="V51" s="33"/>
      <c r="W51" s="32">
        <f>SUM(W37:W50)</f>
        <v>210.42625290026987</v>
      </c>
      <c r="X51" s="33"/>
      <c r="Y51" s="32">
        <f>SUM(Y37:Y50)</f>
        <v>121.39320108389505</v>
      </c>
      <c r="Z51" s="33"/>
      <c r="AA51" s="81">
        <f t="shared" ref="AA51" si="5">E51+G51+I51+O51+Q51+S51+K51+Y51+W51+U51+M51</f>
        <v>1217.0000000000002</v>
      </c>
      <c r="AB51" s="16">
        <f>SUM(AA37:AA50)</f>
        <v>1217</v>
      </c>
      <c r="AC51" s="21" t="s">
        <v>60</v>
      </c>
    </row>
    <row r="52" spans="1:30" ht="15" customHeight="1" x14ac:dyDescent="0.25">
      <c r="A52" s="15"/>
      <c r="B52" s="4"/>
      <c r="C52" s="4"/>
      <c r="D52" s="13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3"/>
      <c r="P52" s="17"/>
      <c r="Q52" s="17"/>
      <c r="R52" s="17"/>
      <c r="S52" s="13"/>
      <c r="T52" s="17"/>
      <c r="U52" s="13"/>
      <c r="V52" s="17"/>
      <c r="W52" s="13"/>
      <c r="X52" s="17"/>
      <c r="Y52" s="13"/>
      <c r="Z52" s="17"/>
      <c r="AA52" s="13"/>
      <c r="AB52" s="8"/>
      <c r="AC52" s="103" t="s">
        <v>80</v>
      </c>
    </row>
    <row r="53" spans="1:30" ht="15.75" customHeight="1" thickBot="1" x14ac:dyDescent="0.3">
      <c r="AC53" s="103" t="s">
        <v>82</v>
      </c>
    </row>
    <row r="54" spans="1:30" ht="42.75" customHeight="1" thickBot="1" x14ac:dyDescent="0.3">
      <c r="A54" s="95" t="s">
        <v>11</v>
      </c>
      <c r="B54" s="93" t="s">
        <v>1</v>
      </c>
      <c r="C54" s="90" t="s">
        <v>2</v>
      </c>
      <c r="D54" s="93" t="s">
        <v>3</v>
      </c>
      <c r="E54" s="87" t="s">
        <v>54</v>
      </c>
      <c r="F54" s="88"/>
      <c r="G54" s="87" t="s">
        <v>53</v>
      </c>
      <c r="H54" s="88"/>
      <c r="I54" s="87" t="s">
        <v>44</v>
      </c>
      <c r="J54" s="88"/>
      <c r="K54" s="87" t="s">
        <v>50</v>
      </c>
      <c r="L54" s="88"/>
      <c r="M54" s="89" t="s">
        <v>61</v>
      </c>
      <c r="N54" s="90"/>
      <c r="O54" s="89" t="s">
        <v>55</v>
      </c>
      <c r="P54" s="90"/>
      <c r="Q54" s="87" t="s">
        <v>56</v>
      </c>
      <c r="R54" s="88"/>
      <c r="S54" s="87" t="s">
        <v>57</v>
      </c>
      <c r="T54" s="88"/>
      <c r="U54" s="89" t="s">
        <v>16</v>
      </c>
      <c r="V54" s="90"/>
      <c r="W54" s="87" t="s">
        <v>58</v>
      </c>
      <c r="X54" s="88"/>
      <c r="Y54" s="87" t="s">
        <v>59</v>
      </c>
      <c r="Z54" s="88"/>
      <c r="AA54" s="2" t="s">
        <v>4</v>
      </c>
      <c r="AC54" t="s">
        <v>74</v>
      </c>
    </row>
    <row r="55" spans="1:30" ht="24.75" customHeight="1" thickBot="1" x14ac:dyDescent="0.3">
      <c r="A55" s="98"/>
      <c r="B55" s="99"/>
      <c r="C55" s="100"/>
      <c r="D55" s="99"/>
      <c r="E55" s="41" t="s">
        <v>5</v>
      </c>
      <c r="F55" s="42" t="s">
        <v>6</v>
      </c>
      <c r="G55" s="41" t="s">
        <v>5</v>
      </c>
      <c r="H55" s="42" t="s">
        <v>6</v>
      </c>
      <c r="I55" s="42"/>
      <c r="J55" s="42"/>
      <c r="K55" s="42"/>
      <c r="L55" s="42"/>
      <c r="M55" s="62"/>
      <c r="N55" s="62"/>
      <c r="O55" s="41" t="s">
        <v>5</v>
      </c>
      <c r="P55" s="41" t="s">
        <v>6</v>
      </c>
      <c r="Q55" s="41" t="s">
        <v>5</v>
      </c>
      <c r="R55" s="42" t="s">
        <v>6</v>
      </c>
      <c r="S55" s="41" t="s">
        <v>5</v>
      </c>
      <c r="T55" s="41" t="s">
        <v>6</v>
      </c>
      <c r="U55" s="41" t="s">
        <v>5</v>
      </c>
      <c r="V55" s="41" t="s">
        <v>6</v>
      </c>
      <c r="W55" s="41" t="s">
        <v>5</v>
      </c>
      <c r="X55" s="41" t="s">
        <v>6</v>
      </c>
      <c r="Y55" s="41" t="s">
        <v>5</v>
      </c>
      <c r="Z55" s="41" t="s">
        <v>6</v>
      </c>
      <c r="AA55" s="43"/>
      <c r="AC55" s="104" t="s">
        <v>83</v>
      </c>
    </row>
    <row r="56" spans="1:30" ht="15" customHeight="1" x14ac:dyDescent="0.25">
      <c r="A56" s="47" t="s">
        <v>31</v>
      </c>
      <c r="B56" s="18">
        <v>31</v>
      </c>
      <c r="C56" s="76">
        <f>F56+H56+J56+P56+R56+T56+L56+Z56+X56+V56+N56</f>
        <v>147</v>
      </c>
      <c r="D56" s="28">
        <v>40</v>
      </c>
      <c r="E56" s="57">
        <f>($D56/$C56)*F56</f>
        <v>8.4353741496598644</v>
      </c>
      <c r="F56" s="18">
        <v>31</v>
      </c>
      <c r="G56" s="57">
        <f>($D56/$C56)*H56</f>
        <v>6.2585034013605449</v>
      </c>
      <c r="H56" s="18">
        <v>23</v>
      </c>
      <c r="I56" s="18"/>
      <c r="J56" s="18"/>
      <c r="K56" s="18"/>
      <c r="L56" s="18"/>
      <c r="M56" s="64"/>
      <c r="N56" s="64"/>
      <c r="O56" s="29"/>
      <c r="P56" s="18"/>
      <c r="Q56" s="29"/>
      <c r="R56" s="18"/>
      <c r="S56" s="57">
        <f>($D56/$C56)*T56</f>
        <v>8.4353741496598644</v>
      </c>
      <c r="T56" s="18">
        <v>31</v>
      </c>
      <c r="U56" s="57">
        <f>($D56/$C56)*V56</f>
        <v>8.4353741496598644</v>
      </c>
      <c r="V56" s="18">
        <v>31</v>
      </c>
      <c r="W56" s="57">
        <f>($D56/$C56)*X56</f>
        <v>8.4353741496598644</v>
      </c>
      <c r="X56" s="18">
        <v>31</v>
      </c>
      <c r="Y56" s="57"/>
      <c r="Z56" s="18"/>
      <c r="AA56" s="81">
        <f t="shared" ref="AA56" si="6">E56+G56+I56+O56+Q56+S56+K56+Y56+W56+U56+M56</f>
        <v>40</v>
      </c>
    </row>
    <row r="57" spans="1:30" ht="15" customHeight="1" x14ac:dyDescent="0.25">
      <c r="A57" s="47" t="s">
        <v>46</v>
      </c>
      <c r="B57" s="18">
        <v>31</v>
      </c>
      <c r="C57" s="76">
        <f>F57+H57+J57+P57+R57+T57+L57+Z57+X57+V57+N57</f>
        <v>5</v>
      </c>
      <c r="D57" s="28">
        <v>60</v>
      </c>
      <c r="E57" s="57">
        <f>($D57/$C57)*F57</f>
        <v>12</v>
      </c>
      <c r="F57">
        <v>1</v>
      </c>
      <c r="G57" s="57">
        <f>($D57/$C57)*H57</f>
        <v>12</v>
      </c>
      <c r="H57">
        <v>1</v>
      </c>
      <c r="S57" s="57">
        <f>($D57/$C57)*T57</f>
        <v>12</v>
      </c>
      <c r="T57">
        <v>1</v>
      </c>
      <c r="U57" s="57">
        <f>($D57/$C57)*V57</f>
        <v>12</v>
      </c>
      <c r="V57">
        <v>1</v>
      </c>
      <c r="W57" s="57">
        <f>($D57/$C57)*X57</f>
        <v>12</v>
      </c>
      <c r="X57">
        <v>1</v>
      </c>
      <c r="AA57" s="81">
        <f>E57+G57+I57+O57+Q57+S57+K57+Y57+W57+U57+M57</f>
        <v>60</v>
      </c>
    </row>
    <row r="58" spans="1:30" ht="15" customHeight="1" x14ac:dyDescent="0.25">
      <c r="A58" s="47" t="s">
        <v>32</v>
      </c>
      <c r="B58" s="18">
        <v>31</v>
      </c>
      <c r="C58" s="76">
        <f>F58+H58+J58+P58+R58+T58+L58+Z58+X58+V58+N58</f>
        <v>156</v>
      </c>
      <c r="D58" s="28">
        <v>40</v>
      </c>
      <c r="E58" s="57">
        <f>($D58/$C58)*F58</f>
        <v>7.948717948717948</v>
      </c>
      <c r="F58" s="18">
        <v>31</v>
      </c>
      <c r="G58" s="57">
        <f>($D58/$C58)*H58</f>
        <v>5.8974358974358969</v>
      </c>
      <c r="H58" s="18">
        <v>23</v>
      </c>
      <c r="I58" s="18"/>
      <c r="J58" s="18"/>
      <c r="K58" s="18"/>
      <c r="L58" s="18"/>
      <c r="M58" s="64"/>
      <c r="N58" s="64"/>
      <c r="O58" s="29"/>
      <c r="P58" s="18"/>
      <c r="Q58" s="29"/>
      <c r="R58" s="18"/>
      <c r="S58" s="57">
        <f>($D58/$C58)*T58</f>
        <v>7.948717948717948</v>
      </c>
      <c r="T58" s="18">
        <v>31</v>
      </c>
      <c r="U58" s="57">
        <f>($D58/$C58)*V58</f>
        <v>7.948717948717948</v>
      </c>
      <c r="V58" s="18">
        <v>31</v>
      </c>
      <c r="W58" s="57">
        <f>($D58/$C58)*X58</f>
        <v>7.948717948717948</v>
      </c>
      <c r="X58" s="18">
        <v>31</v>
      </c>
      <c r="Y58" s="57">
        <f>($D58/$C58)*Z58</f>
        <v>2.3076923076923075</v>
      </c>
      <c r="Z58" s="18">
        <v>9</v>
      </c>
      <c r="AA58" s="81">
        <f t="shared" ref="AA58:AA71" si="7">E58+G58+I58+O58+Q58+S58+K58+Y58+W58+U58+M58</f>
        <v>39.999999999999993</v>
      </c>
    </row>
    <row r="59" spans="1:30" ht="15" customHeight="1" x14ac:dyDescent="0.25">
      <c r="A59" s="85" t="s">
        <v>47</v>
      </c>
      <c r="B59" s="18">
        <v>31</v>
      </c>
      <c r="C59" s="76">
        <f>F59+H59+J59+P59+R59+T59+L59+Z59+X59+V59+N59</f>
        <v>5</v>
      </c>
      <c r="D59" s="28">
        <v>60</v>
      </c>
      <c r="E59" s="57">
        <f>($D59/$C59)*F59</f>
        <v>12</v>
      </c>
      <c r="F59" s="105">
        <v>1</v>
      </c>
      <c r="G59" s="57">
        <f>($D59/$C59)*H59</f>
        <v>12</v>
      </c>
      <c r="H59" s="105">
        <v>1</v>
      </c>
      <c r="S59" s="57">
        <f>($D59/$C59)*T59</f>
        <v>12</v>
      </c>
      <c r="T59" s="105">
        <v>1</v>
      </c>
      <c r="U59" s="57">
        <f>($D59/$C59)*V59</f>
        <v>12</v>
      </c>
      <c r="V59" s="105">
        <v>1</v>
      </c>
      <c r="W59" s="57">
        <f>($D59/$C59)*X59</f>
        <v>12</v>
      </c>
      <c r="X59" s="105">
        <v>1</v>
      </c>
      <c r="AA59" s="81">
        <f t="shared" si="7"/>
        <v>60</v>
      </c>
    </row>
    <row r="60" spans="1:30" ht="15" customHeight="1" x14ac:dyDescent="0.25">
      <c r="A60" s="47" t="s">
        <v>33</v>
      </c>
      <c r="B60" s="18">
        <v>30</v>
      </c>
      <c r="C60" s="76">
        <f>F60+H60+J60+P60+R60+T60+L60+Z60+X60+V60+N60</f>
        <v>134</v>
      </c>
      <c r="D60" s="28">
        <v>40</v>
      </c>
      <c r="E60" s="57">
        <f>($D60/$C60)*F60</f>
        <v>8.9552238805970141</v>
      </c>
      <c r="F60" s="18">
        <v>30</v>
      </c>
      <c r="G60" s="57">
        <f>($D60/$C60)*H60</f>
        <v>6.567164179104477</v>
      </c>
      <c r="H60" s="18">
        <v>22</v>
      </c>
      <c r="I60" s="18"/>
      <c r="J60" s="18"/>
      <c r="K60" s="18"/>
      <c r="L60" s="18"/>
      <c r="M60" s="64"/>
      <c r="N60" s="64"/>
      <c r="O60" s="29"/>
      <c r="P60" s="18"/>
      <c r="Q60" s="29"/>
      <c r="R60" s="18"/>
      <c r="S60" s="57">
        <f>($D60/$C60)*T60</f>
        <v>8.0597014925373127</v>
      </c>
      <c r="T60" s="18">
        <v>27</v>
      </c>
      <c r="U60" s="57">
        <f>($D60/$C60)*V60</f>
        <v>8.9552238805970141</v>
      </c>
      <c r="V60" s="18">
        <v>30</v>
      </c>
      <c r="W60" s="57">
        <f>($D60/$C60)*X60</f>
        <v>2.6865671641791042</v>
      </c>
      <c r="X60" s="18">
        <v>9</v>
      </c>
      <c r="Y60" s="57">
        <f>($D60/$C60)*Z60</f>
        <v>4.7761194029850742</v>
      </c>
      <c r="Z60" s="18">
        <v>16</v>
      </c>
      <c r="AA60" s="81">
        <f t="shared" si="7"/>
        <v>40</v>
      </c>
    </row>
    <row r="61" spans="1:30" ht="15" customHeight="1" x14ac:dyDescent="0.25">
      <c r="A61" s="47" t="s">
        <v>34</v>
      </c>
      <c r="B61" s="18">
        <v>31</v>
      </c>
      <c r="C61" s="76">
        <f>F61+H61+J61+P61+R61+T61+L61+Z61+X61+V61+N61</f>
        <v>112</v>
      </c>
      <c r="D61" s="28">
        <v>35</v>
      </c>
      <c r="E61" s="57">
        <f>($D61/$C61)*F61</f>
        <v>4.375</v>
      </c>
      <c r="F61" s="18">
        <v>14</v>
      </c>
      <c r="G61" s="57">
        <f>($D61/$C61)*H61</f>
        <v>1.5625</v>
      </c>
      <c r="H61" s="18">
        <v>5</v>
      </c>
      <c r="I61" s="18"/>
      <c r="J61" s="18"/>
      <c r="K61" s="18"/>
      <c r="L61" s="18"/>
      <c r="M61" s="64"/>
      <c r="N61" s="64"/>
      <c r="O61" s="29"/>
      <c r="P61" s="18"/>
      <c r="Q61" s="29"/>
      <c r="R61" s="18"/>
      <c r="S61" s="29"/>
      <c r="T61" s="18"/>
      <c r="U61" s="57">
        <f>($D61/$C61)*V61</f>
        <v>9.6875</v>
      </c>
      <c r="V61" s="18">
        <v>31</v>
      </c>
      <c r="W61" s="57">
        <f>($D61/$C61)*X61</f>
        <v>9.6875</v>
      </c>
      <c r="X61" s="18">
        <v>31</v>
      </c>
      <c r="Y61" s="57">
        <f>($D61/$C61)*Z61</f>
        <v>9.6875</v>
      </c>
      <c r="Z61" s="18">
        <v>31</v>
      </c>
      <c r="AA61" s="81">
        <f t="shared" si="7"/>
        <v>35</v>
      </c>
    </row>
    <row r="62" spans="1:30" ht="15" customHeight="1" x14ac:dyDescent="0.25">
      <c r="A62" s="47" t="s">
        <v>35</v>
      </c>
      <c r="B62" s="18">
        <v>30</v>
      </c>
      <c r="C62" s="76">
        <f>F62+H62+J62+P62+R62+T62+L62+Z62+X62+V62+N62</f>
        <v>129</v>
      </c>
      <c r="D62" s="28">
        <v>35</v>
      </c>
      <c r="E62" s="57">
        <f>($D62/$C62)*F62</f>
        <v>1.3565891472868217</v>
      </c>
      <c r="F62" s="18">
        <v>5</v>
      </c>
      <c r="G62" s="57"/>
      <c r="H62" s="18"/>
      <c r="I62" s="18"/>
      <c r="J62" s="18"/>
      <c r="K62" s="57">
        <f>($D62/$C62)*L62</f>
        <v>8.1395348837209305</v>
      </c>
      <c r="L62" s="18">
        <v>30</v>
      </c>
      <c r="M62" s="64"/>
      <c r="N62" s="64"/>
      <c r="O62" s="57">
        <f>($D62/$C62)*P62</f>
        <v>1.3565891472868217</v>
      </c>
      <c r="P62" s="18">
        <v>5</v>
      </c>
      <c r="Q62" s="29"/>
      <c r="R62" s="18"/>
      <c r="S62" s="29"/>
      <c r="T62" s="18"/>
      <c r="U62" s="57">
        <f>($D62/$C62)*V62</f>
        <v>8.1395348837209305</v>
      </c>
      <c r="V62" s="18">
        <v>30</v>
      </c>
      <c r="W62" s="57">
        <f>($D62/$C62)*X62</f>
        <v>8.1395348837209305</v>
      </c>
      <c r="X62" s="18">
        <v>30</v>
      </c>
      <c r="Y62" s="57">
        <f>($D62/$C62)*Z62</f>
        <v>7.8682170542635657</v>
      </c>
      <c r="Z62" s="18">
        <v>29</v>
      </c>
      <c r="AA62" s="81">
        <f t="shared" si="7"/>
        <v>35</v>
      </c>
    </row>
    <row r="63" spans="1:30" ht="15" customHeight="1" x14ac:dyDescent="0.25">
      <c r="A63" s="47" t="s">
        <v>36</v>
      </c>
      <c r="B63" s="18">
        <v>31</v>
      </c>
      <c r="C63" s="76">
        <f>F63+H63+J63+P63+R63+T63+L63+Z63+X63+V63+N63</f>
        <v>94</v>
      </c>
      <c r="D63" s="28">
        <v>30</v>
      </c>
      <c r="E63" s="29"/>
      <c r="F63" s="18"/>
      <c r="G63" s="57"/>
      <c r="H63" s="18"/>
      <c r="I63" s="18"/>
      <c r="J63" s="18"/>
      <c r="K63" s="57">
        <f>($D63/$C63)*L63</f>
        <v>9.8936170212765955</v>
      </c>
      <c r="L63" s="18">
        <v>31</v>
      </c>
      <c r="M63" s="64"/>
      <c r="N63" s="64"/>
      <c r="O63" s="57">
        <f>($D63/$C63)*P63</f>
        <v>9.8936170212765955</v>
      </c>
      <c r="P63" s="18">
        <v>31</v>
      </c>
      <c r="Q63" s="29"/>
      <c r="R63" s="18"/>
      <c r="S63" s="29"/>
      <c r="T63" s="18"/>
      <c r="U63" s="57">
        <f>($D63/$C63)*V63</f>
        <v>3.5106382978723407</v>
      </c>
      <c r="V63" s="18">
        <v>11</v>
      </c>
      <c r="W63" s="57">
        <f>($D63/$C63)*X63</f>
        <v>6.7021276595744688</v>
      </c>
      <c r="X63" s="18">
        <v>21</v>
      </c>
      <c r="Y63" s="57"/>
      <c r="Z63" s="18"/>
      <c r="AA63" s="81">
        <f t="shared" si="7"/>
        <v>30</v>
      </c>
    </row>
    <row r="64" spans="1:30" ht="15" customHeight="1" x14ac:dyDescent="0.25">
      <c r="A64" s="47" t="s">
        <v>37</v>
      </c>
      <c r="B64" s="18">
        <v>31</v>
      </c>
      <c r="C64" s="76">
        <f>F64+H64+J64+P64+R64+T64+L64+Z64+X64+V64+N64</f>
        <v>99</v>
      </c>
      <c r="D64" s="28">
        <v>30</v>
      </c>
      <c r="E64" s="29"/>
      <c r="F64" s="18"/>
      <c r="G64" s="57">
        <f>($D64/$C64)*H64</f>
        <v>6.666666666666667</v>
      </c>
      <c r="H64" s="18">
        <v>22</v>
      </c>
      <c r="I64" s="18"/>
      <c r="J64" s="18"/>
      <c r="K64" s="57">
        <f>($D64/$C64)*L64</f>
        <v>9.3939393939393945</v>
      </c>
      <c r="L64" s="18">
        <v>31</v>
      </c>
      <c r="M64" s="64"/>
      <c r="N64" s="64"/>
      <c r="O64" s="57">
        <f>($D64/$C64)*P64</f>
        <v>9.3939393939393945</v>
      </c>
      <c r="P64" s="18">
        <v>31</v>
      </c>
      <c r="Q64" s="29"/>
      <c r="R64" s="18"/>
      <c r="S64" s="29"/>
      <c r="T64" s="18"/>
      <c r="U64" s="57">
        <f>($D64/$C64)*V64</f>
        <v>1.2121212121212122</v>
      </c>
      <c r="V64" s="18">
        <v>4</v>
      </c>
      <c r="W64" s="57">
        <f>($D64/$C64)*X64</f>
        <v>3.3333333333333335</v>
      </c>
      <c r="X64" s="18">
        <v>11</v>
      </c>
      <c r="Y64" s="57"/>
      <c r="Z64" s="18"/>
      <c r="AA64" s="81">
        <f t="shared" si="7"/>
        <v>30</v>
      </c>
    </row>
    <row r="65" spans="1:37" ht="15" customHeight="1" x14ac:dyDescent="0.25">
      <c r="A65" s="47" t="s">
        <v>38</v>
      </c>
      <c r="B65" s="18">
        <v>28</v>
      </c>
      <c r="C65" s="76">
        <f>F65+H65+J65+P65+R65+T65+L65+Z65+X65+V65+N65</f>
        <v>108</v>
      </c>
      <c r="D65" s="28">
        <v>30</v>
      </c>
      <c r="E65" s="29"/>
      <c r="F65" s="18"/>
      <c r="G65" s="57">
        <f>($D65/$C65)*H65</f>
        <v>4.4444444444444446</v>
      </c>
      <c r="H65" s="18">
        <v>16</v>
      </c>
      <c r="I65" s="18"/>
      <c r="J65" s="18"/>
      <c r="K65" s="57">
        <f>($D65/$C65)*L65</f>
        <v>7.7777777777777786</v>
      </c>
      <c r="L65" s="18">
        <v>28</v>
      </c>
      <c r="M65" s="64"/>
      <c r="N65" s="64"/>
      <c r="O65" s="57">
        <f>($D65/$C65)*P65</f>
        <v>7.7777777777777786</v>
      </c>
      <c r="P65" s="18">
        <v>28</v>
      </c>
      <c r="Q65" s="29"/>
      <c r="R65" s="18"/>
      <c r="S65" s="29"/>
      <c r="T65" s="18"/>
      <c r="U65" s="57">
        <f>($D65/$C65)*V65</f>
        <v>7.7777777777777786</v>
      </c>
      <c r="V65" s="18">
        <v>28</v>
      </c>
      <c r="W65" s="57">
        <f>($D65/$C65)*X65</f>
        <v>2.2222222222222223</v>
      </c>
      <c r="X65" s="18">
        <v>8</v>
      </c>
      <c r="Y65" s="57"/>
      <c r="Z65" s="18"/>
      <c r="AA65" s="81">
        <f t="shared" si="7"/>
        <v>30</v>
      </c>
    </row>
    <row r="66" spans="1:37" ht="15" customHeight="1" x14ac:dyDescent="0.25">
      <c r="A66" s="82" t="s">
        <v>39</v>
      </c>
      <c r="B66" s="18">
        <v>31</v>
      </c>
      <c r="C66" s="76">
        <f>F66+H66+J66+P66+R66+T66+L66+Z66+X66+V66+N66</f>
        <v>144</v>
      </c>
      <c r="D66" s="78">
        <v>40</v>
      </c>
      <c r="E66" s="64"/>
      <c r="F66" s="64"/>
      <c r="G66" s="64"/>
      <c r="H66" s="64"/>
      <c r="I66" s="57">
        <f>($D66/$C66)*J66</f>
        <v>8.6111111111111107</v>
      </c>
      <c r="J66" s="75">
        <v>31</v>
      </c>
      <c r="K66" s="57"/>
      <c r="L66" s="18"/>
      <c r="M66" s="64"/>
      <c r="N66" s="64"/>
      <c r="O66" s="57">
        <f>($D66/$C66)*P66</f>
        <v>8.6111111111111107</v>
      </c>
      <c r="P66" s="18">
        <v>31</v>
      </c>
      <c r="Q66" s="29"/>
      <c r="R66" s="29"/>
      <c r="S66" s="29"/>
      <c r="T66" s="29"/>
      <c r="U66" s="57">
        <f>($D66/$C66)*V66</f>
        <v>8.6111111111111107</v>
      </c>
      <c r="V66" s="18">
        <v>31</v>
      </c>
      <c r="W66" s="57">
        <f>($D66/$C66)*X66</f>
        <v>8.6111111111111107</v>
      </c>
      <c r="X66" s="18">
        <v>31</v>
      </c>
      <c r="Y66" s="57">
        <f>($D66/$C66)*Z66</f>
        <v>5.5555555555555554</v>
      </c>
      <c r="Z66" s="18">
        <v>20</v>
      </c>
      <c r="AA66" s="81">
        <f t="shared" si="7"/>
        <v>40</v>
      </c>
    </row>
    <row r="67" spans="1:37" ht="15" customHeight="1" x14ac:dyDescent="0.25">
      <c r="A67" s="82" t="s">
        <v>40</v>
      </c>
      <c r="B67" s="18">
        <v>30</v>
      </c>
      <c r="C67" s="76">
        <f>F67+H67+J67+P67+R67+T67+L67+Z67+X67+V67+N67</f>
        <v>142</v>
      </c>
      <c r="D67" s="78">
        <v>40</v>
      </c>
      <c r="E67" s="64"/>
      <c r="F67" s="64"/>
      <c r="G67" s="64"/>
      <c r="H67" s="64"/>
      <c r="I67" s="57">
        <f>($D67/$C67)*J67</f>
        <v>5.070422535211268</v>
      </c>
      <c r="J67" s="75">
        <v>18</v>
      </c>
      <c r="K67" s="57">
        <f>($D67/$C67)*L67</f>
        <v>3.6619718309859155</v>
      </c>
      <c r="L67" s="18">
        <v>13</v>
      </c>
      <c r="M67" s="57">
        <f>($D67/$C67)*N67</f>
        <v>3.6619718309859155</v>
      </c>
      <c r="N67" s="18">
        <v>13</v>
      </c>
      <c r="O67" s="57">
        <f>($D67/$C67)*P67</f>
        <v>8.4507042253521139</v>
      </c>
      <c r="P67" s="18">
        <v>30</v>
      </c>
      <c r="Q67" s="29"/>
      <c r="R67" s="29"/>
      <c r="S67" s="29"/>
      <c r="T67" s="29"/>
      <c r="U67" s="57">
        <f>($D67/$C67)*V67</f>
        <v>8.4507042253521139</v>
      </c>
      <c r="V67" s="18">
        <v>30</v>
      </c>
      <c r="W67" s="57">
        <f>($D67/$C67)*X67</f>
        <v>7.323943661971831</v>
      </c>
      <c r="X67" s="18">
        <v>26</v>
      </c>
      <c r="Y67" s="57">
        <f>($D67/$C67)*Z67</f>
        <v>3.380281690140845</v>
      </c>
      <c r="Z67" s="18">
        <v>12</v>
      </c>
      <c r="AA67" s="81">
        <f t="shared" si="7"/>
        <v>40</v>
      </c>
    </row>
    <row r="68" spans="1:37" ht="15" customHeight="1" x14ac:dyDescent="0.25">
      <c r="A68" s="47" t="s">
        <v>63</v>
      </c>
      <c r="B68" s="18">
        <v>31</v>
      </c>
      <c r="C68" s="76">
        <f>F68+H68+J68+P68+R68+T68+L68+Z68+X68+V68+N68</f>
        <v>193</v>
      </c>
      <c r="D68" s="28">
        <v>45</v>
      </c>
      <c r="E68" s="29"/>
      <c r="F68" s="18"/>
      <c r="G68" s="29"/>
      <c r="H68" s="18"/>
      <c r="I68" s="18"/>
      <c r="J68" s="18"/>
      <c r="K68" s="57">
        <f>($D68/$C68)*L68</f>
        <v>7.2279792746113989</v>
      </c>
      <c r="L68" s="18">
        <v>31</v>
      </c>
      <c r="M68" s="57">
        <f>($D68/$C68)*N68</f>
        <v>7.2279792746113989</v>
      </c>
      <c r="N68" s="18">
        <v>31</v>
      </c>
      <c r="O68" s="57">
        <f>($D68/$C68)*P68</f>
        <v>7.2279792746113989</v>
      </c>
      <c r="P68" s="18">
        <v>31</v>
      </c>
      <c r="Q68" s="57">
        <f>($D68/$C68)*R68</f>
        <v>7.2279792746113989</v>
      </c>
      <c r="R68" s="18">
        <v>31</v>
      </c>
      <c r="S68" s="29"/>
      <c r="T68" s="18"/>
      <c r="U68" s="57">
        <f>($D68/$C68)*V68</f>
        <v>7.2279792746113989</v>
      </c>
      <c r="V68" s="18">
        <v>31</v>
      </c>
      <c r="W68" s="57">
        <f>($D68/$C68)*X68</f>
        <v>4.8963730569948183</v>
      </c>
      <c r="X68" s="18">
        <v>21</v>
      </c>
      <c r="Y68" s="57">
        <f>($D68/$C68)*Z68</f>
        <v>3.9637305699481864</v>
      </c>
      <c r="Z68" s="18">
        <v>17</v>
      </c>
      <c r="AA68" s="81">
        <f t="shared" si="7"/>
        <v>45</v>
      </c>
    </row>
    <row r="69" spans="1:37" x14ac:dyDescent="0.25">
      <c r="A69" s="27" t="s">
        <v>65</v>
      </c>
      <c r="B69" s="18">
        <v>30</v>
      </c>
      <c r="C69" s="76">
        <f>F69+H69+J69+P69+R69+T69+L69+Z69+X69+V69+N69</f>
        <v>210</v>
      </c>
      <c r="D69" s="28">
        <v>45</v>
      </c>
      <c r="E69" s="30"/>
      <c r="F69" s="18"/>
      <c r="G69" s="30"/>
      <c r="H69" s="18"/>
      <c r="I69" s="18"/>
      <c r="J69" s="18"/>
      <c r="K69" s="57">
        <f>($D69/$C69)*L69</f>
        <v>6.4285714285714279</v>
      </c>
      <c r="L69" s="18">
        <v>30</v>
      </c>
      <c r="M69" s="57">
        <f>($D69/$C69)*N69</f>
        <v>6.4285714285714279</v>
      </c>
      <c r="N69" s="18">
        <v>30</v>
      </c>
      <c r="O69" s="57">
        <f>($D69/$C69)*P69</f>
        <v>6.4285714285714279</v>
      </c>
      <c r="P69" s="18">
        <v>30</v>
      </c>
      <c r="Q69" s="57">
        <f>($D69/$C69)*R69</f>
        <v>6.4285714285714279</v>
      </c>
      <c r="R69" s="18">
        <v>30</v>
      </c>
      <c r="S69" s="29"/>
      <c r="T69" s="18"/>
      <c r="U69" s="57">
        <f>($D69/$C69)*V69</f>
        <v>6.4285714285714279</v>
      </c>
      <c r="V69" s="18">
        <v>30</v>
      </c>
      <c r="W69" s="57">
        <f>($D69/$C69)*X69</f>
        <v>6.4285714285714279</v>
      </c>
      <c r="X69" s="18">
        <v>30</v>
      </c>
      <c r="Y69" s="57">
        <f>($D69/$C69)*Z69</f>
        <v>6.4285714285714279</v>
      </c>
      <c r="Z69" s="18">
        <v>30</v>
      </c>
      <c r="AA69" s="81">
        <f t="shared" si="7"/>
        <v>45</v>
      </c>
    </row>
    <row r="70" spans="1:37" s="21" customFormat="1" ht="15.75" thickBot="1" x14ac:dyDescent="0.3">
      <c r="A70" s="44" t="s">
        <v>64</v>
      </c>
      <c r="B70" s="18">
        <v>31</v>
      </c>
      <c r="C70" s="76">
        <f>F70+H70+J70+P70+R70+T70+L70+Z70+X70+V70+N70</f>
        <v>194</v>
      </c>
      <c r="D70" s="49">
        <v>45</v>
      </c>
      <c r="E70" s="46"/>
      <c r="F70" s="45"/>
      <c r="G70" s="48"/>
      <c r="H70" s="45"/>
      <c r="I70" s="45"/>
      <c r="J70" s="45"/>
      <c r="K70" s="57">
        <f>($D70/$C70)*L70</f>
        <v>7.1907216494845363</v>
      </c>
      <c r="L70" s="18">
        <v>31</v>
      </c>
      <c r="M70" s="57">
        <f>($D70/$C70)*N70</f>
        <v>7.1907216494845363</v>
      </c>
      <c r="N70" s="18">
        <v>31</v>
      </c>
      <c r="O70" s="57">
        <f>($D70/$C70)*P70</f>
        <v>7.1907216494845363</v>
      </c>
      <c r="P70" s="18">
        <v>31</v>
      </c>
      <c r="Q70" s="57">
        <f>($D70/$C70)*R70</f>
        <v>7.1907216494845363</v>
      </c>
      <c r="R70" s="18">
        <v>31</v>
      </c>
      <c r="S70" s="46"/>
      <c r="T70" s="45"/>
      <c r="U70" s="57">
        <f>($D70/$C70)*V70</f>
        <v>1.8556701030927836</v>
      </c>
      <c r="V70" s="18">
        <v>8</v>
      </c>
      <c r="W70" s="57">
        <f>($D70/$C70)*X70</f>
        <v>7.1907216494845363</v>
      </c>
      <c r="X70" s="18">
        <v>31</v>
      </c>
      <c r="Y70" s="57">
        <f>($D70/$C70)*Z70</f>
        <v>7.1907216494845363</v>
      </c>
      <c r="Z70" s="18">
        <v>31</v>
      </c>
      <c r="AA70" s="81">
        <f t="shared" si="7"/>
        <v>45</v>
      </c>
      <c r="AB70" s="20"/>
      <c r="AD70" s="22"/>
    </row>
    <row r="71" spans="1:37" ht="15.75" thickBot="1" x14ac:dyDescent="0.3">
      <c r="A71" s="34" t="s">
        <v>4</v>
      </c>
      <c r="B71" s="40"/>
      <c r="C71" s="40"/>
      <c r="D71" s="32">
        <f>SUM(D56:D70)</f>
        <v>615</v>
      </c>
      <c r="E71" s="32">
        <f>SUM(E56:E70)</f>
        <v>55.070905126261643</v>
      </c>
      <c r="F71" s="33"/>
      <c r="G71" s="32">
        <f>SUM(G56:G70)</f>
        <v>55.396714589012028</v>
      </c>
      <c r="H71" s="33"/>
      <c r="I71" s="32">
        <f>SUM(I56:I70)</f>
        <v>13.681533646322379</v>
      </c>
      <c r="J71" s="33"/>
      <c r="K71" s="32">
        <f>SUM(K56:K70)</f>
        <v>59.714113260367981</v>
      </c>
      <c r="L71" s="33"/>
      <c r="M71" s="32">
        <f>SUM(M56:M70)</f>
        <v>24.50924418365328</v>
      </c>
      <c r="N71" s="65"/>
      <c r="O71" s="32">
        <f>SUM(O56:O70)</f>
        <v>66.331011029411172</v>
      </c>
      <c r="P71" s="33"/>
      <c r="Q71" s="32">
        <f>SUM(Q56:Q70)</f>
        <v>20.847272352667364</v>
      </c>
      <c r="R71" s="33"/>
      <c r="S71" s="32">
        <f>SUM(S56:S70)</f>
        <v>48.443793590915128</v>
      </c>
      <c r="T71" s="33"/>
      <c r="U71" s="32">
        <f>SUM(U56:U70)</f>
        <v>112.24092429320592</v>
      </c>
      <c r="V71" s="33"/>
      <c r="W71" s="32">
        <f>SUM(W56:W70)</f>
        <v>107.60609826954159</v>
      </c>
      <c r="X71" s="33"/>
      <c r="Y71" s="32">
        <f>SUM(Y56:Y70)</f>
        <v>51.158389658641504</v>
      </c>
      <c r="Z71" s="33"/>
      <c r="AA71" s="81">
        <f t="shared" si="7"/>
        <v>615.00000000000011</v>
      </c>
      <c r="AB71" s="16">
        <f>SUM(AA56:AA70)</f>
        <v>615</v>
      </c>
      <c r="AC71" s="81"/>
      <c r="AK71" s="10"/>
    </row>
    <row r="72" spans="1:37" ht="15.75" x14ac:dyDescent="0.25">
      <c r="A72" s="11"/>
      <c r="D72" s="12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3"/>
      <c r="T72" s="13"/>
      <c r="U72" s="13"/>
      <c r="V72" s="13"/>
      <c r="W72" s="13"/>
      <c r="X72" s="13"/>
      <c r="Y72" s="10"/>
      <c r="Z72" s="10"/>
      <c r="AA72" s="10"/>
      <c r="AK72" s="10"/>
    </row>
    <row r="73" spans="1:37" x14ac:dyDescent="0.25">
      <c r="A73" s="21" t="s">
        <v>8</v>
      </c>
      <c r="D73" s="16">
        <f>(D19+D32+D51+D71)</f>
        <v>7198.3900000000012</v>
      </c>
      <c r="E73" s="16">
        <f>(E19+E32+E51+E71)</f>
        <v>385.92602488703307</v>
      </c>
      <c r="G73" s="16">
        <f>(G19+G32+G51+G71)</f>
        <v>578.05872893531478</v>
      </c>
      <c r="I73" s="16">
        <f>(I19+I32+I51+I71)</f>
        <v>243.47743142787837</v>
      </c>
      <c r="K73" s="107">
        <f>(K19+K32+K51+K71)</f>
        <v>996.96327360545308</v>
      </c>
      <c r="M73" s="16">
        <f>(M19+M32+M51+M71)</f>
        <v>171.89724707406464</v>
      </c>
      <c r="O73" s="106">
        <f>(O19+O32+O51+O71)</f>
        <v>1224.5125790947131</v>
      </c>
      <c r="Q73" s="16">
        <f>(Q19+Q32+Q51+Q71)</f>
        <v>138.40925971849603</v>
      </c>
      <c r="S73" s="16">
        <f>(S19+S32+S51+S71)</f>
        <v>315.87302144560186</v>
      </c>
      <c r="U73" s="16">
        <f>(U19+U32+U51+U71)</f>
        <v>1361.526371363479</v>
      </c>
      <c r="W73" s="106">
        <f>(W19+W32+W51+W71)</f>
        <v>1193.4600442709977</v>
      </c>
      <c r="Y73" s="16">
        <f>(Y19+Y32+Y51+Y71)</f>
        <v>588.28601817696835</v>
      </c>
      <c r="AA73" s="16">
        <f>(AA19+AA32+AA51+AA71)</f>
        <v>7198.3899999999994</v>
      </c>
      <c r="AB73" s="13">
        <f>SUM(AB3:AB71)</f>
        <v>7198.3900000000012</v>
      </c>
    </row>
    <row r="74" spans="1:37" x14ac:dyDescent="0.25">
      <c r="Y74" s="16"/>
      <c r="Z74" s="5">
        <f>SUM(E73:V73)</f>
        <v>5416.6439375520331</v>
      </c>
    </row>
    <row r="75" spans="1:37" x14ac:dyDescent="0.25">
      <c r="A75" s="21"/>
      <c r="Y75" s="5"/>
    </row>
    <row r="76" spans="1:37" x14ac:dyDescent="0.25">
      <c r="B76" s="5"/>
    </row>
    <row r="77" spans="1:37" x14ac:dyDescent="0.25">
      <c r="B77" s="5"/>
    </row>
    <row r="78" spans="1:37" x14ac:dyDescent="0.25">
      <c r="B78" s="5"/>
    </row>
    <row r="79" spans="1:37" x14ac:dyDescent="0.25">
      <c r="B79" s="5"/>
    </row>
    <row r="80" spans="1:37" x14ac:dyDescent="0.25">
      <c r="B80" s="5"/>
      <c r="C80" s="16"/>
    </row>
    <row r="81" spans="1:3" x14ac:dyDescent="0.25">
      <c r="A81" s="16"/>
      <c r="B81" s="16"/>
    </row>
    <row r="82" spans="1:3" x14ac:dyDescent="0.25">
      <c r="B82" s="5"/>
    </row>
    <row r="83" spans="1:3" x14ac:dyDescent="0.25">
      <c r="B83" s="5"/>
    </row>
    <row r="84" spans="1:3" x14ac:dyDescent="0.25">
      <c r="B84" s="5"/>
    </row>
    <row r="85" spans="1:3" x14ac:dyDescent="0.25">
      <c r="B85" s="5"/>
    </row>
    <row r="86" spans="1:3" x14ac:dyDescent="0.25">
      <c r="B86" s="5"/>
      <c r="C86" s="16"/>
    </row>
    <row r="87" spans="1:3" x14ac:dyDescent="0.25">
      <c r="A87" s="21"/>
      <c r="C87" s="16"/>
    </row>
    <row r="88" spans="1:3" x14ac:dyDescent="0.25">
      <c r="A88" s="16"/>
      <c r="C88" s="5"/>
    </row>
    <row r="89" spans="1:3" x14ac:dyDescent="0.25">
      <c r="A89" s="16"/>
      <c r="C89" s="16"/>
    </row>
    <row r="90" spans="1:3" x14ac:dyDescent="0.25">
      <c r="A90" s="16"/>
      <c r="C90" s="16"/>
    </row>
    <row r="91" spans="1:3" x14ac:dyDescent="0.25">
      <c r="A91" s="16"/>
      <c r="C91" s="16"/>
    </row>
    <row r="92" spans="1:3" x14ac:dyDescent="0.25">
      <c r="A92" s="16"/>
      <c r="C92" s="16"/>
    </row>
  </sheetData>
  <mergeCells count="60">
    <mergeCell ref="Y54:Z54"/>
    <mergeCell ref="M54:N54"/>
    <mergeCell ref="O54:P54"/>
    <mergeCell ref="Q54:R54"/>
    <mergeCell ref="S54:T54"/>
    <mergeCell ref="U54:V54"/>
    <mergeCell ref="W54:X54"/>
    <mergeCell ref="W35:X35"/>
    <mergeCell ref="Y35:Z35"/>
    <mergeCell ref="A54:A55"/>
    <mergeCell ref="B54:B55"/>
    <mergeCell ref="C54:C55"/>
    <mergeCell ref="D54:D55"/>
    <mergeCell ref="E54:F54"/>
    <mergeCell ref="G54:H54"/>
    <mergeCell ref="I54:J54"/>
    <mergeCell ref="K54:L54"/>
    <mergeCell ref="K35:L35"/>
    <mergeCell ref="M35:N35"/>
    <mergeCell ref="O35:P35"/>
    <mergeCell ref="Q35:R35"/>
    <mergeCell ref="S35:T35"/>
    <mergeCell ref="U35:V35"/>
    <mergeCell ref="U22:V22"/>
    <mergeCell ref="W22:X22"/>
    <mergeCell ref="Y22:Z22"/>
    <mergeCell ref="A35:A36"/>
    <mergeCell ref="B35:B36"/>
    <mergeCell ref="C35:C36"/>
    <mergeCell ref="D35:D36"/>
    <mergeCell ref="E35:F35"/>
    <mergeCell ref="G35:H35"/>
    <mergeCell ref="I35:J35"/>
    <mergeCell ref="I22:J22"/>
    <mergeCell ref="K22:L22"/>
    <mergeCell ref="M22:N22"/>
    <mergeCell ref="O22:P22"/>
    <mergeCell ref="Q22:R22"/>
    <mergeCell ref="S22:T22"/>
    <mergeCell ref="S3:T3"/>
    <mergeCell ref="U3:V3"/>
    <mergeCell ref="W3:X3"/>
    <mergeCell ref="Y3:Z3"/>
    <mergeCell ref="A22:A23"/>
    <mergeCell ref="B22:B23"/>
    <mergeCell ref="C22:C23"/>
    <mergeCell ref="D22:D23"/>
    <mergeCell ref="E22:F22"/>
    <mergeCell ref="G22:H22"/>
    <mergeCell ref="G3:H3"/>
    <mergeCell ref="I3:J3"/>
    <mergeCell ref="K3:L3"/>
    <mergeCell ref="M3:N3"/>
    <mergeCell ref="O3:P3"/>
    <mergeCell ref="Q3:R3"/>
    <mergeCell ref="A3:A4"/>
    <mergeCell ref="B3:B4"/>
    <mergeCell ref="C3:C4"/>
    <mergeCell ref="D3:D4"/>
    <mergeCell ref="E3:F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AA72-8D45-4A64-B410-0E8B4A2A39FC}">
  <dimension ref="A1:AL96"/>
  <sheetViews>
    <sheetView zoomScale="125" zoomScaleNormal="125" workbookViewId="0">
      <selection activeCell="AD44" sqref="AD44:AD55"/>
    </sheetView>
  </sheetViews>
  <sheetFormatPr defaultRowHeight="15" x14ac:dyDescent="0.25"/>
  <cols>
    <col min="1" max="1" width="26.85546875" customWidth="1"/>
    <col min="2" max="2" width="11.140625" customWidth="1"/>
    <col min="3" max="4" width="10.28515625" customWidth="1"/>
    <col min="5" max="5" width="10.140625" bestFit="1" customWidth="1"/>
    <col min="6" max="6" width="8.42578125" bestFit="1" customWidth="1"/>
    <col min="7" max="7" width="5.140625" bestFit="1" customWidth="1"/>
    <col min="8" max="8" width="8.42578125" bestFit="1" customWidth="1"/>
    <col min="9" max="9" width="5.140625" bestFit="1" customWidth="1"/>
    <col min="10" max="10" width="8.42578125" bestFit="1" customWidth="1"/>
    <col min="11" max="11" width="4.28515625" customWidth="1"/>
    <col min="12" max="12" width="8.42578125" bestFit="1" customWidth="1"/>
    <col min="13" max="13" width="5.140625" bestFit="1" customWidth="1"/>
    <col min="14" max="14" width="8.7109375" customWidth="1"/>
    <col min="15" max="15" width="5.140625" bestFit="1" customWidth="1"/>
    <col min="16" max="16" width="13.7109375" customWidth="1"/>
    <col min="17" max="17" width="5.28515625" bestFit="1" customWidth="1"/>
    <col min="18" max="18" width="9.42578125" customWidth="1"/>
    <col min="19" max="19" width="5.140625" bestFit="1" customWidth="1"/>
    <col min="20" max="20" width="8.42578125" bestFit="1" customWidth="1"/>
    <col min="21" max="21" width="5.140625" bestFit="1" customWidth="1"/>
    <col min="22" max="22" width="9.85546875" customWidth="1"/>
    <col min="23" max="23" width="5.140625" bestFit="1" customWidth="1"/>
    <col min="24" max="24" width="10.140625" customWidth="1"/>
    <col min="25" max="25" width="5.140625" bestFit="1" customWidth="1"/>
    <col min="26" max="26" width="8.42578125" bestFit="1" customWidth="1"/>
    <col min="27" max="27" width="9.85546875" bestFit="1" customWidth="1"/>
    <col min="28" max="28" width="10.7109375" bestFit="1" customWidth="1"/>
    <col min="29" max="29" width="10.7109375" customWidth="1"/>
    <col min="30" max="30" width="28.85546875" bestFit="1" customWidth="1"/>
  </cols>
  <sheetData>
    <row r="1" spans="1:30" ht="24" thickBot="1" x14ac:dyDescent="0.4">
      <c r="A1" s="1" t="s">
        <v>0</v>
      </c>
      <c r="D1" s="70"/>
    </row>
    <row r="2" spans="1:30" ht="15.75" thickBot="1" x14ac:dyDescent="0.3"/>
    <row r="3" spans="1:30" ht="48.75" customHeight="1" thickBot="1" x14ac:dyDescent="0.3">
      <c r="A3" s="91" t="s">
        <v>9</v>
      </c>
      <c r="B3" s="93" t="s">
        <v>1</v>
      </c>
      <c r="C3" s="93" t="s">
        <v>2</v>
      </c>
      <c r="D3" s="93"/>
      <c r="E3" s="93" t="s">
        <v>3</v>
      </c>
      <c r="F3" s="87" t="s">
        <v>54</v>
      </c>
      <c r="G3" s="88"/>
      <c r="H3" s="87" t="s">
        <v>53</v>
      </c>
      <c r="I3" s="88"/>
      <c r="J3" s="87" t="s">
        <v>44</v>
      </c>
      <c r="K3" s="88"/>
      <c r="L3" s="87" t="s">
        <v>50</v>
      </c>
      <c r="M3" s="88"/>
      <c r="N3" s="89" t="s">
        <v>61</v>
      </c>
      <c r="O3" s="90"/>
      <c r="P3" s="89" t="s">
        <v>55</v>
      </c>
      <c r="Q3" s="90"/>
      <c r="R3" s="87" t="s">
        <v>56</v>
      </c>
      <c r="S3" s="88"/>
      <c r="T3" s="87" t="s">
        <v>57</v>
      </c>
      <c r="U3" s="88"/>
      <c r="V3" s="89" t="s">
        <v>16</v>
      </c>
      <c r="W3" s="90"/>
      <c r="X3" s="87" t="s">
        <v>58</v>
      </c>
      <c r="Y3" s="88"/>
      <c r="Z3" s="87" t="s">
        <v>59</v>
      </c>
      <c r="AA3" s="88"/>
      <c r="AB3" s="2" t="s">
        <v>4</v>
      </c>
      <c r="AD3" s="101" t="s">
        <v>45</v>
      </c>
    </row>
    <row r="4" spans="1:30" ht="15.75" thickBot="1" x14ac:dyDescent="0.3">
      <c r="A4" s="92"/>
      <c r="B4" s="94"/>
      <c r="C4" s="94"/>
      <c r="D4" s="94"/>
      <c r="E4" s="94"/>
      <c r="F4" s="41" t="s">
        <v>5</v>
      </c>
      <c r="G4" s="42" t="s">
        <v>6</v>
      </c>
      <c r="H4" s="41" t="s">
        <v>5</v>
      </c>
      <c r="I4" s="42" t="s">
        <v>6</v>
      </c>
      <c r="J4" s="42"/>
      <c r="K4" s="42"/>
      <c r="L4" s="41"/>
      <c r="M4" s="42" t="s">
        <v>6</v>
      </c>
      <c r="N4" s="41" t="s">
        <v>5</v>
      </c>
      <c r="O4" s="42" t="s">
        <v>6</v>
      </c>
      <c r="P4" s="41" t="s">
        <v>5</v>
      </c>
      <c r="Q4" s="41" t="s">
        <v>6</v>
      </c>
      <c r="R4" s="41" t="s">
        <v>5</v>
      </c>
      <c r="S4" s="42" t="s">
        <v>6</v>
      </c>
      <c r="T4" s="41" t="s">
        <v>5</v>
      </c>
      <c r="U4" s="41" t="s">
        <v>6</v>
      </c>
      <c r="V4" s="41" t="s">
        <v>5</v>
      </c>
      <c r="W4" s="41" t="s">
        <v>6</v>
      </c>
      <c r="X4" s="41" t="s">
        <v>5</v>
      </c>
      <c r="Y4" s="41" t="s">
        <v>6</v>
      </c>
      <c r="Z4" s="41" t="s">
        <v>5</v>
      </c>
      <c r="AA4" s="41" t="s">
        <v>6</v>
      </c>
      <c r="AB4" s="43"/>
    </row>
    <row r="5" spans="1:30" ht="15" customHeight="1" x14ac:dyDescent="0.25">
      <c r="A5" s="47" t="s">
        <v>13</v>
      </c>
      <c r="B5" s="18">
        <v>30</v>
      </c>
      <c r="C5" s="26">
        <f>I5+S5+G5+AA5+U5+Y5+W5+Q5</f>
        <v>120</v>
      </c>
      <c r="D5" s="28"/>
      <c r="E5" s="28">
        <v>182.34</v>
      </c>
      <c r="F5" s="57">
        <f>($E5/$C5)*G5</f>
        <v>45.585000000000001</v>
      </c>
      <c r="G5" s="56">
        <v>30</v>
      </c>
      <c r="H5" s="59"/>
      <c r="I5" s="56"/>
      <c r="J5" s="56"/>
      <c r="K5" s="56"/>
      <c r="L5" s="56"/>
      <c r="M5" s="56"/>
      <c r="N5" s="63"/>
      <c r="O5" s="63"/>
      <c r="P5" s="59"/>
      <c r="Q5" s="56"/>
      <c r="R5" s="59"/>
      <c r="S5" s="56"/>
      <c r="T5" s="57">
        <f>($E5/$C5)*U5</f>
        <v>45.585000000000001</v>
      </c>
      <c r="U5" s="56">
        <v>30</v>
      </c>
      <c r="V5" s="84">
        <f>($E5/$C5)*W5</f>
        <v>45.585000000000001</v>
      </c>
      <c r="W5" s="18">
        <v>30</v>
      </c>
      <c r="X5" s="79">
        <f t="shared" ref="X5:X13" si="0">($E5/$C5)*Y5</f>
        <v>45.585000000000001</v>
      </c>
      <c r="Y5" s="56">
        <v>30</v>
      </c>
      <c r="Z5" s="59"/>
      <c r="AA5" s="56"/>
      <c r="AB5" s="58">
        <f>H5+R5+F5+Z5+T5+X5+V5+P5</f>
        <v>182.34</v>
      </c>
    </row>
    <row r="6" spans="1:30" ht="15" customHeight="1" x14ac:dyDescent="0.25">
      <c r="A6" s="47" t="s">
        <v>25</v>
      </c>
      <c r="B6" s="18">
        <v>32</v>
      </c>
      <c r="C6" s="76">
        <f>G6+I6+K6+Q6+S6+U6+M6+AA6+Y6+W6+O6</f>
        <v>134</v>
      </c>
      <c r="D6" s="28">
        <v>181.18</v>
      </c>
      <c r="E6" s="28">
        <v>181.18</v>
      </c>
      <c r="F6" s="57">
        <f>($E6/$C6)*G6</f>
        <v>43.266865671641796</v>
      </c>
      <c r="G6" s="18">
        <v>32</v>
      </c>
      <c r="H6" s="57">
        <f t="shared" ref="H6:H9" si="1">($E6/$C6)*I6</f>
        <v>24.337611940298508</v>
      </c>
      <c r="I6" s="18">
        <v>18</v>
      </c>
      <c r="J6" s="18"/>
      <c r="K6" s="18"/>
      <c r="L6" s="18"/>
      <c r="M6" s="18"/>
      <c r="N6" s="64"/>
      <c r="O6" s="64"/>
      <c r="P6" s="29"/>
      <c r="Q6" s="18"/>
      <c r="R6" s="29"/>
      <c r="S6" s="18"/>
      <c r="T6" s="79">
        <f t="shared" ref="T6" si="2">($E6/$C6)*U6</f>
        <v>43.266865671641796</v>
      </c>
      <c r="U6" s="18">
        <v>32</v>
      </c>
      <c r="V6" s="79">
        <f t="shared" ref="V6:V13" si="3">($E6/$C6)*W6</f>
        <v>43.266865671641796</v>
      </c>
      <c r="W6" s="18">
        <v>32</v>
      </c>
      <c r="X6" s="79">
        <f t="shared" si="0"/>
        <v>27.041791044776122</v>
      </c>
      <c r="Y6" s="18">
        <v>20</v>
      </c>
      <c r="Z6" s="29"/>
      <c r="AA6" s="18"/>
      <c r="AB6" s="81">
        <f t="shared" ref="AB6:AB13" si="4">F6+H6+J6+P6+R6+T6+L6+Z6+X6+V6+N6</f>
        <v>181.18</v>
      </c>
    </row>
    <row r="7" spans="1:30" ht="15" customHeight="1" x14ac:dyDescent="0.25">
      <c r="A7" s="47" t="s">
        <v>24</v>
      </c>
      <c r="B7" s="18">
        <v>30</v>
      </c>
      <c r="C7" s="76">
        <f>G7+I7+K7+Q7+S7+U7+M7+AA7+Y7+W7+O7</f>
        <v>142</v>
      </c>
      <c r="D7" s="28">
        <v>178.43</v>
      </c>
      <c r="E7" s="28">
        <v>178.43</v>
      </c>
      <c r="F7" s="57">
        <f t="shared" ref="F7:F10" si="5">($E7/$C7)*G7</f>
        <v>37.696478873239442</v>
      </c>
      <c r="G7" s="18">
        <v>30</v>
      </c>
      <c r="H7" s="57">
        <f t="shared" si="1"/>
        <v>27.644084507042258</v>
      </c>
      <c r="I7" s="18">
        <v>22</v>
      </c>
      <c r="J7" s="18"/>
      <c r="K7" s="18"/>
      <c r="L7" s="18"/>
      <c r="M7" s="18"/>
      <c r="N7" s="64"/>
      <c r="O7" s="64"/>
      <c r="P7" s="29"/>
      <c r="Q7" s="18"/>
      <c r="R7" s="29"/>
      <c r="S7" s="18"/>
      <c r="T7" s="79">
        <f t="shared" ref="T7" si="6">($E7/$C7)*U7</f>
        <v>37.696478873239442</v>
      </c>
      <c r="U7" s="18">
        <v>30</v>
      </c>
      <c r="V7" s="79">
        <f t="shared" si="3"/>
        <v>37.696478873239442</v>
      </c>
      <c r="W7" s="18">
        <v>30</v>
      </c>
      <c r="X7" s="79">
        <f t="shared" si="0"/>
        <v>37.696478873239442</v>
      </c>
      <c r="Y7" s="18">
        <v>30</v>
      </c>
      <c r="Z7" s="29"/>
      <c r="AA7" s="18"/>
      <c r="AB7" s="81">
        <f t="shared" si="4"/>
        <v>178.43000000000004</v>
      </c>
    </row>
    <row r="8" spans="1:30" ht="15" customHeight="1" x14ac:dyDescent="0.25">
      <c r="A8" s="47" t="s">
        <v>23</v>
      </c>
      <c r="B8" s="18">
        <v>30</v>
      </c>
      <c r="C8" s="76">
        <f>G8+I8+K8+Q8+S8+U8+M8+AA8+Y8+W8+O8</f>
        <v>157</v>
      </c>
      <c r="D8" s="28">
        <v>296.69</v>
      </c>
      <c r="E8" s="28">
        <v>296.69</v>
      </c>
      <c r="F8" s="57">
        <f t="shared" si="5"/>
        <v>56.692356687898091</v>
      </c>
      <c r="G8" s="18">
        <v>30</v>
      </c>
      <c r="H8" s="57">
        <f t="shared" si="1"/>
        <v>41.5743949044586</v>
      </c>
      <c r="I8" s="18">
        <v>22</v>
      </c>
      <c r="J8" s="18"/>
      <c r="K8" s="18"/>
      <c r="L8" s="18"/>
      <c r="M8" s="18"/>
      <c r="N8" s="64"/>
      <c r="O8" s="64"/>
      <c r="P8" s="29"/>
      <c r="Q8" s="18"/>
      <c r="R8" s="29"/>
      <c r="S8" s="18"/>
      <c r="T8" s="79">
        <f t="shared" ref="T8" si="7">($E8/$C8)*U8</f>
        <v>56.692356687898091</v>
      </c>
      <c r="U8" s="18">
        <v>30</v>
      </c>
      <c r="V8" s="79">
        <f t="shared" si="3"/>
        <v>56.692356687898091</v>
      </c>
      <c r="W8" s="18">
        <v>30</v>
      </c>
      <c r="X8" s="79">
        <f t="shared" si="0"/>
        <v>52.91286624203822</v>
      </c>
      <c r="Y8" s="18">
        <v>28</v>
      </c>
      <c r="Z8" s="79">
        <f t="shared" ref="Z8:Z11" si="8">($E8/$C8)*AA8</f>
        <v>32.12566878980892</v>
      </c>
      <c r="AA8" s="18">
        <v>17</v>
      </c>
      <c r="AB8" s="81">
        <f t="shared" si="4"/>
        <v>296.69</v>
      </c>
    </row>
    <row r="9" spans="1:30" ht="15" customHeight="1" x14ac:dyDescent="0.25">
      <c r="A9" s="68" t="s">
        <v>22</v>
      </c>
      <c r="B9" s="18">
        <v>31</v>
      </c>
      <c r="C9" s="76">
        <f>G9+I9+K9+Q9+S9+U9+M9+AA9+Y9+W9+O9</f>
        <v>130</v>
      </c>
      <c r="D9" s="70">
        <v>151.69</v>
      </c>
      <c r="E9" s="70">
        <v>151.69</v>
      </c>
      <c r="F9" s="57">
        <f t="shared" si="5"/>
        <v>36.172230769230772</v>
      </c>
      <c r="G9" s="18">
        <v>31</v>
      </c>
      <c r="H9" s="57">
        <f t="shared" si="1"/>
        <v>24.50376923076923</v>
      </c>
      <c r="I9" s="18">
        <v>21</v>
      </c>
      <c r="J9" s="18"/>
      <c r="K9" s="18"/>
      <c r="L9" s="18"/>
      <c r="M9" s="18"/>
      <c r="N9" s="64"/>
      <c r="O9" s="64"/>
      <c r="P9" s="29"/>
      <c r="Q9" s="18"/>
      <c r="R9" s="29"/>
      <c r="S9" s="18"/>
      <c r="T9" s="79">
        <f t="shared" ref="T9" si="9">($E9/$C9)*U9</f>
        <v>22.170076923076923</v>
      </c>
      <c r="U9" s="18">
        <v>19</v>
      </c>
      <c r="V9" s="79">
        <f t="shared" si="3"/>
        <v>36.172230769230772</v>
      </c>
      <c r="W9" s="18">
        <v>31</v>
      </c>
      <c r="X9" s="79">
        <f t="shared" si="0"/>
        <v>14.002153846153846</v>
      </c>
      <c r="Y9" s="18">
        <v>12</v>
      </c>
      <c r="Z9" s="79">
        <f t="shared" si="8"/>
        <v>18.669538461538462</v>
      </c>
      <c r="AA9" s="18">
        <v>16</v>
      </c>
      <c r="AB9" s="81">
        <f t="shared" si="4"/>
        <v>151.69</v>
      </c>
    </row>
    <row r="10" spans="1:30" ht="15" customHeight="1" x14ac:dyDescent="0.25">
      <c r="A10" s="71" t="s">
        <v>21</v>
      </c>
      <c r="B10" s="18">
        <v>29</v>
      </c>
      <c r="C10" s="76">
        <f>G10+I10+K10+Q10+S10+U10+M10+AA10+Y10+W10+O10</f>
        <v>104</v>
      </c>
      <c r="D10" s="70">
        <v>356.31</v>
      </c>
      <c r="E10" s="72">
        <v>236.14</v>
      </c>
      <c r="F10" s="57">
        <f t="shared" si="5"/>
        <v>22.705769230769231</v>
      </c>
      <c r="G10" s="18">
        <v>10</v>
      </c>
      <c r="H10" s="29"/>
      <c r="I10" s="18"/>
      <c r="J10" s="18"/>
      <c r="K10" s="18"/>
      <c r="L10" s="57">
        <f t="shared" ref="L10:L13" si="10">($E10/$C10)*M10</f>
        <v>15.894038461538461</v>
      </c>
      <c r="M10" s="18">
        <v>7</v>
      </c>
      <c r="N10" s="64"/>
      <c r="O10" s="64"/>
      <c r="P10" s="29"/>
      <c r="Q10" s="18"/>
      <c r="R10" s="29"/>
      <c r="S10" s="18"/>
      <c r="T10" s="29"/>
      <c r="U10" s="18"/>
      <c r="V10" s="79">
        <f t="shared" si="3"/>
        <v>65.846730769230774</v>
      </c>
      <c r="W10" s="18">
        <v>29</v>
      </c>
      <c r="X10" s="79">
        <f t="shared" si="0"/>
        <v>65.846730769230774</v>
      </c>
      <c r="Y10" s="18">
        <v>29</v>
      </c>
      <c r="Z10" s="79">
        <f t="shared" si="8"/>
        <v>65.846730769230774</v>
      </c>
      <c r="AA10" s="18">
        <v>29</v>
      </c>
      <c r="AB10" s="81">
        <f t="shared" si="4"/>
        <v>236.14</v>
      </c>
    </row>
    <row r="11" spans="1:30" ht="15" customHeight="1" x14ac:dyDescent="0.25">
      <c r="A11" s="47" t="s">
        <v>20</v>
      </c>
      <c r="B11" s="18">
        <v>31</v>
      </c>
      <c r="C11" s="76">
        <f>G11+I11+K11+Q11+S11+U11+M11+AA11+Y11+W11+O11</f>
        <v>146</v>
      </c>
      <c r="D11" s="70">
        <v>457.5</v>
      </c>
      <c r="E11" s="28">
        <v>560.59</v>
      </c>
      <c r="F11" s="29"/>
      <c r="G11" s="18"/>
      <c r="H11" s="29"/>
      <c r="I11" s="18"/>
      <c r="J11" s="18"/>
      <c r="K11" s="18"/>
      <c r="L11" s="57">
        <f t="shared" si="10"/>
        <v>119.02938356164385</v>
      </c>
      <c r="M11" s="18">
        <v>31</v>
      </c>
      <c r="N11" s="64"/>
      <c r="O11" s="64"/>
      <c r="P11" s="79">
        <f t="shared" ref="P11:P13" si="11">($E11/$C11)*Q11</f>
        <v>119.02938356164385</v>
      </c>
      <c r="Q11" s="18">
        <v>31</v>
      </c>
      <c r="R11" s="29"/>
      <c r="S11" s="18"/>
      <c r="T11" s="29"/>
      <c r="U11" s="18"/>
      <c r="V11" s="79">
        <f t="shared" si="3"/>
        <v>119.02938356164385</v>
      </c>
      <c r="W11" s="18">
        <v>31</v>
      </c>
      <c r="X11" s="79">
        <f t="shared" si="0"/>
        <v>119.02938356164385</v>
      </c>
      <c r="Y11" s="18">
        <v>31</v>
      </c>
      <c r="Z11" s="79">
        <f t="shared" si="8"/>
        <v>84.472465753424672</v>
      </c>
      <c r="AA11" s="18">
        <v>22</v>
      </c>
      <c r="AB11" s="81">
        <f t="shared" si="4"/>
        <v>560.59</v>
      </c>
    </row>
    <row r="12" spans="1:30" ht="15" customHeight="1" x14ac:dyDescent="0.25">
      <c r="A12" s="47" t="s">
        <v>19</v>
      </c>
      <c r="B12" s="18">
        <v>31</v>
      </c>
      <c r="C12" s="76">
        <f>G12+I12+K12+Q12+S12+U12+M12+AA12+Y12+W12+O12</f>
        <v>82</v>
      </c>
      <c r="D12" s="70">
        <v>410.26</v>
      </c>
      <c r="E12" s="72">
        <v>463.74</v>
      </c>
      <c r="F12" s="29"/>
      <c r="G12" s="18"/>
      <c r="H12" s="79">
        <f t="shared" ref="H12:H13" si="12">($E12/$C12)*I12</f>
        <v>33.932195121951217</v>
      </c>
      <c r="I12" s="18">
        <v>6</v>
      </c>
      <c r="J12" s="18"/>
      <c r="K12" s="18"/>
      <c r="L12" s="57">
        <f t="shared" si="10"/>
        <v>175.31634146341463</v>
      </c>
      <c r="M12" s="18">
        <v>31</v>
      </c>
      <c r="N12" s="64"/>
      <c r="O12" s="64"/>
      <c r="P12" s="79">
        <f t="shared" si="11"/>
        <v>175.31634146341463</v>
      </c>
      <c r="Q12" s="18">
        <v>31</v>
      </c>
      <c r="R12" s="29"/>
      <c r="S12" s="18"/>
      <c r="T12" s="29"/>
      <c r="U12" s="18"/>
      <c r="V12" s="79">
        <f t="shared" si="3"/>
        <v>11.310731707317073</v>
      </c>
      <c r="W12" s="18">
        <v>2</v>
      </c>
      <c r="X12" s="79">
        <f t="shared" si="0"/>
        <v>67.864390243902434</v>
      </c>
      <c r="Y12" s="18">
        <v>12</v>
      </c>
      <c r="Z12" s="29"/>
      <c r="AA12" s="18"/>
      <c r="AB12" s="81">
        <f t="shared" si="4"/>
        <v>463.74</v>
      </c>
    </row>
    <row r="13" spans="1:30" ht="15" customHeight="1" x14ac:dyDescent="0.25">
      <c r="A13" s="47" t="s">
        <v>41</v>
      </c>
      <c r="B13" s="18">
        <v>32</v>
      </c>
      <c r="C13" s="76">
        <f>G13+I13+K13+Q13+S13+U13+M13+AA13+Y13+W13+O13</f>
        <v>114</v>
      </c>
      <c r="D13" s="70">
        <v>470.14</v>
      </c>
      <c r="E13" s="28">
        <v>654.53</v>
      </c>
      <c r="F13" s="29"/>
      <c r="G13" s="18"/>
      <c r="H13" s="79">
        <f t="shared" si="12"/>
        <v>137.79578947368421</v>
      </c>
      <c r="I13" s="18">
        <v>24</v>
      </c>
      <c r="J13" s="18"/>
      <c r="K13" s="18"/>
      <c r="L13" s="57">
        <f t="shared" si="10"/>
        <v>183.7277192982456</v>
      </c>
      <c r="M13" s="18">
        <v>32</v>
      </c>
      <c r="N13" s="64"/>
      <c r="O13" s="64"/>
      <c r="P13" s="79">
        <f t="shared" si="11"/>
        <v>183.7277192982456</v>
      </c>
      <c r="Q13" s="18">
        <v>32</v>
      </c>
      <c r="R13" s="29"/>
      <c r="S13" s="18"/>
      <c r="T13" s="29"/>
      <c r="U13" s="18"/>
      <c r="V13" s="79">
        <f t="shared" si="3"/>
        <v>63.156403508771923</v>
      </c>
      <c r="W13" s="18">
        <v>11</v>
      </c>
      <c r="X13" s="79">
        <f t="shared" si="0"/>
        <v>86.122368421052627</v>
      </c>
      <c r="Y13" s="18">
        <v>15</v>
      </c>
      <c r="Z13" s="29"/>
      <c r="AA13" s="18"/>
      <c r="AB13" s="81">
        <f t="shared" si="4"/>
        <v>654.53000000000009</v>
      </c>
    </row>
    <row r="14" spans="1:30" ht="15" customHeight="1" x14ac:dyDescent="0.25">
      <c r="A14" s="74" t="s">
        <v>18</v>
      </c>
      <c r="B14" s="75">
        <v>30</v>
      </c>
      <c r="C14" s="76">
        <f>G14+I14+K14+Q14+S14+U14+M14+AA14+Y14+W14+O14</f>
        <v>119</v>
      </c>
      <c r="D14" s="77">
        <v>501.01</v>
      </c>
      <c r="E14" s="78">
        <v>584.82000000000005</v>
      </c>
      <c r="F14" s="79"/>
      <c r="G14" s="75"/>
      <c r="H14" s="79">
        <f>($E14/$C14)*I14</f>
        <v>73.716806722689086</v>
      </c>
      <c r="I14" s="75">
        <v>15</v>
      </c>
      <c r="J14" s="79">
        <f>($E14/$C14)*K14</f>
        <v>29.486722689075634</v>
      </c>
      <c r="K14" s="75">
        <v>6</v>
      </c>
      <c r="L14" s="79">
        <f>($E14/$C14)*M14</f>
        <v>103.20352941176472</v>
      </c>
      <c r="M14" s="75">
        <v>21</v>
      </c>
      <c r="N14" s="80"/>
      <c r="O14" s="80"/>
      <c r="P14" s="79">
        <f>($E14/$C14)*Q14</f>
        <v>147.43361344537817</v>
      </c>
      <c r="Q14" s="75">
        <v>30</v>
      </c>
      <c r="R14" s="79"/>
      <c r="S14" s="75"/>
      <c r="T14" s="79"/>
      <c r="U14" s="75"/>
      <c r="V14" s="79">
        <f>($E14/$C14)*W14</f>
        <v>147.43361344537817</v>
      </c>
      <c r="W14" s="75">
        <v>30</v>
      </c>
      <c r="X14" s="79">
        <f>($E14/$C14)*Y14</f>
        <v>83.545714285714297</v>
      </c>
      <c r="Y14" s="75">
        <v>17</v>
      </c>
      <c r="Z14" s="79"/>
      <c r="AA14" s="75"/>
      <c r="AB14" s="81">
        <f>F14+H14+J14+P14+R14+T14+L14+Z14+X14+V14+N14</f>
        <v>584.82000000000016</v>
      </c>
    </row>
    <row r="15" spans="1:30" ht="15" customHeight="1" x14ac:dyDescent="0.25">
      <c r="A15" s="74" t="s">
        <v>17</v>
      </c>
      <c r="B15" s="75">
        <v>31</v>
      </c>
      <c r="C15" s="76">
        <f>G15+I15+K15+Q15+S15+U15+M15+AA15+Y15+W15+O15</f>
        <v>148</v>
      </c>
      <c r="D15" s="77">
        <v>475.59</v>
      </c>
      <c r="E15" s="78">
        <v>569.49</v>
      </c>
      <c r="F15" s="79"/>
      <c r="G15" s="75"/>
      <c r="H15" s="79"/>
      <c r="I15" s="75"/>
      <c r="J15" s="79">
        <f>($E15/$C15)*K15</f>
        <v>119.28506756756758</v>
      </c>
      <c r="K15" s="75">
        <v>31</v>
      </c>
      <c r="L15" s="79">
        <f>($E15/$C15)*M15</f>
        <v>0</v>
      </c>
      <c r="M15" s="75">
        <v>0</v>
      </c>
      <c r="N15" s="80"/>
      <c r="O15" s="80"/>
      <c r="P15" s="79">
        <f>($E15/$C15)*Q15</f>
        <v>119.28506756756758</v>
      </c>
      <c r="Q15" s="75">
        <v>31</v>
      </c>
      <c r="R15" s="79"/>
      <c r="S15" s="75"/>
      <c r="T15" s="79"/>
      <c r="U15" s="75"/>
      <c r="V15" s="79">
        <f t="shared" ref="V15:V17" si="13">($E15/$C15)*W15</f>
        <v>119.28506756756758</v>
      </c>
      <c r="W15" s="75">
        <v>31</v>
      </c>
      <c r="X15" s="79">
        <f t="shared" ref="X15:X17" si="14">($E15/$C15)*Y15</f>
        <v>103.89344594594596</v>
      </c>
      <c r="Y15" s="75">
        <v>27</v>
      </c>
      <c r="Z15" s="79">
        <f>($E15/$C15)*AA15</f>
        <v>107.74135135135135</v>
      </c>
      <c r="AA15" s="75">
        <v>28</v>
      </c>
      <c r="AB15" s="81">
        <f t="shared" ref="AB15:AB20" si="15">F15+H15+J15+P15+R15+T15+L15+Z15+X15+V15+N15</f>
        <v>569.49</v>
      </c>
    </row>
    <row r="16" spans="1:30" ht="15" customHeight="1" x14ac:dyDescent="0.25">
      <c r="A16" s="74" t="s">
        <v>42</v>
      </c>
      <c r="B16" s="75">
        <v>30</v>
      </c>
      <c r="C16" s="76">
        <f>G16+I16+K16+Q16+S16+U16+M16+AA16+Y16+W16+O16</f>
        <v>134</v>
      </c>
      <c r="D16" s="77">
        <v>396.05</v>
      </c>
      <c r="E16" s="78">
        <v>338.85</v>
      </c>
      <c r="F16" s="79"/>
      <c r="G16" s="75"/>
      <c r="H16" s="79"/>
      <c r="I16" s="75"/>
      <c r="J16" s="79">
        <f>($E16/$C16)*K16</f>
        <v>22.758582089552238</v>
      </c>
      <c r="K16" s="75">
        <v>9</v>
      </c>
      <c r="L16" s="57">
        <f t="shared" ref="L16:N17" si="16">($E16/$C16)*M16</f>
        <v>55.632089552238803</v>
      </c>
      <c r="M16" s="75">
        <v>22</v>
      </c>
      <c r="N16" s="57">
        <f t="shared" si="16"/>
        <v>32.873507462686568</v>
      </c>
      <c r="O16" s="80">
        <v>13</v>
      </c>
      <c r="P16" s="79">
        <f t="shared" ref="P16:R17" si="17">($E16/$C16)*Q16</f>
        <v>75.861940298507463</v>
      </c>
      <c r="Q16" s="75">
        <v>30</v>
      </c>
      <c r="R16" s="79">
        <f t="shared" si="17"/>
        <v>15.172388059701493</v>
      </c>
      <c r="S16" s="75">
        <v>6</v>
      </c>
      <c r="T16" s="79"/>
      <c r="U16" s="75"/>
      <c r="V16" s="79">
        <f t="shared" si="13"/>
        <v>75.861940298507463</v>
      </c>
      <c r="W16" s="75">
        <v>30</v>
      </c>
      <c r="X16" s="79">
        <f t="shared" si="14"/>
        <v>53.103358208955221</v>
      </c>
      <c r="Y16" s="75">
        <v>21</v>
      </c>
      <c r="Z16" s="79">
        <f t="shared" ref="Z16:Z17" si="18">($E16/$C16)*AA16</f>
        <v>7.5861940298507466</v>
      </c>
      <c r="AA16" s="75">
        <v>3</v>
      </c>
      <c r="AB16" s="81">
        <f t="shared" si="15"/>
        <v>338.85</v>
      </c>
    </row>
    <row r="17" spans="1:31" ht="15" customHeight="1" x14ac:dyDescent="0.25">
      <c r="A17" s="47" t="s">
        <v>43</v>
      </c>
      <c r="B17" s="18">
        <v>30</v>
      </c>
      <c r="C17" s="76">
        <f>G17+I17+K17+Q17+S17+U17+M17+AA17+Y17+W17+O17</f>
        <v>200</v>
      </c>
      <c r="D17" s="70">
        <v>381.5</v>
      </c>
      <c r="E17" s="28">
        <v>296.89</v>
      </c>
      <c r="F17" s="29"/>
      <c r="G17" s="18"/>
      <c r="H17" s="29"/>
      <c r="I17" s="18"/>
      <c r="J17" s="18"/>
      <c r="K17" s="18"/>
      <c r="L17" s="57">
        <f t="shared" si="16"/>
        <v>44.533499999999997</v>
      </c>
      <c r="M17" s="18">
        <v>30</v>
      </c>
      <c r="N17" s="57">
        <f t="shared" si="16"/>
        <v>44.533499999999997</v>
      </c>
      <c r="O17" s="64">
        <v>30</v>
      </c>
      <c r="P17" s="79">
        <f t="shared" si="17"/>
        <v>44.533499999999997</v>
      </c>
      <c r="Q17" s="18">
        <v>30</v>
      </c>
      <c r="R17" s="79">
        <f t="shared" si="17"/>
        <v>44.533499999999997</v>
      </c>
      <c r="S17" s="18">
        <v>30</v>
      </c>
      <c r="T17" s="29"/>
      <c r="U17" s="18"/>
      <c r="V17" s="79">
        <f t="shared" si="13"/>
        <v>44.533499999999997</v>
      </c>
      <c r="W17" s="18">
        <v>30</v>
      </c>
      <c r="X17" s="79">
        <f t="shared" si="14"/>
        <v>37.111249999999998</v>
      </c>
      <c r="Y17" s="18">
        <v>25</v>
      </c>
      <c r="Z17" s="79">
        <f t="shared" si="18"/>
        <v>37.111249999999998</v>
      </c>
      <c r="AA17" s="18">
        <v>25</v>
      </c>
      <c r="AB17" s="81">
        <f t="shared" si="15"/>
        <v>296.89</v>
      </c>
    </row>
    <row r="18" spans="1:31" ht="15" customHeight="1" x14ac:dyDescent="0.25">
      <c r="A18" s="47" t="s">
        <v>77</v>
      </c>
      <c r="B18" s="18"/>
      <c r="C18" s="76"/>
      <c r="D18" s="70"/>
      <c r="E18" s="28"/>
      <c r="F18" s="29"/>
      <c r="G18" s="18"/>
      <c r="H18" s="29"/>
      <c r="I18" s="18"/>
      <c r="J18" s="18"/>
      <c r="K18" s="18"/>
      <c r="L18" s="59"/>
      <c r="M18" s="18"/>
      <c r="N18" s="102"/>
      <c r="O18" s="64"/>
      <c r="P18" s="79"/>
      <c r="Q18" s="18"/>
      <c r="R18" s="79"/>
      <c r="S18" s="18"/>
      <c r="T18" s="29"/>
      <c r="U18" s="18"/>
      <c r="V18" s="79"/>
      <c r="W18" s="18"/>
      <c r="X18" s="79"/>
      <c r="Y18" s="18"/>
      <c r="Z18" s="79"/>
      <c r="AA18" s="18"/>
      <c r="AB18" s="81"/>
    </row>
    <row r="19" spans="1:31" ht="15.75" thickBot="1" x14ac:dyDescent="0.3">
      <c r="A19" s="27"/>
      <c r="B19" s="18"/>
      <c r="C19" s="26"/>
      <c r="D19" s="26"/>
      <c r="E19" s="28"/>
      <c r="F19" s="30"/>
      <c r="G19" s="18"/>
      <c r="H19" s="30"/>
      <c r="I19" s="18"/>
      <c r="J19" s="18"/>
      <c r="K19" s="18"/>
      <c r="L19" s="18"/>
      <c r="M19" s="18"/>
      <c r="N19" s="64"/>
      <c r="O19" s="64"/>
      <c r="P19" s="29"/>
      <c r="Q19" s="18"/>
      <c r="R19" s="30"/>
      <c r="S19" s="18"/>
      <c r="T19" s="29"/>
      <c r="U19" s="18"/>
      <c r="V19" s="29"/>
      <c r="W19" s="18"/>
      <c r="X19" s="29"/>
      <c r="Y19" s="18"/>
      <c r="Z19" s="30"/>
      <c r="AA19" s="18"/>
      <c r="AB19" s="19"/>
    </row>
    <row r="20" spans="1:31" ht="15.75" thickBot="1" x14ac:dyDescent="0.3">
      <c r="A20" s="14" t="s">
        <v>4</v>
      </c>
      <c r="B20" s="31"/>
      <c r="C20" s="31"/>
      <c r="D20" s="32">
        <f>SUM(D5:D19)</f>
        <v>4256.3500000000004</v>
      </c>
      <c r="E20" s="32">
        <f>SUM(E5:E19)</f>
        <v>4695.380000000001</v>
      </c>
      <c r="F20" s="32">
        <f>SUM(F5:F19)</f>
        <v>242.11870123277933</v>
      </c>
      <c r="G20" s="33"/>
      <c r="H20" s="32">
        <f>SUM(H5:H19)</f>
        <v>363.50465190089312</v>
      </c>
      <c r="I20" s="33"/>
      <c r="J20" s="32">
        <f>SUM(J5:J19)</f>
        <v>171.53037234619546</v>
      </c>
      <c r="K20" s="33"/>
      <c r="L20" s="32">
        <f>SUM(L5:L19)</f>
        <v>697.33660174884608</v>
      </c>
      <c r="M20" s="33"/>
      <c r="N20" s="32">
        <f>SUM(N5:N19)</f>
        <v>77.407007462686565</v>
      </c>
      <c r="O20" s="65"/>
      <c r="P20" s="32">
        <f>SUM(P5:P19)</f>
        <v>865.18756563475722</v>
      </c>
      <c r="Q20" s="33"/>
      <c r="R20" s="32">
        <f>SUM(R5:R19)</f>
        <v>59.705888059701493</v>
      </c>
      <c r="S20" s="33"/>
      <c r="T20" s="32">
        <f>SUM(T5:T19)</f>
        <v>205.41077815585626</v>
      </c>
      <c r="U20" s="33"/>
      <c r="V20" s="32">
        <f>SUM(V5:V19)</f>
        <v>865.87030286042682</v>
      </c>
      <c r="W20" s="33"/>
      <c r="X20" s="32">
        <f>SUM(X5:X19)</f>
        <v>793.75493144265283</v>
      </c>
      <c r="Y20" s="33"/>
      <c r="Z20" s="32">
        <f>SUM(Z5:Z19)</f>
        <v>353.55319915520488</v>
      </c>
      <c r="AA20" s="33"/>
      <c r="AB20" s="81">
        <f t="shared" si="15"/>
        <v>4695.3799999999992</v>
      </c>
      <c r="AC20" s="16">
        <f>SUM(AB5:AB19)</f>
        <v>4695.380000000001</v>
      </c>
    </row>
    <row r="21" spans="1:31" x14ac:dyDescent="0.25">
      <c r="A21" s="15"/>
      <c r="B21" s="4"/>
      <c r="C21" s="4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6"/>
      <c r="Q21" s="17"/>
      <c r="R21" s="17"/>
      <c r="S21" s="17"/>
      <c r="T21" s="16"/>
      <c r="U21" s="17"/>
      <c r="V21" s="16"/>
      <c r="W21" s="17"/>
      <c r="X21" s="16"/>
      <c r="Y21" s="17"/>
      <c r="Z21" s="16"/>
      <c r="AA21" s="17"/>
      <c r="AB21" s="16"/>
      <c r="AC21" s="5"/>
    </row>
    <row r="22" spans="1:31" ht="15.75" thickBot="1" x14ac:dyDescent="0.3">
      <c r="A22" s="15"/>
      <c r="B22" s="4"/>
      <c r="C22" s="4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6"/>
      <c r="Q22" s="17"/>
      <c r="R22" s="17"/>
      <c r="S22" s="17"/>
      <c r="T22" s="16"/>
      <c r="U22" s="17"/>
      <c r="V22" s="16"/>
      <c r="W22" s="17"/>
      <c r="X22" s="16"/>
      <c r="Y22" s="17"/>
      <c r="Z22" s="16"/>
      <c r="AA22" s="17"/>
      <c r="AB22" s="16"/>
      <c r="AC22" s="5"/>
    </row>
    <row r="23" spans="1:31" ht="43.5" customHeight="1" thickBot="1" x14ac:dyDescent="0.3">
      <c r="A23" s="91" t="s">
        <v>10</v>
      </c>
      <c r="B23" s="93" t="s">
        <v>1</v>
      </c>
      <c r="C23" s="93" t="s">
        <v>2</v>
      </c>
      <c r="D23" s="52"/>
      <c r="E23" s="93" t="s">
        <v>3</v>
      </c>
      <c r="F23" s="87" t="s">
        <v>54</v>
      </c>
      <c r="G23" s="88"/>
      <c r="H23" s="87" t="s">
        <v>53</v>
      </c>
      <c r="I23" s="88"/>
      <c r="J23" s="87" t="s">
        <v>44</v>
      </c>
      <c r="K23" s="88"/>
      <c r="L23" s="87" t="s">
        <v>50</v>
      </c>
      <c r="M23" s="88"/>
      <c r="N23" s="89" t="s">
        <v>61</v>
      </c>
      <c r="O23" s="90"/>
      <c r="P23" s="89" t="s">
        <v>55</v>
      </c>
      <c r="Q23" s="90"/>
      <c r="R23" s="87" t="s">
        <v>56</v>
      </c>
      <c r="S23" s="88"/>
      <c r="T23" s="87" t="s">
        <v>57</v>
      </c>
      <c r="U23" s="88"/>
      <c r="V23" s="89" t="s">
        <v>16</v>
      </c>
      <c r="W23" s="90"/>
      <c r="X23" s="87" t="s">
        <v>58</v>
      </c>
      <c r="Y23" s="88"/>
      <c r="Z23" s="87" t="s">
        <v>59</v>
      </c>
      <c r="AA23" s="88"/>
      <c r="AB23" s="2" t="s">
        <v>4</v>
      </c>
    </row>
    <row r="24" spans="1:31" ht="26.25" customHeight="1" thickBot="1" x14ac:dyDescent="0.3">
      <c r="A24" s="92"/>
      <c r="B24" s="94"/>
      <c r="C24" s="94"/>
      <c r="D24" s="54"/>
      <c r="E24" s="94"/>
      <c r="F24" s="41" t="s">
        <v>5</v>
      </c>
      <c r="G24" s="42" t="s">
        <v>6</v>
      </c>
      <c r="H24" s="41" t="s">
        <v>5</v>
      </c>
      <c r="I24" s="42" t="s">
        <v>6</v>
      </c>
      <c r="J24" s="42"/>
      <c r="K24" s="42"/>
      <c r="L24" s="42"/>
      <c r="M24" s="42"/>
      <c r="N24" s="62"/>
      <c r="O24" s="62"/>
      <c r="P24" s="41" t="s">
        <v>5</v>
      </c>
      <c r="Q24" s="41" t="s">
        <v>6</v>
      </c>
      <c r="R24" s="41" t="s">
        <v>5</v>
      </c>
      <c r="S24" s="42" t="s">
        <v>6</v>
      </c>
      <c r="T24" s="41" t="s">
        <v>5</v>
      </c>
      <c r="U24" s="41" t="s">
        <v>6</v>
      </c>
      <c r="V24" s="41" t="s">
        <v>5</v>
      </c>
      <c r="W24" s="41" t="s">
        <v>6</v>
      </c>
      <c r="X24" s="41" t="s">
        <v>5</v>
      </c>
      <c r="Y24" s="41" t="s">
        <v>6</v>
      </c>
      <c r="Z24" s="41" t="s">
        <v>5</v>
      </c>
      <c r="AA24" s="41" t="s">
        <v>6</v>
      </c>
      <c r="AB24" s="43"/>
    </row>
    <row r="25" spans="1:31" s="21" customFormat="1" x14ac:dyDescent="0.25">
      <c r="A25" s="47" t="s">
        <v>14</v>
      </c>
      <c r="B25" s="18">
        <v>62</v>
      </c>
      <c r="C25" s="83">
        <f>I25+S25+G25+AA25+U25+Y25+W25+Q25</f>
        <v>250</v>
      </c>
      <c r="D25" s="47"/>
      <c r="E25" s="28">
        <v>145.07</v>
      </c>
      <c r="F25" s="57">
        <f>($E25/$C25)*G25</f>
        <v>27.273160000000001</v>
      </c>
      <c r="G25" s="56">
        <v>47</v>
      </c>
      <c r="H25" s="59"/>
      <c r="I25" s="56"/>
      <c r="J25" s="56"/>
      <c r="K25" s="56"/>
      <c r="L25" s="56"/>
      <c r="M25" s="56"/>
      <c r="N25" s="63"/>
      <c r="O25" s="63"/>
      <c r="P25" s="59"/>
      <c r="Q25" s="56"/>
      <c r="R25" s="57"/>
      <c r="S25" s="56"/>
      <c r="T25" s="57">
        <f>($E25/$C25)*U25</f>
        <v>35.977360000000004</v>
      </c>
      <c r="U25" s="56">
        <v>62</v>
      </c>
      <c r="V25" s="57">
        <f>($E25/$C25)*W25</f>
        <v>28.433720000000001</v>
      </c>
      <c r="W25" s="56">
        <v>49</v>
      </c>
      <c r="X25" s="57">
        <f>($E25/$C25)*Y25</f>
        <v>35.977360000000004</v>
      </c>
      <c r="Y25" s="56">
        <v>62</v>
      </c>
      <c r="Z25" s="79">
        <f t="shared" ref="X25:Z31" si="19">($E25/$C25)*AA25</f>
        <v>17.4084</v>
      </c>
      <c r="AA25" s="56">
        <v>30</v>
      </c>
      <c r="AB25" s="81">
        <f t="shared" ref="AB25:AB32" si="20">F25+H25+J25+P25+R25+T25+L25+Z25+X25+V25+N25</f>
        <v>145.07000000000002</v>
      </c>
      <c r="AC25" s="20"/>
      <c r="AE25" s="22"/>
    </row>
    <row r="26" spans="1:31" ht="15" customHeight="1" x14ac:dyDescent="0.25">
      <c r="A26" s="47" t="s">
        <v>26</v>
      </c>
      <c r="B26" s="18">
        <v>63</v>
      </c>
      <c r="C26" s="76">
        <f>G26+I26+K26+Q26+S26+U26+M26+AA26+Y26+W26+O26</f>
        <v>288</v>
      </c>
      <c r="D26" s="26"/>
      <c r="E26" s="28">
        <v>134.30000000000001</v>
      </c>
      <c r="F26" s="57">
        <f t="shared" ref="F26:F28" si="21">($E26/$C26)*G26</f>
        <v>29.378125000000004</v>
      </c>
      <c r="G26" s="18">
        <v>63</v>
      </c>
      <c r="H26" s="57">
        <f t="shared" ref="H26:H27" si="22">($E26/$C26)*I26</f>
        <v>22.383333333333336</v>
      </c>
      <c r="I26" s="18">
        <v>48</v>
      </c>
      <c r="J26" s="18"/>
      <c r="K26" s="18"/>
      <c r="L26" s="18"/>
      <c r="M26" s="18"/>
      <c r="N26" s="64"/>
      <c r="O26" s="64"/>
      <c r="P26" s="29"/>
      <c r="Q26" s="18"/>
      <c r="R26" s="29"/>
      <c r="S26" s="18"/>
      <c r="T26" s="79">
        <f t="shared" ref="T26:T27" si="23">($E26/$C26)*U26</f>
        <v>29.378125000000004</v>
      </c>
      <c r="U26" s="18">
        <v>63</v>
      </c>
      <c r="V26" s="79">
        <f t="shared" ref="V26:V29" si="24">($E26/$C26)*W26</f>
        <v>29.378125000000004</v>
      </c>
      <c r="W26" s="18">
        <v>63</v>
      </c>
      <c r="X26" s="79">
        <f t="shared" si="19"/>
        <v>23.782291666666669</v>
      </c>
      <c r="Y26" s="18">
        <v>51</v>
      </c>
      <c r="Z26" s="79"/>
      <c r="AA26" s="18"/>
      <c r="AB26" s="81">
        <f t="shared" si="20"/>
        <v>134.30000000000001</v>
      </c>
    </row>
    <row r="27" spans="1:31" ht="15" customHeight="1" x14ac:dyDescent="0.25">
      <c r="A27" s="47" t="s">
        <v>27</v>
      </c>
      <c r="B27" s="18">
        <v>59</v>
      </c>
      <c r="C27" s="76">
        <f>G27+I27+K27+Q27+S27+U27+M27+AA27+Y27+W27+O27</f>
        <v>293</v>
      </c>
      <c r="D27" s="26"/>
      <c r="E27" s="28">
        <v>139.69</v>
      </c>
      <c r="F27" s="57">
        <f t="shared" si="21"/>
        <v>28.128703071672355</v>
      </c>
      <c r="G27" s="18">
        <v>59</v>
      </c>
      <c r="H27" s="57">
        <f t="shared" si="22"/>
        <v>27.651945392491466</v>
      </c>
      <c r="I27" s="18">
        <v>58</v>
      </c>
      <c r="J27" s="18"/>
      <c r="K27" s="18"/>
      <c r="L27" s="18"/>
      <c r="M27" s="18"/>
      <c r="N27" s="64"/>
      <c r="O27" s="64"/>
      <c r="P27" s="29"/>
      <c r="Q27" s="18"/>
      <c r="R27" s="29"/>
      <c r="S27" s="18"/>
      <c r="T27" s="79">
        <f t="shared" si="23"/>
        <v>23.837883959044369</v>
      </c>
      <c r="U27" s="18">
        <v>50</v>
      </c>
      <c r="V27" s="79">
        <f t="shared" si="24"/>
        <v>28.128703071672355</v>
      </c>
      <c r="W27" s="18">
        <v>59</v>
      </c>
      <c r="X27" s="79">
        <f t="shared" si="19"/>
        <v>17.640034129692832</v>
      </c>
      <c r="Y27" s="18">
        <v>37</v>
      </c>
      <c r="Z27" s="79">
        <f t="shared" si="19"/>
        <v>14.30273037542662</v>
      </c>
      <c r="AA27" s="18">
        <v>30</v>
      </c>
      <c r="AB27" s="81">
        <f t="shared" si="20"/>
        <v>139.69</v>
      </c>
    </row>
    <row r="28" spans="1:31" ht="15" customHeight="1" x14ac:dyDescent="0.25">
      <c r="A28" s="47" t="s">
        <v>28</v>
      </c>
      <c r="B28" s="18">
        <v>61</v>
      </c>
      <c r="C28" s="76">
        <f>G28+I28+K28+Q28+S28+U28+M28+AA28+Y28+W28+O28</f>
        <v>286</v>
      </c>
      <c r="D28" s="26"/>
      <c r="E28" s="28">
        <v>128.91999999999999</v>
      </c>
      <c r="F28" s="57">
        <f t="shared" si="21"/>
        <v>5.8599999999999994</v>
      </c>
      <c r="G28" s="18">
        <v>13</v>
      </c>
      <c r="H28" s="29"/>
      <c r="I28" s="18"/>
      <c r="J28" s="18"/>
      <c r="K28" s="18"/>
      <c r="L28" s="57">
        <f t="shared" ref="L28:L29" si="25">($E28/$C28)*M28</f>
        <v>16.227692307692305</v>
      </c>
      <c r="M28" s="18">
        <v>36</v>
      </c>
      <c r="N28" s="64"/>
      <c r="O28" s="64"/>
      <c r="P28" s="57">
        <f t="shared" ref="P28:P29" si="26">($E28/$C28)*Q28</f>
        <v>27.496923076923071</v>
      </c>
      <c r="Q28" s="18">
        <v>61</v>
      </c>
      <c r="R28" s="29"/>
      <c r="S28" s="18"/>
      <c r="T28" s="29"/>
      <c r="U28" s="18"/>
      <c r="V28" s="79">
        <f t="shared" si="24"/>
        <v>27.496923076923071</v>
      </c>
      <c r="W28" s="18">
        <v>61</v>
      </c>
      <c r="X28" s="79">
        <f t="shared" si="19"/>
        <v>27.496923076923071</v>
      </c>
      <c r="Y28" s="18">
        <v>61</v>
      </c>
      <c r="Z28" s="79">
        <f t="shared" si="19"/>
        <v>24.341538461538459</v>
      </c>
      <c r="AA28" s="18">
        <v>54</v>
      </c>
      <c r="AB28" s="81">
        <f t="shared" si="20"/>
        <v>128.91999999999999</v>
      </c>
    </row>
    <row r="29" spans="1:31" ht="15" customHeight="1" x14ac:dyDescent="0.25">
      <c r="A29" s="47" t="s">
        <v>29</v>
      </c>
      <c r="B29" s="18">
        <v>62</v>
      </c>
      <c r="C29" s="76">
        <f>G29+I29+K29+Q29+S29+U29+M29+AA29+Y29+W29+O29</f>
        <v>199</v>
      </c>
      <c r="D29" s="26"/>
      <c r="E29" s="28">
        <v>128.53</v>
      </c>
      <c r="F29" s="29"/>
      <c r="G29" s="18"/>
      <c r="H29" s="57">
        <f t="shared" ref="H29" si="27">($E29/$C29)*I29</f>
        <v>21.314020100502511</v>
      </c>
      <c r="I29" s="18">
        <v>33</v>
      </c>
      <c r="J29" s="18"/>
      <c r="K29" s="18"/>
      <c r="L29" s="57">
        <f t="shared" si="25"/>
        <v>40.044522613065325</v>
      </c>
      <c r="M29" s="18">
        <v>62</v>
      </c>
      <c r="N29" s="64"/>
      <c r="O29" s="64"/>
      <c r="P29" s="57">
        <f t="shared" si="26"/>
        <v>40.044522613065325</v>
      </c>
      <c r="Q29" s="18">
        <v>62</v>
      </c>
      <c r="R29" s="29"/>
      <c r="S29" s="18"/>
      <c r="T29" s="29"/>
      <c r="U29" s="18"/>
      <c r="V29" s="79">
        <f t="shared" si="24"/>
        <v>9.0423115577889437</v>
      </c>
      <c r="W29" s="18">
        <v>14</v>
      </c>
      <c r="X29" s="79">
        <f t="shared" si="19"/>
        <v>18.084623115577887</v>
      </c>
      <c r="Y29" s="18">
        <v>28</v>
      </c>
      <c r="Z29" s="79"/>
      <c r="AA29" s="18"/>
      <c r="AB29" s="81">
        <f t="shared" si="20"/>
        <v>128.53</v>
      </c>
    </row>
    <row r="30" spans="1:31" ht="15" customHeight="1" x14ac:dyDescent="0.25">
      <c r="A30" s="74" t="s">
        <v>30</v>
      </c>
      <c r="B30" s="75">
        <v>60</v>
      </c>
      <c r="C30" s="76">
        <f>G30+I30+K30+Q30+S30+U30+M30+AA30+Y30+W30+O30</f>
        <v>265</v>
      </c>
      <c r="D30" s="77"/>
      <c r="E30" s="78">
        <v>152.59</v>
      </c>
      <c r="F30" s="79"/>
      <c r="G30" s="75"/>
      <c r="H30" s="79">
        <f>($E30/$C30)*I30</f>
        <v>9.2129811320754715</v>
      </c>
      <c r="I30" s="75">
        <v>16</v>
      </c>
      <c r="J30" s="79">
        <f>($E30/$C30)*K30</f>
        <v>20.153396226415094</v>
      </c>
      <c r="K30" s="75">
        <v>35</v>
      </c>
      <c r="L30" s="79">
        <f>($E30/$C30)*M30</f>
        <v>12.667849056603773</v>
      </c>
      <c r="M30" s="75">
        <v>22</v>
      </c>
      <c r="N30" s="80"/>
      <c r="O30" s="80"/>
      <c r="P30" s="79">
        <f>($E30/$C30)*Q30</f>
        <v>34.548679245283019</v>
      </c>
      <c r="Q30" s="75">
        <v>60</v>
      </c>
      <c r="R30" s="79"/>
      <c r="S30" s="75"/>
      <c r="T30" s="79"/>
      <c r="U30" s="75"/>
      <c r="V30" s="79">
        <f>($E30/$C30)*W30</f>
        <v>34.548679245283019</v>
      </c>
      <c r="W30" s="75">
        <v>60</v>
      </c>
      <c r="X30" s="79">
        <f>($E30/$C30)*Y30</f>
        <v>26.487320754716979</v>
      </c>
      <c r="Y30" s="75">
        <v>46</v>
      </c>
      <c r="Z30" s="79">
        <f t="shared" si="19"/>
        <v>14.971094339622642</v>
      </c>
      <c r="AA30" s="75">
        <v>26</v>
      </c>
      <c r="AB30" s="81">
        <f t="shared" si="20"/>
        <v>152.59</v>
      </c>
    </row>
    <row r="31" spans="1:31" ht="15" customHeight="1" x14ac:dyDescent="0.25">
      <c r="A31" s="47" t="s">
        <v>62</v>
      </c>
      <c r="B31" s="18">
        <v>60</v>
      </c>
      <c r="C31" s="76">
        <f>G31+I31+K31+Q31+S31+U31+M31+AA31+Y31+W31+O31</f>
        <v>341</v>
      </c>
      <c r="D31" s="26"/>
      <c r="E31" s="28">
        <v>104.32</v>
      </c>
      <c r="F31" s="29"/>
      <c r="G31" s="18"/>
      <c r="H31" s="29"/>
      <c r="I31" s="18"/>
      <c r="J31" s="79">
        <f>($E31/$C31)*K31</f>
        <v>3.3651612903225807</v>
      </c>
      <c r="K31" s="18">
        <v>11</v>
      </c>
      <c r="L31" s="79">
        <f>($E31/$C31)*M31</f>
        <v>15.296187683284456</v>
      </c>
      <c r="M31" s="18">
        <v>50</v>
      </c>
      <c r="N31" s="79">
        <f>($E31/$C31)*O31</f>
        <v>15.296187683284456</v>
      </c>
      <c r="O31" s="18">
        <v>50</v>
      </c>
      <c r="P31" s="79">
        <f>($E31/$C31)*Q31</f>
        <v>18.355425219941349</v>
      </c>
      <c r="Q31" s="18">
        <v>60</v>
      </c>
      <c r="R31" s="79">
        <f>($E31/$C31)*S31</f>
        <v>11.319178885630498</v>
      </c>
      <c r="S31" s="18">
        <v>37</v>
      </c>
      <c r="T31" s="29"/>
      <c r="U31" s="18"/>
      <c r="V31" s="79">
        <f>($E31/$C31)*W31</f>
        <v>18.355425219941349</v>
      </c>
      <c r="W31" s="18">
        <v>60</v>
      </c>
      <c r="X31" s="79">
        <f t="shared" ref="X31" si="28">($E31/$C31)*Y31</f>
        <v>13.766568914956011</v>
      </c>
      <c r="Y31" s="18">
        <v>45</v>
      </c>
      <c r="Z31" s="79">
        <f t="shared" si="19"/>
        <v>8.5658651026392967</v>
      </c>
      <c r="AA31" s="18">
        <v>28</v>
      </c>
      <c r="AB31" s="81">
        <f t="shared" si="20"/>
        <v>104.32000000000001</v>
      </c>
      <c r="AD31">
        <v>5</v>
      </c>
    </row>
    <row r="32" spans="1:31" ht="15" customHeight="1" x14ac:dyDescent="0.25">
      <c r="A32" s="47" t="s">
        <v>76</v>
      </c>
      <c r="B32" s="18"/>
      <c r="C32" s="26"/>
      <c r="D32" s="26"/>
      <c r="E32" s="28"/>
      <c r="F32" s="29"/>
      <c r="G32" s="18"/>
      <c r="H32" s="29"/>
      <c r="I32" s="18"/>
      <c r="J32" s="18"/>
      <c r="K32" s="18"/>
      <c r="L32" s="18"/>
      <c r="M32" s="18"/>
      <c r="N32" s="64"/>
      <c r="O32" s="64"/>
      <c r="P32" s="29"/>
      <c r="Q32" s="18"/>
      <c r="R32" s="29"/>
      <c r="S32" s="18"/>
      <c r="T32" s="29"/>
      <c r="U32" s="18"/>
      <c r="V32" s="29"/>
      <c r="W32" s="18"/>
      <c r="X32" s="29"/>
      <c r="Y32" s="18"/>
      <c r="Z32" s="29"/>
      <c r="AA32" s="18"/>
      <c r="AB32" s="81">
        <f t="shared" si="20"/>
        <v>0</v>
      </c>
    </row>
    <row r="33" spans="1:31" ht="15" customHeight="1" x14ac:dyDescent="0.25">
      <c r="A33" s="47"/>
      <c r="B33" s="18"/>
      <c r="C33" s="26"/>
      <c r="D33" s="26"/>
      <c r="E33" s="28"/>
      <c r="F33" s="29"/>
      <c r="G33" s="18"/>
      <c r="H33" s="29"/>
      <c r="I33" s="18"/>
      <c r="J33" s="18"/>
      <c r="K33" s="18"/>
      <c r="L33" s="18"/>
      <c r="M33" s="18"/>
      <c r="N33" s="64"/>
      <c r="O33" s="64"/>
      <c r="P33" s="29"/>
      <c r="Q33" s="18"/>
      <c r="R33" s="29"/>
      <c r="S33" s="18"/>
      <c r="T33" s="29"/>
      <c r="U33" s="18"/>
      <c r="V33" s="29"/>
      <c r="W33" s="18"/>
      <c r="X33" s="29"/>
      <c r="Y33" s="18"/>
      <c r="Z33" s="29"/>
      <c r="AA33" s="18"/>
      <c r="AB33" s="19"/>
    </row>
    <row r="34" spans="1:31" ht="15.75" thickBot="1" x14ac:dyDescent="0.3">
      <c r="A34" s="34" t="s">
        <v>4</v>
      </c>
      <c r="B34" s="35"/>
      <c r="C34" s="35"/>
      <c r="D34" s="35"/>
      <c r="E34" s="36">
        <f>SUM(E25:E33)</f>
        <v>933.42000000000007</v>
      </c>
      <c r="F34" s="36">
        <f>SUM(F24:F33)</f>
        <v>90.639988071672363</v>
      </c>
      <c r="G34" s="37"/>
      <c r="H34" s="36">
        <f>SUM(H24:H33)</f>
        <v>80.562279958402783</v>
      </c>
      <c r="I34" s="37"/>
      <c r="J34" s="36">
        <f>SUM(J24:J33)</f>
        <v>23.518557516737673</v>
      </c>
      <c r="K34" s="37"/>
      <c r="L34" s="36">
        <f>SUM(L24:L33)</f>
        <v>84.236251660645863</v>
      </c>
      <c r="M34" s="37"/>
      <c r="N34" s="36">
        <f>SUM(N24:N33)</f>
        <v>15.296187683284456</v>
      </c>
      <c r="O34" s="66"/>
      <c r="P34" s="36">
        <f>SUM(P24:P33)</f>
        <v>120.44555015521276</v>
      </c>
      <c r="Q34" s="37"/>
      <c r="R34" s="36">
        <f>SUM(R24:R33)</f>
        <v>11.319178885630498</v>
      </c>
      <c r="S34" s="37"/>
      <c r="T34" s="36">
        <f>SUM(T24:T33)</f>
        <v>89.193368959044392</v>
      </c>
      <c r="U34" s="37"/>
      <c r="V34" s="36">
        <f>SUM(V24:V33)</f>
        <v>175.38388717160873</v>
      </c>
      <c r="W34" s="37"/>
      <c r="X34" s="36">
        <f>SUM(X24:X33)</f>
        <v>163.23512165853344</v>
      </c>
      <c r="Y34" s="37"/>
      <c r="Z34" s="36">
        <f>SUM(Z24:Z33)</f>
        <v>79.589628279227014</v>
      </c>
      <c r="AA34" s="37"/>
      <c r="AB34" s="81">
        <f t="shared" ref="AB34" si="29">F34+H34+J34+P34+R34+T34+L34+Z34+X34+V34+N34</f>
        <v>933.42</v>
      </c>
      <c r="AC34" s="16">
        <f>SUM(AB25:AB33)</f>
        <v>933.42000000000007</v>
      </c>
      <c r="AE34" s="7"/>
    </row>
    <row r="35" spans="1:31" x14ac:dyDescent="0.25">
      <c r="A35" s="15"/>
      <c r="B35" s="4"/>
      <c r="C35" s="4"/>
      <c r="D35" s="4"/>
      <c r="E35" s="13"/>
      <c r="F35" s="6"/>
      <c r="G35" s="6"/>
      <c r="H35" s="6"/>
      <c r="I35" s="6"/>
      <c r="J35" s="6"/>
      <c r="K35" s="6"/>
      <c r="L35" s="6"/>
      <c r="M35" s="6"/>
      <c r="N35" s="6"/>
      <c r="O35" s="6"/>
      <c r="P35" s="13"/>
      <c r="Q35" s="6"/>
      <c r="R35" s="6"/>
      <c r="S35" s="6"/>
      <c r="T35" s="13"/>
      <c r="U35" s="6"/>
      <c r="V35" s="13"/>
      <c r="W35" s="13"/>
      <c r="X35" s="13"/>
      <c r="Y35" s="6"/>
      <c r="Z35" s="13"/>
      <c r="AA35" s="6"/>
      <c r="AB35" s="13"/>
      <c r="AC35" s="8"/>
      <c r="AE35" s="7"/>
    </row>
    <row r="36" spans="1:31" ht="15" customHeight="1" thickBot="1" x14ac:dyDescent="0.3">
      <c r="A36" s="3"/>
      <c r="B36" s="4"/>
      <c r="C36" s="4"/>
      <c r="D36" s="4"/>
      <c r="E36" s="5"/>
      <c r="F36" s="8"/>
      <c r="G36" s="8"/>
      <c r="H36" s="8"/>
      <c r="I36" s="8"/>
      <c r="J36" s="8"/>
      <c r="K36" s="8"/>
      <c r="L36" s="8"/>
      <c r="M36" s="8"/>
      <c r="N36" s="8"/>
      <c r="O36" s="8"/>
      <c r="P36" s="5"/>
      <c r="Q36" s="8"/>
      <c r="R36" s="8"/>
      <c r="S36" s="8"/>
      <c r="T36" s="5"/>
      <c r="U36" s="8"/>
      <c r="V36" s="5"/>
      <c r="W36" s="8"/>
      <c r="X36" s="5"/>
      <c r="Y36" s="8"/>
      <c r="Z36" s="5"/>
      <c r="AA36" s="8"/>
      <c r="AB36" s="9"/>
    </row>
    <row r="37" spans="1:31" ht="60.75" customHeight="1" thickBot="1" x14ac:dyDescent="0.3">
      <c r="A37" s="95" t="s">
        <v>12</v>
      </c>
      <c r="B37" s="93" t="s">
        <v>1</v>
      </c>
      <c r="C37" s="90" t="s">
        <v>7</v>
      </c>
      <c r="D37" s="51"/>
      <c r="E37" s="93" t="s">
        <v>3</v>
      </c>
      <c r="F37" s="87" t="s">
        <v>54</v>
      </c>
      <c r="G37" s="88"/>
      <c r="H37" s="87" t="s">
        <v>53</v>
      </c>
      <c r="I37" s="88"/>
      <c r="J37" s="87" t="s">
        <v>44</v>
      </c>
      <c r="K37" s="88"/>
      <c r="L37" s="87" t="s">
        <v>50</v>
      </c>
      <c r="M37" s="88"/>
      <c r="N37" s="89" t="s">
        <v>61</v>
      </c>
      <c r="O37" s="90"/>
      <c r="P37" s="89" t="s">
        <v>55</v>
      </c>
      <c r="Q37" s="90"/>
      <c r="R37" s="87" t="s">
        <v>56</v>
      </c>
      <c r="S37" s="88"/>
      <c r="T37" s="87" t="s">
        <v>57</v>
      </c>
      <c r="U37" s="88"/>
      <c r="V37" s="89" t="s">
        <v>16</v>
      </c>
      <c r="W37" s="90"/>
      <c r="X37" s="87" t="s">
        <v>58</v>
      </c>
      <c r="Y37" s="88"/>
      <c r="Z37" s="87" t="s">
        <v>59</v>
      </c>
      <c r="AA37" s="88"/>
      <c r="AB37" s="2" t="s">
        <v>4</v>
      </c>
      <c r="AD37" s="21" t="s">
        <v>48</v>
      </c>
    </row>
    <row r="38" spans="1:31" ht="24.75" customHeight="1" thickBot="1" x14ac:dyDescent="0.3">
      <c r="A38" s="96"/>
      <c r="B38" s="94"/>
      <c r="C38" s="97"/>
      <c r="D38" s="55"/>
      <c r="E38" s="94"/>
      <c r="F38" s="41" t="s">
        <v>5</v>
      </c>
      <c r="G38" s="42" t="s">
        <v>6</v>
      </c>
      <c r="H38" s="41" t="s">
        <v>5</v>
      </c>
      <c r="I38" s="42" t="s">
        <v>6</v>
      </c>
      <c r="J38" s="42"/>
      <c r="K38" s="42"/>
      <c r="L38" s="42"/>
      <c r="M38" s="42"/>
      <c r="N38" s="62"/>
      <c r="O38" s="62"/>
      <c r="P38" s="41" t="s">
        <v>5</v>
      </c>
      <c r="Q38" s="41" t="s">
        <v>6</v>
      </c>
      <c r="R38" s="41" t="s">
        <v>5</v>
      </c>
      <c r="S38" s="42" t="s">
        <v>6</v>
      </c>
      <c r="T38" s="41" t="s">
        <v>5</v>
      </c>
      <c r="U38" s="41" t="s">
        <v>6</v>
      </c>
      <c r="V38" s="41" t="s">
        <v>5</v>
      </c>
      <c r="W38" s="41" t="s">
        <v>6</v>
      </c>
      <c r="X38" s="41" t="s">
        <v>5</v>
      </c>
      <c r="Y38" s="41" t="s">
        <v>6</v>
      </c>
      <c r="Z38" s="41" t="s">
        <v>5</v>
      </c>
      <c r="AA38" s="41" t="s">
        <v>6</v>
      </c>
      <c r="AB38" s="43"/>
      <c r="AD38" t="s">
        <v>66</v>
      </c>
    </row>
    <row r="39" spans="1:31" s="21" customFormat="1" x14ac:dyDescent="0.25">
      <c r="A39" s="73" t="s">
        <v>15</v>
      </c>
      <c r="B39" s="18">
        <v>30</v>
      </c>
      <c r="C39" s="76">
        <f t="shared" ref="C39:C52" si="30">G39+I39+K39+Q39+S39+U39+M39+AA39+Y39+W39+O39</f>
        <v>114</v>
      </c>
      <c r="D39" s="60"/>
      <c r="E39" s="61">
        <v>89</v>
      </c>
      <c r="F39" s="57">
        <f>($E39/$C39)*G39</f>
        <v>23.421052631578945</v>
      </c>
      <c r="G39" s="18">
        <v>30</v>
      </c>
      <c r="H39" s="57">
        <f t="shared" ref="H39:H47" si="31">($E39/$C39)*I39</f>
        <v>4.6842105263157894</v>
      </c>
      <c r="I39" s="18">
        <v>6</v>
      </c>
      <c r="J39" s="60"/>
      <c r="K39" s="60"/>
      <c r="L39" s="60"/>
      <c r="M39" s="60"/>
      <c r="N39" s="67"/>
      <c r="O39" s="67"/>
      <c r="P39" s="59"/>
      <c r="Q39" s="60"/>
      <c r="R39" s="57"/>
      <c r="S39" s="60"/>
      <c r="T39" s="57">
        <f>($E39/$C39)*U39</f>
        <v>23.421052631578945</v>
      </c>
      <c r="U39" s="18">
        <v>30</v>
      </c>
      <c r="V39" s="57">
        <f>($E39/$C39)*W39</f>
        <v>23.421052631578945</v>
      </c>
      <c r="W39" s="18">
        <v>30</v>
      </c>
      <c r="X39" s="57">
        <f>($E39/$C39)*Y39</f>
        <v>14.052631578947368</v>
      </c>
      <c r="Y39" s="18">
        <v>18</v>
      </c>
      <c r="Z39" s="57">
        <f t="shared" ref="Z39:Z52" si="32">($E39/$C39)*AA39</f>
        <v>0</v>
      </c>
      <c r="AA39" s="18"/>
      <c r="AB39" s="81">
        <f t="shared" ref="AB39:AB52" si="33">F39+H39+J39+P39+R39+T39+L39+Z39+X39+V39+N39</f>
        <v>88.999999999999986</v>
      </c>
      <c r="AC39" s="16"/>
      <c r="AD39" s="21" t="s">
        <v>52</v>
      </c>
    </row>
    <row r="40" spans="1:31" ht="15" customHeight="1" x14ac:dyDescent="0.25">
      <c r="A40" s="47" t="s">
        <v>31</v>
      </c>
      <c r="B40" s="18">
        <v>31</v>
      </c>
      <c r="C40" s="76">
        <f t="shared" si="30"/>
        <v>147</v>
      </c>
      <c r="D40" s="26"/>
      <c r="E40" s="78">
        <v>89</v>
      </c>
      <c r="F40" s="57">
        <f t="shared" ref="F40:F44" si="34">($E40/$C40)*G40</f>
        <v>18.768707482993197</v>
      </c>
      <c r="G40" s="18">
        <v>31</v>
      </c>
      <c r="H40" s="57">
        <f t="shared" si="31"/>
        <v>13.92517006802721</v>
      </c>
      <c r="I40" s="18">
        <v>23</v>
      </c>
      <c r="J40" s="18"/>
      <c r="K40" s="18"/>
      <c r="L40" s="18"/>
      <c r="M40" s="18"/>
      <c r="N40" s="64"/>
      <c r="O40" s="64"/>
      <c r="P40" s="29"/>
      <c r="Q40" s="18"/>
      <c r="R40" s="29"/>
      <c r="S40" s="18"/>
      <c r="T40" s="57">
        <f t="shared" ref="T40:T42" si="35">($E40/$C40)*U40</f>
        <v>18.768707482993197</v>
      </c>
      <c r="U40" s="18">
        <v>31</v>
      </c>
      <c r="V40" s="57">
        <f t="shared" ref="V40:V47" si="36">($E40/$C40)*W40</f>
        <v>18.768707482993197</v>
      </c>
      <c r="W40" s="18">
        <v>31</v>
      </c>
      <c r="X40" s="57">
        <f t="shared" ref="X40:X47" si="37">($E40/$C40)*Y40</f>
        <v>18.768707482993197</v>
      </c>
      <c r="Y40" s="18">
        <v>31</v>
      </c>
      <c r="Z40" s="57">
        <f t="shared" si="32"/>
        <v>0</v>
      </c>
      <c r="AA40" s="18"/>
      <c r="AB40" s="81">
        <f t="shared" si="33"/>
        <v>88.999999999999986</v>
      </c>
      <c r="AD40" s="86" t="s">
        <v>69</v>
      </c>
    </row>
    <row r="41" spans="1:31" ht="15" customHeight="1" x14ac:dyDescent="0.25">
      <c r="A41" s="47" t="s">
        <v>32</v>
      </c>
      <c r="B41" s="18">
        <v>31</v>
      </c>
      <c r="C41" s="76">
        <f t="shared" si="30"/>
        <v>156</v>
      </c>
      <c r="D41" s="26"/>
      <c r="E41" s="78">
        <v>89</v>
      </c>
      <c r="F41" s="57">
        <f t="shared" si="34"/>
        <v>17.685897435897434</v>
      </c>
      <c r="G41" s="18">
        <v>31</v>
      </c>
      <c r="H41" s="57">
        <f t="shared" si="31"/>
        <v>13.12179487179487</v>
      </c>
      <c r="I41" s="18">
        <v>23</v>
      </c>
      <c r="J41" s="18"/>
      <c r="K41" s="18"/>
      <c r="L41" s="18"/>
      <c r="M41" s="18"/>
      <c r="N41" s="64"/>
      <c r="O41" s="64"/>
      <c r="P41" s="29"/>
      <c r="Q41" s="18"/>
      <c r="R41" s="29"/>
      <c r="S41" s="18"/>
      <c r="T41" s="57">
        <f t="shared" si="35"/>
        <v>17.685897435897434</v>
      </c>
      <c r="U41" s="18">
        <v>31</v>
      </c>
      <c r="V41" s="57">
        <f t="shared" si="36"/>
        <v>17.685897435897434</v>
      </c>
      <c r="W41" s="18">
        <v>31</v>
      </c>
      <c r="X41" s="57">
        <f t="shared" si="37"/>
        <v>17.685897435897434</v>
      </c>
      <c r="Y41" s="18">
        <v>31</v>
      </c>
      <c r="Z41" s="57">
        <f t="shared" si="32"/>
        <v>5.1346153846153841</v>
      </c>
      <c r="AA41" s="18">
        <v>9</v>
      </c>
      <c r="AB41" s="81">
        <f t="shared" si="33"/>
        <v>88.999999999999986</v>
      </c>
      <c r="AD41" s="21" t="s">
        <v>51</v>
      </c>
    </row>
    <row r="42" spans="1:31" ht="15" customHeight="1" x14ac:dyDescent="0.25">
      <c r="A42" s="47" t="s">
        <v>33</v>
      </c>
      <c r="B42" s="18">
        <v>30</v>
      </c>
      <c r="C42" s="76">
        <f t="shared" si="30"/>
        <v>134</v>
      </c>
      <c r="D42" s="26"/>
      <c r="E42" s="78">
        <v>89</v>
      </c>
      <c r="F42" s="57">
        <f t="shared" si="34"/>
        <v>19.92537313432836</v>
      </c>
      <c r="G42" s="18">
        <v>30</v>
      </c>
      <c r="H42" s="57">
        <f t="shared" si="31"/>
        <v>14.611940298507463</v>
      </c>
      <c r="I42" s="18">
        <v>22</v>
      </c>
      <c r="J42" s="18"/>
      <c r="K42" s="18"/>
      <c r="L42" s="18"/>
      <c r="M42" s="18"/>
      <c r="N42" s="64"/>
      <c r="O42" s="64"/>
      <c r="P42" s="29"/>
      <c r="Q42" s="18"/>
      <c r="R42" s="29"/>
      <c r="S42" s="18"/>
      <c r="T42" s="57">
        <f t="shared" si="35"/>
        <v>17.932835820895523</v>
      </c>
      <c r="U42" s="18">
        <v>27</v>
      </c>
      <c r="V42" s="57">
        <f t="shared" si="36"/>
        <v>19.92537313432836</v>
      </c>
      <c r="W42" s="18">
        <v>30</v>
      </c>
      <c r="X42" s="57">
        <f t="shared" si="37"/>
        <v>5.977611940298508</v>
      </c>
      <c r="Y42" s="18">
        <v>9</v>
      </c>
      <c r="Z42" s="57">
        <f t="shared" si="32"/>
        <v>10.626865671641792</v>
      </c>
      <c r="AA42" s="18">
        <v>16</v>
      </c>
      <c r="AB42" s="81">
        <f t="shared" si="33"/>
        <v>89</v>
      </c>
      <c r="AD42" t="s">
        <v>68</v>
      </c>
    </row>
    <row r="43" spans="1:31" ht="15" customHeight="1" x14ac:dyDescent="0.25">
      <c r="A43" s="47" t="s">
        <v>34</v>
      </c>
      <c r="B43" s="18">
        <v>31</v>
      </c>
      <c r="C43" s="76">
        <f t="shared" si="30"/>
        <v>112</v>
      </c>
      <c r="D43" s="26"/>
      <c r="E43" s="78">
        <v>89</v>
      </c>
      <c r="F43" s="57">
        <f t="shared" si="34"/>
        <v>11.125</v>
      </c>
      <c r="G43" s="18">
        <v>14</v>
      </c>
      <c r="H43" s="57">
        <f t="shared" si="31"/>
        <v>3.9732142857142856</v>
      </c>
      <c r="I43" s="18">
        <v>5</v>
      </c>
      <c r="J43" s="18"/>
      <c r="K43" s="18"/>
      <c r="L43" s="18"/>
      <c r="M43" s="18"/>
      <c r="N43" s="64"/>
      <c r="O43" s="64"/>
      <c r="P43" s="29"/>
      <c r="Q43" s="18"/>
      <c r="R43" s="29"/>
      <c r="S43" s="18"/>
      <c r="T43" s="29"/>
      <c r="U43" s="18"/>
      <c r="V43" s="57">
        <f t="shared" si="36"/>
        <v>24.633928571428569</v>
      </c>
      <c r="W43" s="18">
        <v>31</v>
      </c>
      <c r="X43" s="57">
        <f t="shared" si="37"/>
        <v>24.633928571428569</v>
      </c>
      <c r="Y43" s="18">
        <v>31</v>
      </c>
      <c r="Z43" s="57">
        <f t="shared" si="32"/>
        <v>24.633928571428569</v>
      </c>
      <c r="AA43" s="18">
        <v>31</v>
      </c>
      <c r="AB43" s="81">
        <f t="shared" si="33"/>
        <v>88.999999999999986</v>
      </c>
      <c r="AD43" s="21" t="s">
        <v>16</v>
      </c>
    </row>
    <row r="44" spans="1:31" ht="15" customHeight="1" x14ac:dyDescent="0.25">
      <c r="A44" s="47" t="s">
        <v>35</v>
      </c>
      <c r="B44" s="18">
        <v>30</v>
      </c>
      <c r="C44" s="76">
        <f t="shared" si="30"/>
        <v>129</v>
      </c>
      <c r="D44" s="26"/>
      <c r="E44" s="78">
        <v>89</v>
      </c>
      <c r="F44" s="57">
        <f t="shared" si="34"/>
        <v>3.4496124031007751</v>
      </c>
      <c r="G44" s="18">
        <v>5</v>
      </c>
      <c r="H44" s="57">
        <f t="shared" si="31"/>
        <v>0</v>
      </c>
      <c r="I44" s="18"/>
      <c r="J44" s="18"/>
      <c r="K44" s="18"/>
      <c r="L44" s="57">
        <f t="shared" ref="L44:L47" si="38">($E44/$C44)*M44</f>
        <v>20.697674418604652</v>
      </c>
      <c r="M44" s="18">
        <v>30</v>
      </c>
      <c r="N44" s="64"/>
      <c r="O44" s="64"/>
      <c r="P44" s="57">
        <f t="shared" ref="P44:P47" si="39">($E44/$C44)*Q44</f>
        <v>3.4496124031007751</v>
      </c>
      <c r="Q44" s="18">
        <v>5</v>
      </c>
      <c r="R44" s="29"/>
      <c r="S44" s="18"/>
      <c r="T44" s="29"/>
      <c r="U44" s="18"/>
      <c r="V44" s="57">
        <f t="shared" si="36"/>
        <v>20.697674418604652</v>
      </c>
      <c r="W44" s="18">
        <v>30</v>
      </c>
      <c r="X44" s="57">
        <f t="shared" si="37"/>
        <v>20.697674418604652</v>
      </c>
      <c r="Y44" s="18">
        <v>30</v>
      </c>
      <c r="Z44" s="57">
        <f t="shared" si="32"/>
        <v>20.007751937984498</v>
      </c>
      <c r="AA44" s="18">
        <v>29</v>
      </c>
      <c r="AB44" s="81">
        <f t="shared" si="33"/>
        <v>89</v>
      </c>
      <c r="AD44" t="s">
        <v>112</v>
      </c>
    </row>
    <row r="45" spans="1:31" ht="15" customHeight="1" x14ac:dyDescent="0.25">
      <c r="A45" s="47" t="s">
        <v>36</v>
      </c>
      <c r="B45" s="18">
        <v>31</v>
      </c>
      <c r="C45" s="76">
        <f t="shared" si="30"/>
        <v>94</v>
      </c>
      <c r="D45" s="26"/>
      <c r="E45" s="78">
        <v>89</v>
      </c>
      <c r="F45" s="29"/>
      <c r="G45" s="18"/>
      <c r="H45" s="57">
        <f t="shared" si="31"/>
        <v>0</v>
      </c>
      <c r="I45" s="18"/>
      <c r="J45" s="18"/>
      <c r="K45" s="18"/>
      <c r="L45" s="57">
        <f t="shared" si="38"/>
        <v>29.351063829787233</v>
      </c>
      <c r="M45" s="18">
        <v>31</v>
      </c>
      <c r="N45" s="64"/>
      <c r="O45" s="64"/>
      <c r="P45" s="57">
        <f t="shared" si="39"/>
        <v>29.351063829787233</v>
      </c>
      <c r="Q45" s="18">
        <v>31</v>
      </c>
      <c r="R45" s="29"/>
      <c r="S45" s="18"/>
      <c r="T45" s="29"/>
      <c r="U45" s="18"/>
      <c r="V45" s="57">
        <f t="shared" si="36"/>
        <v>10.414893617021276</v>
      </c>
      <c r="W45" s="18">
        <v>11</v>
      </c>
      <c r="X45" s="57">
        <f t="shared" si="37"/>
        <v>19.882978723404253</v>
      </c>
      <c r="Y45" s="18">
        <v>21</v>
      </c>
      <c r="Z45" s="57">
        <f t="shared" si="32"/>
        <v>0</v>
      </c>
      <c r="AA45" s="18"/>
      <c r="AB45" s="81">
        <f t="shared" si="33"/>
        <v>89</v>
      </c>
      <c r="AD45" s="21" t="s">
        <v>49</v>
      </c>
    </row>
    <row r="46" spans="1:31" ht="15" customHeight="1" x14ac:dyDescent="0.25">
      <c r="A46" s="47" t="s">
        <v>37</v>
      </c>
      <c r="B46" s="18">
        <v>31</v>
      </c>
      <c r="C46" s="76">
        <f t="shared" si="30"/>
        <v>99</v>
      </c>
      <c r="D46" s="26"/>
      <c r="E46" s="78">
        <v>89</v>
      </c>
      <c r="F46" s="29"/>
      <c r="G46" s="18"/>
      <c r="H46" s="57">
        <f t="shared" si="31"/>
        <v>19.777777777777779</v>
      </c>
      <c r="I46" s="18">
        <v>22</v>
      </c>
      <c r="J46" s="18"/>
      <c r="K46" s="18"/>
      <c r="L46" s="57">
        <f t="shared" si="38"/>
        <v>27.868686868686869</v>
      </c>
      <c r="M46" s="18">
        <v>31</v>
      </c>
      <c r="N46" s="64"/>
      <c r="O46" s="64"/>
      <c r="P46" s="57">
        <f t="shared" si="39"/>
        <v>27.868686868686869</v>
      </c>
      <c r="Q46" s="18">
        <v>31</v>
      </c>
      <c r="R46" s="29"/>
      <c r="S46" s="18"/>
      <c r="T46" s="29"/>
      <c r="U46" s="18"/>
      <c r="V46" s="57">
        <f t="shared" si="36"/>
        <v>3.595959595959596</v>
      </c>
      <c r="W46" s="18">
        <v>4</v>
      </c>
      <c r="X46" s="57">
        <f t="shared" si="37"/>
        <v>9.8888888888888893</v>
      </c>
      <c r="Y46" s="18">
        <v>11</v>
      </c>
      <c r="Z46" s="57">
        <f t="shared" si="32"/>
        <v>0</v>
      </c>
      <c r="AA46" s="18"/>
      <c r="AB46" s="81">
        <f t="shared" si="33"/>
        <v>89</v>
      </c>
      <c r="AD46" t="s">
        <v>73</v>
      </c>
    </row>
    <row r="47" spans="1:31" ht="15" customHeight="1" x14ac:dyDescent="0.25">
      <c r="A47" s="47" t="s">
        <v>38</v>
      </c>
      <c r="B47" s="18">
        <v>28</v>
      </c>
      <c r="C47" s="76">
        <f t="shared" si="30"/>
        <v>108</v>
      </c>
      <c r="D47" s="26"/>
      <c r="E47" s="78">
        <v>89</v>
      </c>
      <c r="F47" s="29"/>
      <c r="G47" s="18"/>
      <c r="H47" s="57">
        <f t="shared" si="31"/>
        <v>13.185185185185185</v>
      </c>
      <c r="I47" s="18">
        <v>16</v>
      </c>
      <c r="J47" s="18"/>
      <c r="K47" s="18"/>
      <c r="L47" s="57">
        <f t="shared" si="38"/>
        <v>23.074074074074073</v>
      </c>
      <c r="M47" s="18">
        <v>28</v>
      </c>
      <c r="N47" s="64"/>
      <c r="O47" s="64"/>
      <c r="P47" s="57">
        <f t="shared" si="39"/>
        <v>23.074074074074073</v>
      </c>
      <c r="Q47" s="18">
        <v>28</v>
      </c>
      <c r="R47" s="29"/>
      <c r="S47" s="18"/>
      <c r="T47" s="29"/>
      <c r="U47" s="18"/>
      <c r="V47" s="57">
        <f t="shared" si="36"/>
        <v>23.074074074074073</v>
      </c>
      <c r="W47" s="18">
        <v>28</v>
      </c>
      <c r="X47" s="57">
        <f t="shared" si="37"/>
        <v>6.5925925925925926</v>
      </c>
      <c r="Y47" s="18">
        <v>8</v>
      </c>
      <c r="Z47" s="57">
        <f t="shared" si="32"/>
        <v>0</v>
      </c>
      <c r="AA47" s="18"/>
      <c r="AB47" s="81">
        <f t="shared" si="33"/>
        <v>89</v>
      </c>
      <c r="AD47" t="s">
        <v>72</v>
      </c>
    </row>
    <row r="48" spans="1:31" ht="15" customHeight="1" x14ac:dyDescent="0.25">
      <c r="A48" s="82" t="s">
        <v>39</v>
      </c>
      <c r="B48" s="18">
        <v>31</v>
      </c>
      <c r="C48" s="76">
        <f t="shared" si="30"/>
        <v>144</v>
      </c>
      <c r="D48" s="76"/>
      <c r="E48" s="78">
        <v>109</v>
      </c>
      <c r="F48" s="79"/>
      <c r="G48" s="75"/>
      <c r="H48" s="79"/>
      <c r="I48" s="75"/>
      <c r="J48" s="79">
        <f>($E48/$C48)*K48</f>
        <v>23.465277777777779</v>
      </c>
      <c r="K48" s="75">
        <v>31</v>
      </c>
      <c r="L48" s="79">
        <f>($E48/$C48)*M48</f>
        <v>0</v>
      </c>
      <c r="M48" s="18">
        <v>0</v>
      </c>
      <c r="N48" s="80"/>
      <c r="O48" s="80"/>
      <c r="P48" s="79">
        <f>($E48/$C48)*Q48</f>
        <v>23.465277777777779</v>
      </c>
      <c r="Q48" s="18">
        <v>31</v>
      </c>
      <c r="R48" s="79"/>
      <c r="S48" s="75"/>
      <c r="T48" s="79"/>
      <c r="U48" s="75"/>
      <c r="V48" s="79">
        <f>($E48/$C48)*W48</f>
        <v>23.465277777777779</v>
      </c>
      <c r="W48" s="18">
        <v>31</v>
      </c>
      <c r="X48" s="79">
        <f>($E48/$C48)*Y48</f>
        <v>23.465277777777779</v>
      </c>
      <c r="Y48" s="18">
        <v>31</v>
      </c>
      <c r="Z48" s="57">
        <f t="shared" si="32"/>
        <v>15.138888888888889</v>
      </c>
      <c r="AA48" s="18">
        <v>20</v>
      </c>
      <c r="AB48" s="81">
        <f t="shared" si="33"/>
        <v>109</v>
      </c>
      <c r="AD48" t="s">
        <v>78</v>
      </c>
    </row>
    <row r="49" spans="1:31" ht="15" customHeight="1" x14ac:dyDescent="0.25">
      <c r="A49" s="82" t="s">
        <v>40</v>
      </c>
      <c r="B49" s="18">
        <v>30</v>
      </c>
      <c r="C49" s="76">
        <f t="shared" si="30"/>
        <v>142</v>
      </c>
      <c r="D49" s="76"/>
      <c r="E49" s="78">
        <v>89</v>
      </c>
      <c r="F49" s="79"/>
      <c r="G49" s="75"/>
      <c r="H49" s="79"/>
      <c r="I49" s="75"/>
      <c r="J49" s="79">
        <f>($E49/$C49)*K49</f>
        <v>11.281690140845072</v>
      </c>
      <c r="K49" s="75">
        <v>18</v>
      </c>
      <c r="L49" s="79">
        <f>($E49/$C49)*M49</f>
        <v>8.147887323943662</v>
      </c>
      <c r="M49" s="18">
        <v>13</v>
      </c>
      <c r="N49" s="57">
        <f t="shared" ref="N49:N52" si="40">($E49/$C49)*O49</f>
        <v>8.147887323943662</v>
      </c>
      <c r="O49" s="18">
        <v>13</v>
      </c>
      <c r="P49" s="79">
        <f>($E49/$C49)*Q49</f>
        <v>18.802816901408452</v>
      </c>
      <c r="Q49" s="18">
        <v>30</v>
      </c>
      <c r="R49" s="79"/>
      <c r="S49" s="75"/>
      <c r="T49" s="79"/>
      <c r="U49" s="75"/>
      <c r="V49" s="79">
        <f>($E49/$C49)*W49</f>
        <v>18.802816901408452</v>
      </c>
      <c r="W49" s="18">
        <v>30</v>
      </c>
      <c r="X49" s="79">
        <f>($E49/$C49)*Y49</f>
        <v>16.295774647887324</v>
      </c>
      <c r="Y49" s="18">
        <v>26</v>
      </c>
      <c r="Z49" s="57">
        <f t="shared" si="32"/>
        <v>7.5211267605633809</v>
      </c>
      <c r="AA49" s="18">
        <v>12</v>
      </c>
      <c r="AB49" s="81">
        <f t="shared" si="33"/>
        <v>89</v>
      </c>
      <c r="AD49" t="s">
        <v>79</v>
      </c>
    </row>
    <row r="50" spans="1:31" ht="15" customHeight="1" x14ac:dyDescent="0.25">
      <c r="A50" s="47" t="s">
        <v>63</v>
      </c>
      <c r="B50" s="18">
        <v>31</v>
      </c>
      <c r="C50" s="76">
        <f t="shared" si="30"/>
        <v>203</v>
      </c>
      <c r="D50" s="26"/>
      <c r="E50" s="78">
        <v>119</v>
      </c>
      <c r="F50" s="29"/>
      <c r="G50" s="18"/>
      <c r="H50" s="29"/>
      <c r="I50" s="18"/>
      <c r="J50" s="18"/>
      <c r="K50" s="18"/>
      <c r="L50" s="57">
        <f t="shared" ref="L50:L52" si="41">($E50/$C50)*M50</f>
        <v>18.172413793103448</v>
      </c>
      <c r="M50" s="18">
        <v>31</v>
      </c>
      <c r="N50" s="57">
        <f t="shared" si="40"/>
        <v>18.172413793103448</v>
      </c>
      <c r="O50" s="18">
        <v>31</v>
      </c>
      <c r="P50" s="57">
        <f t="shared" ref="P50:P52" si="42">($E50/$C50)*Q50</f>
        <v>18.172413793103448</v>
      </c>
      <c r="Q50" s="18">
        <v>31</v>
      </c>
      <c r="R50" s="57">
        <f t="shared" ref="R50:R52" si="43">($E50/$C50)*S50</f>
        <v>18.172413793103448</v>
      </c>
      <c r="S50" s="18">
        <v>31</v>
      </c>
      <c r="T50" s="29"/>
      <c r="U50" s="18"/>
      <c r="V50" s="57">
        <f t="shared" ref="V50:V52" si="44">($E50/$C50)*W50</f>
        <v>18.172413793103448</v>
      </c>
      <c r="W50" s="18">
        <v>31</v>
      </c>
      <c r="X50" s="57">
        <f t="shared" ref="X50:X52" si="45">($E50/$C50)*Y50</f>
        <v>18.172413793103448</v>
      </c>
      <c r="Y50" s="18">
        <v>31</v>
      </c>
      <c r="Z50" s="57">
        <f t="shared" si="32"/>
        <v>9.9655172413793096</v>
      </c>
      <c r="AA50" s="18">
        <v>17</v>
      </c>
      <c r="AB50" s="81">
        <f t="shared" si="33"/>
        <v>118.99999999999999</v>
      </c>
      <c r="AD50" t="s">
        <v>70</v>
      </c>
    </row>
    <row r="51" spans="1:31" x14ac:dyDescent="0.25">
      <c r="A51" s="27" t="s">
        <v>65</v>
      </c>
      <c r="B51" s="18">
        <v>30</v>
      </c>
      <c r="C51" s="76">
        <f t="shared" si="30"/>
        <v>210</v>
      </c>
      <c r="D51" s="26"/>
      <c r="E51" s="78">
        <v>99</v>
      </c>
      <c r="F51" s="30"/>
      <c r="G51" s="18"/>
      <c r="H51" s="30"/>
      <c r="I51" s="18"/>
      <c r="J51" s="18"/>
      <c r="K51" s="18"/>
      <c r="L51" s="57">
        <f t="shared" si="41"/>
        <v>14.142857142857142</v>
      </c>
      <c r="M51" s="18">
        <v>30</v>
      </c>
      <c r="N51" s="57">
        <f t="shared" si="40"/>
        <v>14.142857142857142</v>
      </c>
      <c r="O51" s="18">
        <v>30</v>
      </c>
      <c r="P51" s="57">
        <f t="shared" si="42"/>
        <v>14.142857142857142</v>
      </c>
      <c r="Q51" s="18">
        <v>30</v>
      </c>
      <c r="R51" s="57">
        <f t="shared" si="43"/>
        <v>14.142857142857142</v>
      </c>
      <c r="S51" s="18">
        <v>30</v>
      </c>
      <c r="T51" s="29"/>
      <c r="U51" s="18"/>
      <c r="V51" s="57">
        <f t="shared" si="44"/>
        <v>14.142857142857142</v>
      </c>
      <c r="W51" s="18">
        <v>30</v>
      </c>
      <c r="X51" s="57">
        <f t="shared" si="45"/>
        <v>14.142857142857142</v>
      </c>
      <c r="Y51" s="18">
        <v>30</v>
      </c>
      <c r="Z51" s="57">
        <f t="shared" si="32"/>
        <v>14.142857142857142</v>
      </c>
      <c r="AA51" s="18">
        <v>30</v>
      </c>
      <c r="AB51" s="81">
        <f t="shared" si="33"/>
        <v>98.999999999999986</v>
      </c>
      <c r="AD51" t="s">
        <v>71</v>
      </c>
    </row>
    <row r="52" spans="1:31" s="21" customFormat="1" x14ac:dyDescent="0.25">
      <c r="A52" s="44" t="s">
        <v>64</v>
      </c>
      <c r="B52" s="18">
        <v>31</v>
      </c>
      <c r="C52" s="76">
        <f t="shared" si="30"/>
        <v>194</v>
      </c>
      <c r="D52" s="69"/>
      <c r="E52" s="78">
        <v>89</v>
      </c>
      <c r="F52" s="46"/>
      <c r="G52" s="45"/>
      <c r="H52" s="48"/>
      <c r="I52" s="45"/>
      <c r="J52" s="45"/>
      <c r="K52" s="45"/>
      <c r="L52" s="57">
        <f t="shared" si="41"/>
        <v>14.221649484536082</v>
      </c>
      <c r="M52" s="18">
        <v>31</v>
      </c>
      <c r="N52" s="57">
        <f t="shared" si="40"/>
        <v>14.221649484536082</v>
      </c>
      <c r="O52" s="18">
        <v>31</v>
      </c>
      <c r="P52" s="57">
        <f t="shared" si="42"/>
        <v>14.221649484536082</v>
      </c>
      <c r="Q52" s="18">
        <v>31</v>
      </c>
      <c r="R52" s="57">
        <f t="shared" si="43"/>
        <v>14.221649484536082</v>
      </c>
      <c r="S52" s="18">
        <v>31</v>
      </c>
      <c r="T52" s="46"/>
      <c r="U52" s="45"/>
      <c r="V52" s="57">
        <f t="shared" si="44"/>
        <v>3.670103092783505</v>
      </c>
      <c r="W52" s="18">
        <v>8</v>
      </c>
      <c r="X52" s="57">
        <f t="shared" si="45"/>
        <v>14.221649484536082</v>
      </c>
      <c r="Y52" s="18">
        <v>31</v>
      </c>
      <c r="Z52" s="57">
        <f t="shared" si="32"/>
        <v>14.221649484536082</v>
      </c>
      <c r="AA52" s="18">
        <v>31</v>
      </c>
      <c r="AB52" s="81">
        <f t="shared" si="33"/>
        <v>89</v>
      </c>
      <c r="AC52" s="20"/>
      <c r="AD52" s="21" t="s">
        <v>81</v>
      </c>
      <c r="AE52" s="22"/>
    </row>
    <row r="53" spans="1:31" s="21" customFormat="1" ht="15.75" thickBot="1" x14ac:dyDescent="0.3">
      <c r="A53" s="24"/>
      <c r="B53" s="23"/>
      <c r="C53" s="23"/>
      <c r="D53" s="23"/>
      <c r="E53" s="38"/>
      <c r="F53" s="39"/>
      <c r="G53" s="23"/>
      <c r="H53" s="39"/>
      <c r="I53" s="23"/>
      <c r="J53" s="23"/>
      <c r="K53" s="23"/>
      <c r="L53" s="23"/>
      <c r="M53" s="23"/>
      <c r="N53" s="50"/>
      <c r="O53" s="50"/>
      <c r="P53" s="39"/>
      <c r="Q53" s="23"/>
      <c r="R53" s="39"/>
      <c r="S53" s="23"/>
      <c r="T53" s="39"/>
      <c r="U53" s="23"/>
      <c r="V53" s="39"/>
      <c r="W53" s="23"/>
      <c r="X53" s="39"/>
      <c r="Y53" s="23"/>
      <c r="Z53" s="39"/>
      <c r="AA53" s="23"/>
      <c r="AB53" s="25"/>
      <c r="AC53" s="16"/>
      <c r="AD53" s="21" t="s">
        <v>60</v>
      </c>
    </row>
    <row r="54" spans="1:31" ht="15.75" thickBot="1" x14ac:dyDescent="0.3">
      <c r="A54" s="34" t="s">
        <v>4</v>
      </c>
      <c r="B54" s="35"/>
      <c r="C54" s="35"/>
      <c r="D54" s="35"/>
      <c r="E54" s="32">
        <f>SUM(E40:E53)</f>
        <v>1217</v>
      </c>
      <c r="F54" s="32">
        <f>SUM(F40:F53)</f>
        <v>70.954590456319764</v>
      </c>
      <c r="G54" s="33"/>
      <c r="H54" s="32">
        <f>SUM(H40:H53)</f>
        <v>78.595082487006806</v>
      </c>
      <c r="I54" s="33"/>
      <c r="J54" s="32">
        <f>SUM(J40:J53)</f>
        <v>34.74696791862285</v>
      </c>
      <c r="K54" s="33"/>
      <c r="L54" s="32">
        <f>SUM(L40:L53)</f>
        <v>155.67630693559315</v>
      </c>
      <c r="M54" s="33"/>
      <c r="N54" s="32">
        <f>SUM(N40:N53)</f>
        <v>54.684807744440327</v>
      </c>
      <c r="O54" s="65"/>
      <c r="P54" s="32">
        <f>SUM(P40:P53)</f>
        <v>172.54845227533184</v>
      </c>
      <c r="Q54" s="33"/>
      <c r="R54" s="32">
        <f>SUM(R40:R53)</f>
        <v>46.536920420496671</v>
      </c>
      <c r="S54" s="33"/>
      <c r="T54" s="32">
        <f>SUM(T40:T53)</f>
        <v>54.387440739786157</v>
      </c>
      <c r="U54" s="33"/>
      <c r="V54" s="32">
        <f>SUM(V40:V53)</f>
        <v>217.04997703823747</v>
      </c>
      <c r="W54" s="33"/>
      <c r="X54" s="32">
        <f>SUM(X40:X53)</f>
        <v>210.42625290026987</v>
      </c>
      <c r="Y54" s="33"/>
      <c r="Z54" s="32">
        <f>SUM(Z40:Z53)</f>
        <v>121.39320108389505</v>
      </c>
      <c r="AA54" s="33"/>
      <c r="AB54" s="81">
        <f t="shared" ref="AB54" si="46">F54+H54+J54+P54+R54+T54+L54+Z54+X54+V54+N54</f>
        <v>1217.0000000000002</v>
      </c>
      <c r="AC54" s="16">
        <f>SUM(AB40:AB53)</f>
        <v>1217</v>
      </c>
      <c r="AD54" s="103" t="s">
        <v>80</v>
      </c>
    </row>
    <row r="55" spans="1:31" ht="15" customHeight="1" x14ac:dyDescent="0.25">
      <c r="A55" s="15"/>
      <c r="B55" s="4"/>
      <c r="C55" s="4"/>
      <c r="D55" s="4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3"/>
      <c r="Q55" s="17"/>
      <c r="R55" s="17"/>
      <c r="S55" s="17"/>
      <c r="T55" s="13"/>
      <c r="U55" s="17"/>
      <c r="V55" s="13"/>
      <c r="W55" s="17"/>
      <c r="X55" s="13"/>
      <c r="Y55" s="17"/>
      <c r="Z55" s="13"/>
      <c r="AA55" s="17"/>
      <c r="AB55" s="13"/>
      <c r="AC55" s="8"/>
      <c r="AD55" s="103" t="s">
        <v>82</v>
      </c>
    </row>
    <row r="56" spans="1:31" ht="15.75" customHeight="1" thickBot="1" x14ac:dyDescent="0.3"/>
    <row r="57" spans="1:31" ht="42.75" customHeight="1" thickBot="1" x14ac:dyDescent="0.3">
      <c r="A57" s="95" t="s">
        <v>11</v>
      </c>
      <c r="B57" s="93" t="s">
        <v>1</v>
      </c>
      <c r="C57" s="90" t="s">
        <v>2</v>
      </c>
      <c r="D57" s="51"/>
      <c r="E57" s="93" t="s">
        <v>3</v>
      </c>
      <c r="F57" s="87" t="s">
        <v>54</v>
      </c>
      <c r="G57" s="88"/>
      <c r="H57" s="87" t="s">
        <v>53</v>
      </c>
      <c r="I57" s="88"/>
      <c r="J57" s="87" t="s">
        <v>44</v>
      </c>
      <c r="K57" s="88"/>
      <c r="L57" s="87" t="s">
        <v>50</v>
      </c>
      <c r="M57" s="88"/>
      <c r="N57" s="89" t="s">
        <v>61</v>
      </c>
      <c r="O57" s="90"/>
      <c r="P57" s="89" t="s">
        <v>55</v>
      </c>
      <c r="Q57" s="90"/>
      <c r="R57" s="87" t="s">
        <v>56</v>
      </c>
      <c r="S57" s="88"/>
      <c r="T57" s="87" t="s">
        <v>57</v>
      </c>
      <c r="U57" s="88"/>
      <c r="V57" s="89" t="s">
        <v>16</v>
      </c>
      <c r="W57" s="90"/>
      <c r="X57" s="87" t="s">
        <v>58</v>
      </c>
      <c r="Y57" s="88"/>
      <c r="Z57" s="87" t="s">
        <v>59</v>
      </c>
      <c r="AA57" s="88"/>
      <c r="AB57" s="2" t="s">
        <v>4</v>
      </c>
      <c r="AD57" t="s">
        <v>74</v>
      </c>
    </row>
    <row r="58" spans="1:31" ht="24.75" customHeight="1" thickBot="1" x14ac:dyDescent="0.3">
      <c r="A58" s="98"/>
      <c r="B58" s="99"/>
      <c r="C58" s="100"/>
      <c r="D58" s="53"/>
      <c r="E58" s="99"/>
      <c r="F58" s="41" t="s">
        <v>5</v>
      </c>
      <c r="G58" s="42" t="s">
        <v>6</v>
      </c>
      <c r="H58" s="41" t="s">
        <v>5</v>
      </c>
      <c r="I58" s="42" t="s">
        <v>6</v>
      </c>
      <c r="J58" s="42"/>
      <c r="K58" s="42"/>
      <c r="L58" s="42"/>
      <c r="M58" s="42"/>
      <c r="N58" s="62"/>
      <c r="O58" s="62"/>
      <c r="P58" s="41" t="s">
        <v>5</v>
      </c>
      <c r="Q58" s="41" t="s">
        <v>6</v>
      </c>
      <c r="R58" s="41" t="s">
        <v>5</v>
      </c>
      <c r="S58" s="42" t="s">
        <v>6</v>
      </c>
      <c r="T58" s="41" t="s">
        <v>5</v>
      </c>
      <c r="U58" s="41" t="s">
        <v>6</v>
      </c>
      <c r="V58" s="41" t="s">
        <v>5</v>
      </c>
      <c r="W58" s="41" t="s">
        <v>6</v>
      </c>
      <c r="X58" s="41" t="s">
        <v>5</v>
      </c>
      <c r="Y58" s="41" t="s">
        <v>6</v>
      </c>
      <c r="Z58" s="41" t="s">
        <v>5</v>
      </c>
      <c r="AA58" s="41" t="s">
        <v>6</v>
      </c>
      <c r="AB58" s="43"/>
      <c r="AD58" s="104" t="s">
        <v>83</v>
      </c>
    </row>
    <row r="59" spans="1:31" s="21" customFormat="1" x14ac:dyDescent="0.25">
      <c r="A59" s="73" t="s">
        <v>15</v>
      </c>
      <c r="B59" s="18">
        <v>30</v>
      </c>
      <c r="C59" s="76">
        <f t="shared" ref="C59:C74" si="47">G59+I59+K59+Q59+S59+U59+M59+AA59+Y59+W59+O59</f>
        <v>114</v>
      </c>
      <c r="D59" s="60"/>
      <c r="E59" s="61">
        <v>35</v>
      </c>
      <c r="F59" s="57">
        <f>($E59/$C59)*G59</f>
        <v>9.2105263157894743</v>
      </c>
      <c r="G59" s="18">
        <v>30</v>
      </c>
      <c r="H59" s="57">
        <f t="shared" ref="H59:J71" si="48">($E59/$C59)*I59</f>
        <v>1.8421052631578947</v>
      </c>
      <c r="I59" s="18">
        <v>6</v>
      </c>
      <c r="J59" s="60"/>
      <c r="K59" s="60"/>
      <c r="L59" s="60"/>
      <c r="M59" s="60"/>
      <c r="N59" s="67"/>
      <c r="O59" s="67"/>
      <c r="P59" s="59"/>
      <c r="Q59" s="60"/>
      <c r="R59" s="57"/>
      <c r="S59" s="60"/>
      <c r="T59" s="57">
        <f t="shared" ref="T59" si="49">($E59/$C59)*U59</f>
        <v>9.2105263157894743</v>
      </c>
      <c r="U59" s="18">
        <v>30</v>
      </c>
      <c r="V59" s="57">
        <f t="shared" ref="V59" si="50">($E59/$C59)*W59</f>
        <v>9.2105263157894743</v>
      </c>
      <c r="W59" s="18">
        <v>30</v>
      </c>
      <c r="X59" s="57">
        <f t="shared" ref="X59" si="51">($E59/$C59)*Y59</f>
        <v>5.5263157894736841</v>
      </c>
      <c r="Y59" s="18">
        <v>18</v>
      </c>
      <c r="Z59" s="57"/>
      <c r="AA59" s="18"/>
      <c r="AB59" s="81">
        <f t="shared" ref="AB59:AB60" si="52">F59+H59+J59+P59+R59+T59+L59+Z59+X59+V59+N59</f>
        <v>35</v>
      </c>
      <c r="AC59" s="20"/>
      <c r="AD59" s="21" t="s">
        <v>75</v>
      </c>
      <c r="AE59" s="22"/>
    </row>
    <row r="60" spans="1:31" ht="15" customHeight="1" x14ac:dyDescent="0.25">
      <c r="A60" s="47" t="s">
        <v>31</v>
      </c>
      <c r="B60" s="18">
        <v>31</v>
      </c>
      <c r="C60" s="76">
        <f t="shared" si="47"/>
        <v>147</v>
      </c>
      <c r="D60" s="26"/>
      <c r="E60" s="28">
        <v>40</v>
      </c>
      <c r="F60" s="57">
        <f t="shared" ref="F60:H66" si="53">($E60/$C60)*G60</f>
        <v>8.4353741496598644</v>
      </c>
      <c r="G60" s="18">
        <v>31</v>
      </c>
      <c r="H60" s="57">
        <f t="shared" si="48"/>
        <v>6.2585034013605449</v>
      </c>
      <c r="I60" s="18">
        <v>23</v>
      </c>
      <c r="J60" s="18"/>
      <c r="K60" s="18"/>
      <c r="L60" s="18"/>
      <c r="M60" s="18"/>
      <c r="N60" s="64"/>
      <c r="O60" s="64"/>
      <c r="P60" s="29"/>
      <c r="Q60" s="18"/>
      <c r="R60" s="29"/>
      <c r="S60" s="18"/>
      <c r="T60" s="57">
        <f t="shared" ref="T60:T61" si="54">($E60/$C60)*U60</f>
        <v>8.4353741496598644</v>
      </c>
      <c r="U60" s="18">
        <v>31</v>
      </c>
      <c r="V60" s="57">
        <f t="shared" ref="V60:V61" si="55">($E60/$C60)*W60</f>
        <v>8.4353741496598644</v>
      </c>
      <c r="W60" s="18">
        <v>31</v>
      </c>
      <c r="X60" s="57">
        <f t="shared" ref="X60:X61" si="56">($E60/$C60)*Y60</f>
        <v>8.4353741496598644</v>
      </c>
      <c r="Y60" s="18">
        <v>31</v>
      </c>
      <c r="Z60" s="57"/>
      <c r="AA60" s="18"/>
      <c r="AB60" s="81">
        <f t="shared" si="52"/>
        <v>40</v>
      </c>
    </row>
    <row r="61" spans="1:31" ht="15" customHeight="1" x14ac:dyDescent="0.25">
      <c r="A61" s="47" t="s">
        <v>46</v>
      </c>
      <c r="B61" s="18">
        <v>31</v>
      </c>
      <c r="C61" s="76">
        <f>G61+I61+K61+Q61+S61+U61+M61+AA61+Y61+W61+O61</f>
        <v>5</v>
      </c>
      <c r="D61" s="26"/>
      <c r="E61" s="28">
        <v>60</v>
      </c>
      <c r="F61" s="57">
        <f t="shared" si="53"/>
        <v>12</v>
      </c>
      <c r="G61">
        <v>1</v>
      </c>
      <c r="H61" s="57">
        <f t="shared" si="53"/>
        <v>12</v>
      </c>
      <c r="I61">
        <v>1</v>
      </c>
      <c r="T61" s="57">
        <f t="shared" si="54"/>
        <v>12</v>
      </c>
      <c r="U61">
        <v>1</v>
      </c>
      <c r="V61" s="57">
        <f t="shared" si="55"/>
        <v>12</v>
      </c>
      <c r="W61">
        <v>1</v>
      </c>
      <c r="X61" s="57">
        <f t="shared" si="56"/>
        <v>12</v>
      </c>
      <c r="Y61">
        <v>1</v>
      </c>
      <c r="AB61" s="81">
        <f>F61+H61+J61+P61+R61+T61+L61+Z61+X61+V61+N61</f>
        <v>60</v>
      </c>
    </row>
    <row r="62" spans="1:31" ht="15" customHeight="1" x14ac:dyDescent="0.25">
      <c r="A62" s="47" t="s">
        <v>32</v>
      </c>
      <c r="B62" s="18">
        <v>31</v>
      </c>
      <c r="C62" s="76">
        <f t="shared" si="47"/>
        <v>156</v>
      </c>
      <c r="D62" s="26"/>
      <c r="E62" s="28">
        <v>40</v>
      </c>
      <c r="F62" s="57">
        <f t="shared" si="53"/>
        <v>7.948717948717948</v>
      </c>
      <c r="G62" s="18">
        <v>31</v>
      </c>
      <c r="H62" s="57">
        <f t="shared" si="48"/>
        <v>5.8974358974358969</v>
      </c>
      <c r="I62" s="18">
        <v>23</v>
      </c>
      <c r="J62" s="18"/>
      <c r="K62" s="18"/>
      <c r="L62" s="18"/>
      <c r="M62" s="18"/>
      <c r="N62" s="64"/>
      <c r="O62" s="64"/>
      <c r="P62" s="29"/>
      <c r="Q62" s="18"/>
      <c r="R62" s="29"/>
      <c r="S62" s="18"/>
      <c r="T62" s="57">
        <f t="shared" ref="T62:T63" si="57">($E62/$C62)*U62</f>
        <v>7.948717948717948</v>
      </c>
      <c r="U62" s="18">
        <v>31</v>
      </c>
      <c r="V62" s="57">
        <f t="shared" ref="V62:V63" si="58">($E62/$C62)*W62</f>
        <v>7.948717948717948</v>
      </c>
      <c r="W62" s="18">
        <v>31</v>
      </c>
      <c r="X62" s="57">
        <f t="shared" ref="X62:X63" si="59">($E62/$C62)*Y62</f>
        <v>7.948717948717948</v>
      </c>
      <c r="Y62" s="18">
        <v>31</v>
      </c>
      <c r="Z62" s="57">
        <f t="shared" ref="Z62" si="60">($E62/$C62)*AA62</f>
        <v>2.3076923076923075</v>
      </c>
      <c r="AA62" s="18">
        <v>9</v>
      </c>
      <c r="AB62" s="81">
        <f t="shared" ref="AB62:AB74" si="61">F62+H62+J62+P62+R62+T62+L62+Z62+X62+V62+N62</f>
        <v>39.999999999999993</v>
      </c>
    </row>
    <row r="63" spans="1:31" ht="15" customHeight="1" x14ac:dyDescent="0.25">
      <c r="A63" s="85" t="s">
        <v>47</v>
      </c>
      <c r="B63" s="18">
        <v>31</v>
      </c>
      <c r="C63" s="76">
        <f>G63+I63+K63+Q63+S63+U63+M63+AA63+Y63+W63+O63</f>
        <v>5</v>
      </c>
      <c r="D63" s="26"/>
      <c r="E63" s="28">
        <v>60</v>
      </c>
      <c r="F63" s="57">
        <f>($E63/$C63)*G63</f>
        <v>12</v>
      </c>
      <c r="G63" s="105">
        <v>1</v>
      </c>
      <c r="H63" s="57">
        <f t="shared" si="53"/>
        <v>12</v>
      </c>
      <c r="I63" s="105">
        <v>1</v>
      </c>
      <c r="T63" s="57">
        <f t="shared" si="57"/>
        <v>12</v>
      </c>
      <c r="U63" s="105">
        <v>1</v>
      </c>
      <c r="V63" s="57">
        <f t="shared" si="58"/>
        <v>12</v>
      </c>
      <c r="W63" s="105">
        <v>1</v>
      </c>
      <c r="X63" s="57">
        <f t="shared" si="59"/>
        <v>12</v>
      </c>
      <c r="Y63" s="105">
        <v>1</v>
      </c>
      <c r="AB63" s="81">
        <f t="shared" si="61"/>
        <v>60</v>
      </c>
    </row>
    <row r="64" spans="1:31" ht="15" customHeight="1" x14ac:dyDescent="0.25">
      <c r="A64" s="47" t="s">
        <v>33</v>
      </c>
      <c r="B64" s="18">
        <v>30</v>
      </c>
      <c r="C64" s="76">
        <f t="shared" si="47"/>
        <v>134</v>
      </c>
      <c r="D64" s="26"/>
      <c r="E64" s="28">
        <v>40</v>
      </c>
      <c r="F64" s="57">
        <f t="shared" si="53"/>
        <v>8.9552238805970141</v>
      </c>
      <c r="G64" s="18">
        <v>30</v>
      </c>
      <c r="H64" s="57">
        <f t="shared" si="48"/>
        <v>6.567164179104477</v>
      </c>
      <c r="I64" s="18">
        <v>22</v>
      </c>
      <c r="J64" s="18"/>
      <c r="K64" s="18"/>
      <c r="L64" s="18"/>
      <c r="M64" s="18"/>
      <c r="N64" s="64"/>
      <c r="O64" s="64"/>
      <c r="P64" s="29"/>
      <c r="Q64" s="18"/>
      <c r="R64" s="29"/>
      <c r="S64" s="18"/>
      <c r="T64" s="57">
        <f t="shared" ref="T64" si="62">($E64/$C64)*U64</f>
        <v>8.0597014925373127</v>
      </c>
      <c r="U64" s="18">
        <v>27</v>
      </c>
      <c r="V64" s="57">
        <f t="shared" ref="V64" si="63">($E64/$C64)*W64</f>
        <v>8.9552238805970141</v>
      </c>
      <c r="W64" s="18">
        <v>30</v>
      </c>
      <c r="X64" s="57">
        <f t="shared" ref="X64" si="64">($E64/$C64)*Y64</f>
        <v>2.6865671641791042</v>
      </c>
      <c r="Y64" s="18">
        <v>9</v>
      </c>
      <c r="Z64" s="57">
        <f t="shared" ref="Z64" si="65">($E64/$C64)*AA64</f>
        <v>4.7761194029850742</v>
      </c>
      <c r="AA64" s="18">
        <v>16</v>
      </c>
      <c r="AB64" s="81">
        <f t="shared" si="61"/>
        <v>40</v>
      </c>
    </row>
    <row r="65" spans="1:38" ht="15" customHeight="1" x14ac:dyDescent="0.25">
      <c r="A65" s="47" t="s">
        <v>34</v>
      </c>
      <c r="B65" s="18">
        <v>31</v>
      </c>
      <c r="C65" s="76">
        <f t="shared" si="47"/>
        <v>112</v>
      </c>
      <c r="D65" s="26"/>
      <c r="E65" s="28">
        <v>35</v>
      </c>
      <c r="F65" s="57">
        <f t="shared" si="53"/>
        <v>4.375</v>
      </c>
      <c r="G65" s="18">
        <v>14</v>
      </c>
      <c r="H65" s="57">
        <f t="shared" si="48"/>
        <v>1.5625</v>
      </c>
      <c r="I65" s="18">
        <v>5</v>
      </c>
      <c r="J65" s="18"/>
      <c r="K65" s="18"/>
      <c r="L65" s="18"/>
      <c r="M65" s="18"/>
      <c r="N65" s="64"/>
      <c r="O65" s="64"/>
      <c r="P65" s="29"/>
      <c r="Q65" s="18"/>
      <c r="R65" s="29"/>
      <c r="S65" s="18"/>
      <c r="T65" s="29"/>
      <c r="U65" s="18"/>
      <c r="V65" s="57">
        <f t="shared" ref="V65" si="66">($E65/$C65)*W65</f>
        <v>9.6875</v>
      </c>
      <c r="W65" s="18">
        <v>31</v>
      </c>
      <c r="X65" s="57">
        <f t="shared" ref="X65" si="67">($E65/$C65)*Y65</f>
        <v>9.6875</v>
      </c>
      <c r="Y65" s="18">
        <v>31</v>
      </c>
      <c r="Z65" s="57">
        <f t="shared" ref="Z65" si="68">($E65/$C65)*AA65</f>
        <v>9.6875</v>
      </c>
      <c r="AA65" s="18">
        <v>31</v>
      </c>
      <c r="AB65" s="81">
        <f t="shared" si="61"/>
        <v>35</v>
      </c>
    </row>
    <row r="66" spans="1:38" ht="15" customHeight="1" x14ac:dyDescent="0.25">
      <c r="A66" s="47" t="s">
        <v>35</v>
      </c>
      <c r="B66" s="18">
        <v>30</v>
      </c>
      <c r="C66" s="76">
        <f t="shared" si="47"/>
        <v>129</v>
      </c>
      <c r="D66" s="26"/>
      <c r="E66" s="28">
        <v>35</v>
      </c>
      <c r="F66" s="57">
        <f t="shared" si="53"/>
        <v>1.3565891472868217</v>
      </c>
      <c r="G66" s="18">
        <v>5</v>
      </c>
      <c r="H66" s="57"/>
      <c r="I66" s="18"/>
      <c r="J66" s="18"/>
      <c r="K66" s="18"/>
      <c r="L66" s="57">
        <f t="shared" ref="L66" si="69">($E66/$C66)*M66</f>
        <v>8.1395348837209305</v>
      </c>
      <c r="M66" s="18">
        <v>30</v>
      </c>
      <c r="N66" s="64"/>
      <c r="O66" s="64"/>
      <c r="P66" s="57">
        <f t="shared" ref="P66:R74" si="70">($E66/$C66)*Q66</f>
        <v>1.3565891472868217</v>
      </c>
      <c r="Q66" s="18">
        <v>5</v>
      </c>
      <c r="R66" s="29"/>
      <c r="S66" s="18"/>
      <c r="T66" s="29"/>
      <c r="U66" s="18"/>
      <c r="V66" s="57">
        <f t="shared" ref="V66" si="71">($E66/$C66)*W66</f>
        <v>8.1395348837209305</v>
      </c>
      <c r="W66" s="18">
        <v>30</v>
      </c>
      <c r="X66" s="57">
        <f t="shared" ref="X66" si="72">($E66/$C66)*Y66</f>
        <v>8.1395348837209305</v>
      </c>
      <c r="Y66" s="18">
        <v>30</v>
      </c>
      <c r="Z66" s="57">
        <f t="shared" ref="Z66" si="73">($E66/$C66)*AA66</f>
        <v>7.8682170542635657</v>
      </c>
      <c r="AA66" s="18">
        <v>29</v>
      </c>
      <c r="AB66" s="81">
        <f t="shared" si="61"/>
        <v>35</v>
      </c>
    </row>
    <row r="67" spans="1:38" ht="15" customHeight="1" x14ac:dyDescent="0.25">
      <c r="A67" s="47" t="s">
        <v>36</v>
      </c>
      <c r="B67" s="18">
        <v>31</v>
      </c>
      <c r="C67" s="76">
        <f t="shared" si="47"/>
        <v>94</v>
      </c>
      <c r="D67" s="26"/>
      <c r="E67" s="28">
        <v>30</v>
      </c>
      <c r="F67" s="29"/>
      <c r="G67" s="18"/>
      <c r="H67" s="57"/>
      <c r="I67" s="18"/>
      <c r="J67" s="18"/>
      <c r="K67" s="18"/>
      <c r="L67" s="57">
        <f t="shared" ref="L67" si="74">($E67/$C67)*M67</f>
        <v>9.8936170212765955</v>
      </c>
      <c r="M67" s="18">
        <v>31</v>
      </c>
      <c r="N67" s="64"/>
      <c r="O67" s="64"/>
      <c r="P67" s="57">
        <f t="shared" si="70"/>
        <v>9.8936170212765955</v>
      </c>
      <c r="Q67" s="18">
        <v>31</v>
      </c>
      <c r="R67" s="29"/>
      <c r="S67" s="18"/>
      <c r="T67" s="29"/>
      <c r="U67" s="18"/>
      <c r="V67" s="57">
        <f t="shared" ref="V67" si="75">($E67/$C67)*W67</f>
        <v>3.5106382978723407</v>
      </c>
      <c r="W67" s="18">
        <v>11</v>
      </c>
      <c r="X67" s="57">
        <f t="shared" ref="X67" si="76">($E67/$C67)*Y67</f>
        <v>6.7021276595744688</v>
      </c>
      <c r="Y67" s="18">
        <v>21</v>
      </c>
      <c r="Z67" s="57"/>
      <c r="AA67" s="18"/>
      <c r="AB67" s="81">
        <f t="shared" si="61"/>
        <v>30</v>
      </c>
    </row>
    <row r="68" spans="1:38" ht="15" customHeight="1" x14ac:dyDescent="0.25">
      <c r="A68" s="47" t="s">
        <v>37</v>
      </c>
      <c r="B68" s="18">
        <v>31</v>
      </c>
      <c r="C68" s="76">
        <f t="shared" si="47"/>
        <v>99</v>
      </c>
      <c r="D68" s="26"/>
      <c r="E68" s="28">
        <v>30</v>
      </c>
      <c r="F68" s="29"/>
      <c r="G68" s="18"/>
      <c r="H68" s="57">
        <f t="shared" si="48"/>
        <v>6.666666666666667</v>
      </c>
      <c r="I68" s="18">
        <v>22</v>
      </c>
      <c r="J68" s="18"/>
      <c r="K68" s="18"/>
      <c r="L68" s="57">
        <f t="shared" ref="L68" si="77">($E68/$C68)*M68</f>
        <v>9.3939393939393945</v>
      </c>
      <c r="M68" s="18">
        <v>31</v>
      </c>
      <c r="N68" s="64"/>
      <c r="O68" s="64"/>
      <c r="P68" s="57">
        <f t="shared" si="70"/>
        <v>9.3939393939393945</v>
      </c>
      <c r="Q68" s="18">
        <v>31</v>
      </c>
      <c r="R68" s="29"/>
      <c r="S68" s="18"/>
      <c r="T68" s="29"/>
      <c r="U68" s="18"/>
      <c r="V68" s="57">
        <f t="shared" ref="V68" si="78">($E68/$C68)*W68</f>
        <v>1.2121212121212122</v>
      </c>
      <c r="W68" s="18">
        <v>4</v>
      </c>
      <c r="X68" s="57">
        <f t="shared" ref="X68" si="79">($E68/$C68)*Y68</f>
        <v>3.3333333333333335</v>
      </c>
      <c r="Y68" s="18">
        <v>11</v>
      </c>
      <c r="Z68" s="57"/>
      <c r="AA68" s="18"/>
      <c r="AB68" s="81">
        <f t="shared" si="61"/>
        <v>30</v>
      </c>
    </row>
    <row r="69" spans="1:38" ht="15" customHeight="1" x14ac:dyDescent="0.25">
      <c r="A69" s="47" t="s">
        <v>38</v>
      </c>
      <c r="B69" s="18">
        <v>28</v>
      </c>
      <c r="C69" s="76">
        <f t="shared" si="47"/>
        <v>108</v>
      </c>
      <c r="D69" s="26"/>
      <c r="E69" s="28">
        <v>30</v>
      </c>
      <c r="F69" s="29"/>
      <c r="G69" s="18"/>
      <c r="H69" s="57">
        <f t="shared" si="48"/>
        <v>4.4444444444444446</v>
      </c>
      <c r="I69" s="18">
        <v>16</v>
      </c>
      <c r="J69" s="18"/>
      <c r="K69" s="18"/>
      <c r="L69" s="57">
        <f t="shared" ref="L69" si="80">($E69/$C69)*M69</f>
        <v>7.7777777777777786</v>
      </c>
      <c r="M69" s="18">
        <v>28</v>
      </c>
      <c r="N69" s="64"/>
      <c r="O69" s="64"/>
      <c r="P69" s="57">
        <f t="shared" si="70"/>
        <v>7.7777777777777786</v>
      </c>
      <c r="Q69" s="18">
        <v>28</v>
      </c>
      <c r="R69" s="29"/>
      <c r="S69" s="18"/>
      <c r="T69" s="29"/>
      <c r="U69" s="18"/>
      <c r="V69" s="57">
        <f t="shared" ref="V69" si="81">($E69/$C69)*W69</f>
        <v>7.7777777777777786</v>
      </c>
      <c r="W69" s="18">
        <v>28</v>
      </c>
      <c r="X69" s="57">
        <f t="shared" ref="X69" si="82">($E69/$C69)*Y69</f>
        <v>2.2222222222222223</v>
      </c>
      <c r="Y69" s="18">
        <v>8</v>
      </c>
      <c r="Z69" s="57"/>
      <c r="AA69" s="18"/>
      <c r="AB69" s="81">
        <f t="shared" si="61"/>
        <v>30</v>
      </c>
    </row>
    <row r="70" spans="1:38" ht="15" customHeight="1" x14ac:dyDescent="0.25">
      <c r="A70" s="82" t="s">
        <v>39</v>
      </c>
      <c r="B70" s="18">
        <v>31</v>
      </c>
      <c r="C70" s="76">
        <f t="shared" si="47"/>
        <v>144</v>
      </c>
      <c r="D70" s="26"/>
      <c r="E70" s="78">
        <v>40</v>
      </c>
      <c r="F70" s="64"/>
      <c r="G70" s="64"/>
      <c r="H70" s="64"/>
      <c r="I70" s="64"/>
      <c r="J70" s="57">
        <f t="shared" si="48"/>
        <v>8.6111111111111107</v>
      </c>
      <c r="K70" s="75">
        <v>31</v>
      </c>
      <c r="L70" s="57"/>
      <c r="M70" s="18"/>
      <c r="N70" s="64"/>
      <c r="O70" s="64"/>
      <c r="P70" s="57">
        <f t="shared" si="70"/>
        <v>8.6111111111111107</v>
      </c>
      <c r="Q70" s="18">
        <v>31</v>
      </c>
      <c r="R70" s="29"/>
      <c r="S70" s="29"/>
      <c r="T70" s="29"/>
      <c r="U70" s="29"/>
      <c r="V70" s="57">
        <f t="shared" ref="V70" si="83">($E70/$C70)*W70</f>
        <v>8.6111111111111107</v>
      </c>
      <c r="W70" s="18">
        <v>31</v>
      </c>
      <c r="X70" s="57">
        <f t="shared" ref="X70" si="84">($E70/$C70)*Y70</f>
        <v>8.6111111111111107</v>
      </c>
      <c r="Y70" s="18">
        <v>31</v>
      </c>
      <c r="Z70" s="57">
        <f t="shared" ref="Z70" si="85">($E70/$C70)*AA70</f>
        <v>5.5555555555555554</v>
      </c>
      <c r="AA70" s="18">
        <v>20</v>
      </c>
      <c r="AB70" s="81">
        <f t="shared" si="61"/>
        <v>40</v>
      </c>
    </row>
    <row r="71" spans="1:38" ht="15" customHeight="1" x14ac:dyDescent="0.25">
      <c r="A71" s="82" t="s">
        <v>40</v>
      </c>
      <c r="B71" s="18">
        <v>30</v>
      </c>
      <c r="C71" s="76">
        <f t="shared" si="47"/>
        <v>142</v>
      </c>
      <c r="D71" s="26"/>
      <c r="E71" s="78">
        <v>40</v>
      </c>
      <c r="F71" s="64"/>
      <c r="G71" s="64"/>
      <c r="H71" s="64"/>
      <c r="I71" s="64"/>
      <c r="J71" s="57">
        <f t="shared" si="48"/>
        <v>5.070422535211268</v>
      </c>
      <c r="K71" s="75">
        <v>18</v>
      </c>
      <c r="L71" s="57">
        <f t="shared" ref="L71" si="86">($E71/$C71)*M71</f>
        <v>3.6619718309859155</v>
      </c>
      <c r="M71" s="18">
        <v>13</v>
      </c>
      <c r="N71" s="57">
        <f t="shared" ref="N71:N74" si="87">($E71/$C71)*O71</f>
        <v>3.6619718309859155</v>
      </c>
      <c r="O71" s="18">
        <v>13</v>
      </c>
      <c r="P71" s="57">
        <f t="shared" si="70"/>
        <v>8.4507042253521139</v>
      </c>
      <c r="Q71" s="18">
        <v>30</v>
      </c>
      <c r="R71" s="29"/>
      <c r="S71" s="29"/>
      <c r="T71" s="29"/>
      <c r="U71" s="29"/>
      <c r="V71" s="57">
        <f t="shared" ref="V71" si="88">($E71/$C71)*W71</f>
        <v>8.4507042253521139</v>
      </c>
      <c r="W71" s="18">
        <v>30</v>
      </c>
      <c r="X71" s="57">
        <f t="shared" ref="X71" si="89">($E71/$C71)*Y71</f>
        <v>7.323943661971831</v>
      </c>
      <c r="Y71" s="18">
        <v>26</v>
      </c>
      <c r="Z71" s="57">
        <f t="shared" ref="Z71" si="90">($E71/$C71)*AA71</f>
        <v>3.380281690140845</v>
      </c>
      <c r="AA71" s="18">
        <v>12</v>
      </c>
      <c r="AB71" s="81">
        <f t="shared" si="61"/>
        <v>40</v>
      </c>
    </row>
    <row r="72" spans="1:38" ht="15" customHeight="1" x14ac:dyDescent="0.25">
      <c r="A72" s="47" t="s">
        <v>63</v>
      </c>
      <c r="B72" s="18">
        <v>31</v>
      </c>
      <c r="C72" s="76">
        <f t="shared" si="47"/>
        <v>193</v>
      </c>
      <c r="D72" s="26"/>
      <c r="E72" s="28">
        <v>45</v>
      </c>
      <c r="F72" s="29"/>
      <c r="G72" s="18"/>
      <c r="H72" s="29"/>
      <c r="I72" s="18"/>
      <c r="J72" s="18"/>
      <c r="K72" s="18"/>
      <c r="L72" s="57">
        <f t="shared" ref="L72" si="91">($E72/$C72)*M72</f>
        <v>7.2279792746113989</v>
      </c>
      <c r="M72" s="18">
        <v>31</v>
      </c>
      <c r="N72" s="57">
        <f t="shared" si="87"/>
        <v>7.2279792746113989</v>
      </c>
      <c r="O72" s="18">
        <v>31</v>
      </c>
      <c r="P72" s="57">
        <f t="shared" si="70"/>
        <v>7.2279792746113989</v>
      </c>
      <c r="Q72" s="18">
        <v>31</v>
      </c>
      <c r="R72" s="57">
        <f t="shared" si="70"/>
        <v>7.2279792746113989</v>
      </c>
      <c r="S72" s="18">
        <v>31</v>
      </c>
      <c r="T72" s="29"/>
      <c r="U72" s="18"/>
      <c r="V72" s="57">
        <f t="shared" ref="V72" si="92">($E72/$C72)*W72</f>
        <v>7.2279792746113989</v>
      </c>
      <c r="W72" s="18">
        <v>31</v>
      </c>
      <c r="X72" s="57">
        <f t="shared" ref="X72" si="93">($E72/$C72)*Y72</f>
        <v>4.8963730569948183</v>
      </c>
      <c r="Y72" s="18">
        <v>21</v>
      </c>
      <c r="Z72" s="57">
        <f t="shared" ref="Z72" si="94">($E72/$C72)*AA72</f>
        <v>3.9637305699481864</v>
      </c>
      <c r="AA72" s="18">
        <v>17</v>
      </c>
      <c r="AB72" s="81">
        <f t="shared" si="61"/>
        <v>45</v>
      </c>
    </row>
    <row r="73" spans="1:38" x14ac:dyDescent="0.25">
      <c r="A73" s="27" t="s">
        <v>65</v>
      </c>
      <c r="B73" s="18">
        <v>30</v>
      </c>
      <c r="C73" s="76">
        <f t="shared" si="47"/>
        <v>210</v>
      </c>
      <c r="D73" s="26"/>
      <c r="E73" s="28">
        <v>45</v>
      </c>
      <c r="F73" s="30"/>
      <c r="G73" s="18"/>
      <c r="H73" s="30"/>
      <c r="I73" s="18"/>
      <c r="J73" s="18"/>
      <c r="K73" s="18"/>
      <c r="L73" s="57">
        <f t="shared" ref="L73" si="95">($E73/$C73)*M73</f>
        <v>6.4285714285714279</v>
      </c>
      <c r="M73" s="18">
        <v>30</v>
      </c>
      <c r="N73" s="57">
        <f t="shared" si="87"/>
        <v>6.4285714285714279</v>
      </c>
      <c r="O73" s="18">
        <v>30</v>
      </c>
      <c r="P73" s="57">
        <f t="shared" si="70"/>
        <v>6.4285714285714279</v>
      </c>
      <c r="Q73" s="18">
        <v>30</v>
      </c>
      <c r="R73" s="57">
        <f t="shared" si="70"/>
        <v>6.4285714285714279</v>
      </c>
      <c r="S73" s="18">
        <v>30</v>
      </c>
      <c r="T73" s="29"/>
      <c r="U73" s="18"/>
      <c r="V73" s="57">
        <f t="shared" ref="V73" si="96">($E73/$C73)*W73</f>
        <v>6.4285714285714279</v>
      </c>
      <c r="W73" s="18">
        <v>30</v>
      </c>
      <c r="X73" s="57">
        <f t="shared" ref="X73" si="97">($E73/$C73)*Y73</f>
        <v>6.4285714285714279</v>
      </c>
      <c r="Y73" s="18">
        <v>30</v>
      </c>
      <c r="Z73" s="57">
        <f t="shared" ref="Z73" si="98">($E73/$C73)*AA73</f>
        <v>6.4285714285714279</v>
      </c>
      <c r="AA73" s="18">
        <v>30</v>
      </c>
      <c r="AB73" s="81">
        <f t="shared" si="61"/>
        <v>45</v>
      </c>
    </row>
    <row r="74" spans="1:38" s="21" customFormat="1" ht="15.75" thickBot="1" x14ac:dyDescent="0.3">
      <c r="A74" s="44" t="s">
        <v>64</v>
      </c>
      <c r="B74" s="18">
        <v>31</v>
      </c>
      <c r="C74" s="76">
        <f t="shared" si="47"/>
        <v>194</v>
      </c>
      <c r="D74" s="69"/>
      <c r="E74" s="49">
        <v>45</v>
      </c>
      <c r="F74" s="46"/>
      <c r="G74" s="45"/>
      <c r="H74" s="48"/>
      <c r="I74" s="45"/>
      <c r="J74" s="45"/>
      <c r="K74" s="45"/>
      <c r="L74" s="57">
        <f t="shared" ref="L74" si="99">($E74/$C74)*M74</f>
        <v>7.1907216494845363</v>
      </c>
      <c r="M74" s="18">
        <v>31</v>
      </c>
      <c r="N74" s="57">
        <f t="shared" si="87"/>
        <v>7.1907216494845363</v>
      </c>
      <c r="O74" s="18">
        <v>31</v>
      </c>
      <c r="P74" s="57">
        <f t="shared" si="70"/>
        <v>7.1907216494845363</v>
      </c>
      <c r="Q74" s="18">
        <v>31</v>
      </c>
      <c r="R74" s="57">
        <f t="shared" si="70"/>
        <v>7.1907216494845363</v>
      </c>
      <c r="S74" s="18">
        <v>31</v>
      </c>
      <c r="T74" s="46"/>
      <c r="U74" s="45"/>
      <c r="V74" s="57">
        <f t="shared" ref="V74" si="100">($E74/$C74)*W74</f>
        <v>1.8556701030927836</v>
      </c>
      <c r="W74" s="18">
        <v>8</v>
      </c>
      <c r="X74" s="57">
        <f t="shared" ref="X74" si="101">($E74/$C74)*Y74</f>
        <v>7.1907216494845363</v>
      </c>
      <c r="Y74" s="18">
        <v>31</v>
      </c>
      <c r="Z74" s="57">
        <f t="shared" ref="Z74" si="102">($E74/$C74)*AA74</f>
        <v>7.1907216494845363</v>
      </c>
      <c r="AA74" s="18">
        <v>31</v>
      </c>
      <c r="AB74" s="81">
        <f t="shared" si="61"/>
        <v>45</v>
      </c>
      <c r="AC74" s="20"/>
      <c r="AE74" s="22"/>
    </row>
    <row r="75" spans="1:38" ht="15.75" thickBot="1" x14ac:dyDescent="0.3">
      <c r="A75" s="34" t="s">
        <v>4</v>
      </c>
      <c r="B75" s="40"/>
      <c r="C75" s="40"/>
      <c r="D75" s="40"/>
      <c r="E75" s="32">
        <f>SUM(E59:E74)</f>
        <v>650</v>
      </c>
      <c r="F75" s="32">
        <f>SUM(F59:F74)</f>
        <v>64.281431442051129</v>
      </c>
      <c r="G75" s="33"/>
      <c r="H75" s="32">
        <f>SUM(H59:H74)</f>
        <v>57.238819852169918</v>
      </c>
      <c r="I75" s="33"/>
      <c r="J75" s="32">
        <f>SUM(J59:J74)</f>
        <v>13.681533646322379</v>
      </c>
      <c r="K75" s="33"/>
      <c r="L75" s="32">
        <f>SUM(L59:L74)</f>
        <v>59.714113260367981</v>
      </c>
      <c r="M75" s="33"/>
      <c r="N75" s="32">
        <f>SUM(N59:N74)</f>
        <v>24.50924418365328</v>
      </c>
      <c r="O75" s="65"/>
      <c r="P75" s="32">
        <f>SUM(P59:P74)</f>
        <v>66.331011029411172</v>
      </c>
      <c r="Q75" s="33"/>
      <c r="R75" s="32">
        <f>SUM(R59:R74)</f>
        <v>20.847272352667364</v>
      </c>
      <c r="S75" s="33"/>
      <c r="T75" s="32">
        <f>SUM(T59:T74)</f>
        <v>57.6543199067046</v>
      </c>
      <c r="U75" s="33"/>
      <c r="V75" s="32">
        <f>SUM(V59:V74)</f>
        <v>121.4514506089954</v>
      </c>
      <c r="W75" s="33"/>
      <c r="X75" s="32">
        <f>SUM(X59:X74)</f>
        <v>113.13241405901528</v>
      </c>
      <c r="Y75" s="33"/>
      <c r="Z75" s="32">
        <f>SUM(Z59:Z74)</f>
        <v>51.158389658641504</v>
      </c>
      <c r="AA75" s="33"/>
      <c r="AB75" s="81">
        <f t="shared" ref="AB75" si="103">F75+H75+J75+P75+R75+T75+L75+Z75+X75+V75+N75</f>
        <v>650.00000000000011</v>
      </c>
      <c r="AC75" s="16">
        <f>SUM(AB59:AB74)</f>
        <v>650</v>
      </c>
      <c r="AD75" s="81"/>
      <c r="AL75" s="10"/>
    </row>
    <row r="76" spans="1:38" ht="15.75" x14ac:dyDescent="0.25">
      <c r="A76" s="11"/>
      <c r="E76" s="1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3"/>
      <c r="U76" s="13"/>
      <c r="V76" s="13"/>
      <c r="W76" s="13"/>
      <c r="X76" s="13"/>
      <c r="Y76" s="13"/>
      <c r="Z76" s="10"/>
      <c r="AA76" s="10"/>
      <c r="AB76" s="10"/>
      <c r="AL76" s="10"/>
    </row>
    <row r="77" spans="1:38" x14ac:dyDescent="0.25">
      <c r="A77" s="21" t="s">
        <v>8</v>
      </c>
      <c r="E77" s="16">
        <f>(E20+E34+E54+E75)</f>
        <v>7495.8000000000011</v>
      </c>
      <c r="F77" s="16">
        <f>(F20+F34+F54+F75)</f>
        <v>467.9947112028226</v>
      </c>
      <c r="H77" s="16">
        <f>(H20+H34+H54+H75)</f>
        <v>579.90083419847269</v>
      </c>
      <c r="J77" s="16">
        <f>(J20+J34+J54+J75)</f>
        <v>243.47743142787837</v>
      </c>
      <c r="L77" s="107">
        <f>(L20+L34+L54+L75)</f>
        <v>996.96327360545308</v>
      </c>
      <c r="N77" s="16">
        <f>(N20+N34+N54+N75)</f>
        <v>171.89724707406464</v>
      </c>
      <c r="P77" s="106">
        <f>(P20+P34+P54+P75)</f>
        <v>1224.5125790947131</v>
      </c>
      <c r="R77" s="16">
        <f>(R20+R34+R54+R75)</f>
        <v>138.40925971849603</v>
      </c>
      <c r="T77" s="16">
        <f>(T20+T34+T54+T75)</f>
        <v>406.64590776139141</v>
      </c>
      <c r="V77" s="16">
        <f>(V20+V34+V54+V75)</f>
        <v>1379.7556176792684</v>
      </c>
      <c r="X77" s="106">
        <f>(X20+X34+X54+X75)</f>
        <v>1280.5487200604714</v>
      </c>
      <c r="Z77" s="16">
        <f>(Z20+Z34+Z54+Z75)</f>
        <v>605.69441817696838</v>
      </c>
      <c r="AB77" s="16">
        <f>(AB20+AB34+AB54+AB75)</f>
        <v>7495.7999999999993</v>
      </c>
      <c r="AC77" s="13">
        <f>SUM(AC3:AC75)</f>
        <v>7495.8000000000011</v>
      </c>
    </row>
    <row r="78" spans="1:38" x14ac:dyDescent="0.25">
      <c r="Z78" s="16"/>
      <c r="AA78" s="5">
        <f>SUM(F77:W77)</f>
        <v>5609.5568617625604</v>
      </c>
    </row>
    <row r="79" spans="1:38" x14ac:dyDescent="0.25">
      <c r="A79" s="21"/>
      <c r="Z79" s="5"/>
    </row>
    <row r="80" spans="1:38" x14ac:dyDescent="0.25">
      <c r="B80" s="5"/>
    </row>
    <row r="81" spans="1:4" x14ac:dyDescent="0.25">
      <c r="B81" s="5"/>
    </row>
    <row r="82" spans="1:4" x14ac:dyDescent="0.25">
      <c r="B82" s="5"/>
    </row>
    <row r="83" spans="1:4" x14ac:dyDescent="0.25">
      <c r="B83" s="5"/>
    </row>
    <row r="84" spans="1:4" x14ac:dyDescent="0.25">
      <c r="B84" s="5"/>
      <c r="C84" s="16"/>
      <c r="D84" s="16"/>
    </row>
    <row r="85" spans="1:4" x14ac:dyDescent="0.25">
      <c r="A85" s="16"/>
      <c r="B85" s="16"/>
    </row>
    <row r="86" spans="1:4" x14ac:dyDescent="0.25">
      <c r="B86" s="5"/>
    </row>
    <row r="87" spans="1:4" x14ac:dyDescent="0.25">
      <c r="B87" s="5"/>
    </row>
    <row r="88" spans="1:4" x14ac:dyDescent="0.25">
      <c r="B88" s="5"/>
    </row>
    <row r="89" spans="1:4" x14ac:dyDescent="0.25">
      <c r="B89" s="5"/>
    </row>
    <row r="90" spans="1:4" x14ac:dyDescent="0.25">
      <c r="B90" s="5"/>
      <c r="C90" s="16"/>
      <c r="D90" s="16"/>
    </row>
    <row r="91" spans="1:4" x14ac:dyDescent="0.25">
      <c r="A91" s="21"/>
      <c r="C91" s="16"/>
      <c r="D91" s="16"/>
    </row>
    <row r="92" spans="1:4" x14ac:dyDescent="0.25">
      <c r="A92" s="16"/>
      <c r="C92" s="5"/>
      <c r="D92" s="5"/>
    </row>
    <row r="93" spans="1:4" x14ac:dyDescent="0.25">
      <c r="A93" s="16"/>
      <c r="C93" s="16"/>
      <c r="D93" s="16"/>
    </row>
    <row r="94" spans="1:4" x14ac:dyDescent="0.25">
      <c r="A94" s="16"/>
      <c r="C94" s="16"/>
      <c r="D94" s="16"/>
    </row>
    <row r="95" spans="1:4" x14ac:dyDescent="0.25">
      <c r="A95" s="16"/>
      <c r="C95" s="16"/>
      <c r="D95" s="16"/>
    </row>
    <row r="96" spans="1:4" x14ac:dyDescent="0.25">
      <c r="A96" s="16"/>
      <c r="C96" s="16"/>
      <c r="D96" s="16"/>
    </row>
  </sheetData>
  <mergeCells count="61">
    <mergeCell ref="N3:O3"/>
    <mergeCell ref="F57:G57"/>
    <mergeCell ref="Z57:AA57"/>
    <mergeCell ref="T57:U57"/>
    <mergeCell ref="X57:Y57"/>
    <mergeCell ref="V57:W57"/>
    <mergeCell ref="P57:Q57"/>
    <mergeCell ref="V37:W37"/>
    <mergeCell ref="P37:Q37"/>
    <mergeCell ref="F23:G23"/>
    <mergeCell ref="Z23:AA23"/>
    <mergeCell ref="T23:U23"/>
    <mergeCell ref="X23:Y23"/>
    <mergeCell ref="V23:W23"/>
    <mergeCell ref="P23:Q23"/>
    <mergeCell ref="V3:W3"/>
    <mergeCell ref="A57:A58"/>
    <mergeCell ref="B57:B58"/>
    <mergeCell ref="C57:C58"/>
    <mergeCell ref="E57:E58"/>
    <mergeCell ref="H57:I57"/>
    <mergeCell ref="A37:A38"/>
    <mergeCell ref="B37:B38"/>
    <mergeCell ref="C37:C38"/>
    <mergeCell ref="E37:E38"/>
    <mergeCell ref="H37:I37"/>
    <mergeCell ref="F37:G37"/>
    <mergeCell ref="X3:Y3"/>
    <mergeCell ref="J23:K23"/>
    <mergeCell ref="L23:M23"/>
    <mergeCell ref="A23:A24"/>
    <mergeCell ref="B23:B24"/>
    <mergeCell ref="C23:C24"/>
    <mergeCell ref="E23:E24"/>
    <mergeCell ref="H23:I23"/>
    <mergeCell ref="D3:D4"/>
    <mergeCell ref="P3:Q3"/>
    <mergeCell ref="L3:M3"/>
    <mergeCell ref="A3:A4"/>
    <mergeCell ref="B3:B4"/>
    <mergeCell ref="C3:C4"/>
    <mergeCell ref="E3:E4"/>
    <mergeCell ref="H3:I3"/>
    <mergeCell ref="R3:S3"/>
    <mergeCell ref="T3:U3"/>
    <mergeCell ref="J3:K3"/>
    <mergeCell ref="F3:G3"/>
    <mergeCell ref="Z3:AA3"/>
    <mergeCell ref="N57:O57"/>
    <mergeCell ref="N23:O23"/>
    <mergeCell ref="J37:K37"/>
    <mergeCell ref="L37:M37"/>
    <mergeCell ref="N37:O37"/>
    <mergeCell ref="R23:S23"/>
    <mergeCell ref="R57:S57"/>
    <mergeCell ref="Z37:AA37"/>
    <mergeCell ref="T37:U37"/>
    <mergeCell ref="X37:Y37"/>
    <mergeCell ref="R37:S37"/>
    <mergeCell ref="J57:K57"/>
    <mergeCell ref="L57:M5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A37B-42B3-4E82-8ADF-557AF51A4E65}">
  <dimension ref="A1:N35"/>
  <sheetViews>
    <sheetView tabSelected="1" workbookViewId="0">
      <selection activeCell="B43" sqref="B43"/>
    </sheetView>
  </sheetViews>
  <sheetFormatPr defaultRowHeight="15" x14ac:dyDescent="0.25"/>
  <cols>
    <col min="1" max="1" width="11.140625" bestFit="1" customWidth="1"/>
    <col min="2" max="2" width="92.7109375" bestFit="1" customWidth="1"/>
    <col min="3" max="3" width="14.140625" bestFit="1" customWidth="1"/>
    <col min="4" max="4" width="10.7109375" customWidth="1"/>
    <col min="5" max="5" width="16.140625" bestFit="1" customWidth="1"/>
    <col min="6" max="6" width="10.85546875" bestFit="1" customWidth="1"/>
  </cols>
  <sheetData>
    <row r="1" spans="1:5" x14ac:dyDescent="0.25">
      <c r="C1" s="111" t="s">
        <v>4</v>
      </c>
      <c r="D1" s="111" t="s">
        <v>113</v>
      </c>
      <c r="E1" t="s">
        <v>114</v>
      </c>
    </row>
    <row r="2" spans="1:5" ht="21" x14ac:dyDescent="0.35">
      <c r="A2" s="108"/>
      <c r="B2" s="112" t="s">
        <v>113</v>
      </c>
      <c r="C2" s="6"/>
      <c r="D2" s="6"/>
      <c r="E2" s="6"/>
    </row>
    <row r="3" spans="1:5" x14ac:dyDescent="0.25">
      <c r="A3" s="108">
        <v>44596</v>
      </c>
      <c r="B3" t="s">
        <v>84</v>
      </c>
      <c r="C3" s="6">
        <v>600</v>
      </c>
      <c r="D3" s="6">
        <v>600</v>
      </c>
      <c r="E3" s="6"/>
    </row>
    <row r="4" spans="1:5" x14ac:dyDescent="0.25">
      <c r="A4" s="108">
        <v>44622</v>
      </c>
      <c r="B4" t="s">
        <v>85</v>
      </c>
      <c r="C4" s="6">
        <v>600</v>
      </c>
      <c r="D4" s="6">
        <v>600</v>
      </c>
      <c r="E4" s="6"/>
    </row>
    <row r="5" spans="1:5" ht="15.75" x14ac:dyDescent="0.25">
      <c r="A5" s="110">
        <v>44655</v>
      </c>
      <c r="B5" s="109" t="s">
        <v>86</v>
      </c>
      <c r="C5" s="113">
        <v>500</v>
      </c>
      <c r="D5" s="113">
        <v>500</v>
      </c>
      <c r="E5" s="6"/>
    </row>
    <row r="6" spans="1:5" x14ac:dyDescent="0.25">
      <c r="A6" s="108">
        <v>44683</v>
      </c>
      <c r="B6" t="s">
        <v>87</v>
      </c>
      <c r="C6" s="6">
        <v>600</v>
      </c>
      <c r="D6" s="6">
        <v>600</v>
      </c>
      <c r="E6" s="6"/>
    </row>
    <row r="7" spans="1:5" x14ac:dyDescent="0.25">
      <c r="A7" s="108">
        <v>44714</v>
      </c>
      <c r="B7" t="s">
        <v>88</v>
      </c>
      <c r="C7" s="6">
        <v>600</v>
      </c>
      <c r="D7" s="6">
        <v>600</v>
      </c>
      <c r="E7" s="6"/>
    </row>
    <row r="8" spans="1:5" x14ac:dyDescent="0.25">
      <c r="A8" s="108">
        <v>44747</v>
      </c>
      <c r="B8" t="s">
        <v>89</v>
      </c>
      <c r="C8" s="6">
        <v>600</v>
      </c>
      <c r="D8" s="6">
        <v>600</v>
      </c>
      <c r="E8" s="6"/>
    </row>
    <row r="9" spans="1:5" x14ac:dyDescent="0.25">
      <c r="A9" s="108">
        <v>44775</v>
      </c>
      <c r="B9" t="s">
        <v>90</v>
      </c>
      <c r="C9" s="6">
        <v>600</v>
      </c>
      <c r="D9" s="6">
        <v>600</v>
      </c>
      <c r="E9" s="6"/>
    </row>
    <row r="10" spans="1:5" x14ac:dyDescent="0.25">
      <c r="A10" s="108">
        <v>44806</v>
      </c>
      <c r="B10" t="s">
        <v>92</v>
      </c>
      <c r="C10" s="6">
        <v>600</v>
      </c>
      <c r="D10" s="6"/>
      <c r="E10" s="6"/>
    </row>
    <row r="11" spans="1:5" x14ac:dyDescent="0.25">
      <c r="A11" s="108">
        <v>44810</v>
      </c>
      <c r="B11" t="s">
        <v>94</v>
      </c>
      <c r="C11" s="6">
        <v>50</v>
      </c>
      <c r="D11" s="6">
        <f>C10+C11</f>
        <v>650</v>
      </c>
      <c r="E11" s="6"/>
    </row>
    <row r="12" spans="1:5" x14ac:dyDescent="0.25">
      <c r="A12" s="108">
        <v>44837</v>
      </c>
      <c r="B12" t="s">
        <v>95</v>
      </c>
      <c r="C12" s="6">
        <v>750</v>
      </c>
      <c r="D12" s="6">
        <v>650</v>
      </c>
      <c r="E12" s="6">
        <v>100</v>
      </c>
    </row>
    <row r="13" spans="1:5" x14ac:dyDescent="0.25">
      <c r="A13" s="108">
        <v>44867</v>
      </c>
      <c r="B13" t="s">
        <v>96</v>
      </c>
      <c r="C13" s="6">
        <v>650</v>
      </c>
      <c r="D13" s="6">
        <v>650</v>
      </c>
      <c r="E13" s="6"/>
    </row>
    <row r="14" spans="1:5" x14ac:dyDescent="0.25">
      <c r="A14" s="108">
        <v>44900</v>
      </c>
      <c r="B14" t="s">
        <v>98</v>
      </c>
      <c r="C14" s="6">
        <v>650</v>
      </c>
      <c r="D14" s="6">
        <v>650</v>
      </c>
      <c r="E14" s="6"/>
    </row>
    <row r="15" spans="1:5" x14ac:dyDescent="0.25">
      <c r="A15" s="108">
        <v>44932</v>
      </c>
      <c r="B15" t="s">
        <v>99</v>
      </c>
      <c r="C15" s="6">
        <v>650</v>
      </c>
      <c r="D15" s="6">
        <v>650</v>
      </c>
      <c r="E15" s="6"/>
    </row>
    <row r="16" spans="1:5" x14ac:dyDescent="0.25">
      <c r="A16" s="108">
        <v>44960</v>
      </c>
      <c r="B16" t="s">
        <v>100</v>
      </c>
      <c r="C16" s="6">
        <v>650</v>
      </c>
      <c r="D16" s="6">
        <v>650</v>
      </c>
      <c r="E16" s="6"/>
    </row>
    <row r="17" spans="1:6" x14ac:dyDescent="0.25">
      <c r="A17" s="108">
        <v>44988</v>
      </c>
      <c r="B17" t="s">
        <v>102</v>
      </c>
      <c r="C17" s="6">
        <v>650</v>
      </c>
      <c r="D17" s="6">
        <v>650</v>
      </c>
      <c r="E17" s="6"/>
    </row>
    <row r="18" spans="1:6" x14ac:dyDescent="0.25">
      <c r="A18" s="108">
        <v>45019</v>
      </c>
      <c r="B18" t="s">
        <v>104</v>
      </c>
      <c r="C18" s="6">
        <v>650</v>
      </c>
      <c r="D18" s="6">
        <v>650</v>
      </c>
      <c r="E18" s="6"/>
    </row>
    <row r="19" spans="1:6" x14ac:dyDescent="0.25">
      <c r="A19" s="108">
        <v>45047</v>
      </c>
      <c r="B19" t="s">
        <v>106</v>
      </c>
      <c r="C19" s="6">
        <v>650</v>
      </c>
      <c r="D19" s="6">
        <v>650</v>
      </c>
      <c r="E19" s="6"/>
    </row>
    <row r="20" spans="1:6" x14ac:dyDescent="0.25">
      <c r="A20" s="108">
        <v>45079</v>
      </c>
      <c r="B20" t="s">
        <v>108</v>
      </c>
      <c r="C20" s="6">
        <v>650</v>
      </c>
      <c r="D20" s="6">
        <v>650</v>
      </c>
      <c r="E20" s="6"/>
    </row>
    <row r="21" spans="1:6" x14ac:dyDescent="0.25">
      <c r="A21" s="108">
        <v>45110</v>
      </c>
      <c r="B21" t="s">
        <v>110</v>
      </c>
      <c r="C21" s="6">
        <v>375</v>
      </c>
      <c r="D21" s="6">
        <v>325</v>
      </c>
      <c r="E21" s="6">
        <v>50</v>
      </c>
    </row>
    <row r="22" spans="1:6" ht="21" x14ac:dyDescent="0.35">
      <c r="A22" s="108"/>
      <c r="B22" s="112" t="s">
        <v>114</v>
      </c>
      <c r="C22" s="6"/>
      <c r="D22" s="6"/>
      <c r="E22" s="6"/>
    </row>
    <row r="23" spans="1:6" x14ac:dyDescent="0.25">
      <c r="A23" s="108">
        <v>44775</v>
      </c>
      <c r="B23" t="s">
        <v>91</v>
      </c>
      <c r="C23" s="6">
        <v>100</v>
      </c>
      <c r="D23" s="6"/>
      <c r="E23" s="6">
        <v>100</v>
      </c>
    </row>
    <row r="24" spans="1:6" x14ac:dyDescent="0.25">
      <c r="A24" s="108">
        <v>44806</v>
      </c>
      <c r="B24" t="s">
        <v>93</v>
      </c>
      <c r="C24" s="6">
        <v>100</v>
      </c>
      <c r="D24" s="6"/>
      <c r="E24" s="6">
        <v>100</v>
      </c>
    </row>
    <row r="25" spans="1:6" x14ac:dyDescent="0.25">
      <c r="A25" s="108">
        <v>44867</v>
      </c>
      <c r="B25" t="s">
        <v>97</v>
      </c>
      <c r="C25" s="6">
        <v>100</v>
      </c>
      <c r="D25" s="6"/>
      <c r="E25" s="6">
        <v>100</v>
      </c>
    </row>
    <row r="26" spans="1:6" x14ac:dyDescent="0.25">
      <c r="A26" s="108">
        <v>44960</v>
      </c>
      <c r="B26" t="s">
        <v>101</v>
      </c>
      <c r="C26" s="6">
        <v>100</v>
      </c>
      <c r="D26" s="6"/>
      <c r="E26" s="6">
        <v>100</v>
      </c>
    </row>
    <row r="27" spans="1:6" x14ac:dyDescent="0.25">
      <c r="A27" s="108">
        <v>44988</v>
      </c>
      <c r="B27" t="s">
        <v>103</v>
      </c>
      <c r="C27" s="6">
        <v>100</v>
      </c>
      <c r="D27" s="6"/>
      <c r="E27" s="6">
        <v>100</v>
      </c>
    </row>
    <row r="28" spans="1:6" x14ac:dyDescent="0.25">
      <c r="A28" s="108">
        <v>45019</v>
      </c>
      <c r="B28" t="s">
        <v>105</v>
      </c>
      <c r="C28" s="6">
        <v>100</v>
      </c>
      <c r="D28" s="6"/>
      <c r="E28" s="6">
        <v>100</v>
      </c>
    </row>
    <row r="29" spans="1:6" x14ac:dyDescent="0.25">
      <c r="A29" s="108">
        <v>45047</v>
      </c>
      <c r="B29" t="s">
        <v>107</v>
      </c>
      <c r="C29" s="6">
        <v>100</v>
      </c>
      <c r="D29" s="6"/>
      <c r="E29" s="6">
        <v>100</v>
      </c>
    </row>
    <row r="30" spans="1:6" x14ac:dyDescent="0.25">
      <c r="A30" s="108">
        <v>45079</v>
      </c>
      <c r="B30" t="s">
        <v>109</v>
      </c>
      <c r="C30" s="6">
        <v>100</v>
      </c>
      <c r="D30" s="6"/>
      <c r="E30" s="6">
        <v>100</v>
      </c>
    </row>
    <row r="31" spans="1:6" ht="18.75" x14ac:dyDescent="0.3">
      <c r="C31" s="6">
        <f>SUM(C3:C30)</f>
        <v>11875</v>
      </c>
      <c r="D31" s="6">
        <f>SUM(D3:D30)</f>
        <v>10925</v>
      </c>
      <c r="E31" s="114">
        <f>SUM(E2:E30)</f>
        <v>950</v>
      </c>
      <c r="F31" s="5">
        <f>SUM(D31:E31)</f>
        <v>11875</v>
      </c>
    </row>
    <row r="32" spans="1:6" ht="18.75" x14ac:dyDescent="0.3">
      <c r="B32" s="21" t="s">
        <v>111</v>
      </c>
      <c r="E32" s="114">
        <v>725</v>
      </c>
    </row>
    <row r="33" spans="2:14" ht="18.75" x14ac:dyDescent="0.3">
      <c r="B33" t="s">
        <v>4</v>
      </c>
      <c r="E33" s="115">
        <f>E31+E32</f>
        <v>1675</v>
      </c>
    </row>
    <row r="34" spans="2:14" ht="19.5" thickBot="1" x14ac:dyDescent="0.35">
      <c r="B34" t="s">
        <v>115</v>
      </c>
      <c r="E34" s="117">
        <f>'Utilities 22-23'!U73</f>
        <v>1361.526371363479</v>
      </c>
    </row>
    <row r="35" spans="2:14" ht="21.75" thickBot="1" x14ac:dyDescent="0.4">
      <c r="B35" s="21" t="s">
        <v>116</v>
      </c>
      <c r="E35" s="118">
        <f>E33-E34</f>
        <v>313.47362863652097</v>
      </c>
      <c r="N35" s="116"/>
    </row>
  </sheetData>
  <sortState xmlns:xlrd2="http://schemas.microsoft.com/office/spreadsheetml/2017/richdata2" ref="A23:E30">
    <sortCondition ref="A23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Utilities 22-23</vt:lpstr>
      <vt:lpstr>From May22-23</vt:lpstr>
      <vt:lpstr>Vandana_account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</dc:creator>
  <cp:lastModifiedBy>Elumalai, Gopal</cp:lastModifiedBy>
  <dcterms:created xsi:type="dcterms:W3CDTF">2018-07-10T23:08:01Z</dcterms:created>
  <dcterms:modified xsi:type="dcterms:W3CDTF">2023-07-12T01:55:23Z</dcterms:modified>
</cp:coreProperties>
</file>