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" i="1" l="1"/>
  <c r="I9" i="1"/>
  <c r="H8" i="1"/>
  <c r="I3" i="1"/>
  <c r="I4" i="1"/>
  <c r="I5" i="1"/>
  <c r="I6" i="1"/>
  <c r="I2" i="1"/>
  <c r="H3" i="1"/>
  <c r="H4" i="1"/>
  <c r="H5" i="1"/>
  <c r="H6" i="1"/>
  <c r="H2" i="1"/>
  <c r="B8" i="1"/>
  <c r="A8" i="1"/>
  <c r="D4" i="1"/>
  <c r="F6" i="1"/>
  <c r="F5" i="1"/>
  <c r="F4" i="1"/>
  <c r="F3" i="1"/>
  <c r="F2" i="1"/>
  <c r="A4" i="1"/>
  <c r="A6" i="1"/>
  <c r="D2" i="1"/>
  <c r="C4" i="1"/>
  <c r="C2" i="1"/>
  <c r="C3" i="1"/>
  <c r="A2" i="1"/>
  <c r="C6" i="1"/>
  <c r="C5" i="1"/>
  <c r="E2" i="1" l="1"/>
</calcChain>
</file>

<file path=xl/sharedStrings.xml><?xml version="1.0" encoding="utf-8"?>
<sst xmlns="http://schemas.openxmlformats.org/spreadsheetml/2006/main" count="17" uniqueCount="15">
  <si>
    <t>Частота, МГц</t>
  </si>
  <si>
    <t>Максимумы, m</t>
  </si>
  <si>
    <t>x_m, мм</t>
  </si>
  <si>
    <t>Lambda</t>
  </si>
  <si>
    <t>v,м/c</t>
  </si>
  <si>
    <t>погр</t>
  </si>
  <si>
    <t>красный, мм</t>
  </si>
  <si>
    <t>Микр винт, дел</t>
  </si>
  <si>
    <t>цен дел микр винта</t>
  </si>
  <si>
    <t>мкм</t>
  </si>
  <si>
    <t>Y, м</t>
  </si>
  <si>
    <t>Цена дел микроскопа</t>
  </si>
  <si>
    <t>Нуль, м</t>
  </si>
  <si>
    <t>центр</t>
  </si>
  <si>
    <t>Наклон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</si>
</sst>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J8" sqref="J8:J9"/>
    </sheetView>
  </sheetViews>
  <sheetFormatPr defaultRowHeight="14.4" x14ac:dyDescent="0.3"/>
  <cols>
    <col min="1" max="1" width="25.21875" customWidth="1"/>
    <col min="2" max="2" width="22.21875" customWidth="1"/>
    <col min="6" max="6" width="18.109375" customWidth="1"/>
    <col min="8" max="8" width="1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7</v>
      </c>
      <c r="H1" t="s">
        <v>10</v>
      </c>
      <c r="I1" t="s">
        <v>13</v>
      </c>
    </row>
    <row r="2" spans="1:10" x14ac:dyDescent="0.3">
      <c r="A2">
        <f>1.01223</f>
        <v>1.01223</v>
      </c>
      <c r="B2">
        <v>0</v>
      </c>
      <c r="C2">
        <f>2.04</f>
        <v>2.04</v>
      </c>
      <c r="D2">
        <f>2*0.28*A4/(C2-C4)/10^-3</f>
        <v>1.4933333333333335E-3</v>
      </c>
      <c r="E2" s="2">
        <f>D2*A2*10^6</f>
        <v>1511.5968</v>
      </c>
      <c r="F2">
        <f>44</f>
        <v>44</v>
      </c>
      <c r="G2">
        <v>2</v>
      </c>
      <c r="H2">
        <f>F2*4*10^-6</f>
        <v>1.76E-4</v>
      </c>
      <c r="I2">
        <f>H2-0.000444</f>
        <v>-2.6800000000000001E-4</v>
      </c>
    </row>
    <row r="3" spans="1:10" x14ac:dyDescent="0.3">
      <c r="A3" t="s">
        <v>6</v>
      </c>
      <c r="B3">
        <v>1</v>
      </c>
      <c r="C3">
        <f>1.9</f>
        <v>1.9</v>
      </c>
      <c r="D3" s="1" t="s">
        <v>8</v>
      </c>
      <c r="E3" s="1"/>
      <c r="F3">
        <f>81</f>
        <v>81</v>
      </c>
      <c r="G3">
        <v>1</v>
      </c>
      <c r="H3">
        <f t="shared" ref="H3:H6" si="0">F3*4*10^-6</f>
        <v>3.2399999999999996E-4</v>
      </c>
      <c r="I3">
        <f t="shared" ref="I3:I6" si="1">H3-0.000444</f>
        <v>-1.2000000000000004E-4</v>
      </c>
    </row>
    <row r="4" spans="1:10" x14ac:dyDescent="0.3">
      <c r="A4">
        <f>6400*10^-10</f>
        <v>6.4000000000000001E-7</v>
      </c>
      <c r="B4">
        <v>2</v>
      </c>
      <c r="C4">
        <f>1.8</f>
        <v>1.8</v>
      </c>
      <c r="D4">
        <f>4</f>
        <v>4</v>
      </c>
      <c r="E4" t="s">
        <v>9</v>
      </c>
      <c r="F4">
        <f>111</f>
        <v>111</v>
      </c>
      <c r="G4">
        <v>0</v>
      </c>
      <c r="H4">
        <f t="shared" si="0"/>
        <v>4.44E-4</v>
      </c>
      <c r="I4">
        <f t="shared" si="1"/>
        <v>0</v>
      </c>
    </row>
    <row r="5" spans="1:10" x14ac:dyDescent="0.3">
      <c r="A5" t="s">
        <v>5</v>
      </c>
      <c r="B5">
        <v>-1</v>
      </c>
      <c r="C5">
        <f>2.18</f>
        <v>2.1800000000000002</v>
      </c>
      <c r="F5">
        <f>141</f>
        <v>141</v>
      </c>
      <c r="G5">
        <v>-1</v>
      </c>
      <c r="H5">
        <f t="shared" si="0"/>
        <v>5.6399999999999994E-4</v>
      </c>
      <c r="I5">
        <f t="shared" si="1"/>
        <v>1.1999999999999994E-4</v>
      </c>
    </row>
    <row r="6" spans="1:10" x14ac:dyDescent="0.3">
      <c r="A6">
        <f>200*10^-10</f>
        <v>2E-8</v>
      </c>
      <c r="B6">
        <v>-2</v>
      </c>
      <c r="C6">
        <f>2.29</f>
        <v>2.29</v>
      </c>
      <c r="F6">
        <f>174</f>
        <v>174</v>
      </c>
      <c r="G6">
        <v>-2</v>
      </c>
      <c r="H6">
        <f t="shared" si="0"/>
        <v>6.96E-4</v>
      </c>
      <c r="I6">
        <f t="shared" si="1"/>
        <v>2.52E-4</v>
      </c>
    </row>
    <row r="7" spans="1:10" x14ac:dyDescent="0.3">
      <c r="A7" t="s">
        <v>11</v>
      </c>
      <c r="B7" t="s">
        <v>12</v>
      </c>
      <c r="H7" t="s">
        <v>14</v>
      </c>
    </row>
    <row r="8" spans="1:10" x14ac:dyDescent="0.3">
      <c r="A8">
        <f>1/20</f>
        <v>0.05</v>
      </c>
      <c r="B8">
        <f>30*10^-6</f>
        <v>2.9999999999999997E-5</v>
      </c>
      <c r="H8">
        <f>1.28*10^-4</f>
        <v>1.2800000000000002E-4</v>
      </c>
      <c r="I8" t="s">
        <v>3</v>
      </c>
      <c r="J8" s="2" t="s">
        <v>4</v>
      </c>
    </row>
    <row r="9" spans="1:10" x14ac:dyDescent="0.3">
      <c r="I9">
        <f>0.28*A4/H8</f>
        <v>1.4E-3</v>
      </c>
      <c r="J9" s="2">
        <f>A2*I9*10^6</f>
        <v>1417.1219999999998</v>
      </c>
    </row>
  </sheetData>
  <mergeCells count="1">
    <mergeCell ref="D3:E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2021-05-13T12:38:23Z</dcterms:modified>
</cp:coreProperties>
</file>