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5\2.1\"/>
    </mc:Choice>
  </mc:AlternateContent>
  <bookViews>
    <workbookView xWindow="0" yWindow="0" windowWidth="22668" windowHeight="80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G6" i="1"/>
  <c r="G5" i="1"/>
  <c r="G4" i="1"/>
  <c r="A8" i="1"/>
  <c r="D4" i="1"/>
  <c r="F5" i="1"/>
  <c r="F4" i="1"/>
  <c r="B6" i="1"/>
  <c r="B5" i="1"/>
  <c r="B4" i="1"/>
  <c r="B2" i="1"/>
  <c r="A2" i="1"/>
  <c r="A6" i="1"/>
  <c r="A4" i="1"/>
  <c r="A5" i="1"/>
</calcChain>
</file>

<file path=xl/sharedStrings.xml><?xml version="1.0" encoding="utf-8"?>
<sst xmlns="http://schemas.openxmlformats.org/spreadsheetml/2006/main" count="12" uniqueCount="7">
  <si>
    <t>Min/max, В</t>
  </si>
  <si>
    <t>V задерж</t>
  </si>
  <si>
    <t>I_k, мкА</t>
  </si>
  <si>
    <t>погр, Ik</t>
  </si>
  <si>
    <t>погр,V_a</t>
  </si>
  <si>
    <t>V_a, В</t>
  </si>
  <si>
    <t>Погр,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</si>
</sst>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3" workbookViewId="0">
      <selection activeCell="J27" sqref="J27"/>
    </sheetView>
  </sheetViews>
  <sheetFormatPr defaultRowHeight="14.4" x14ac:dyDescent="0.3"/>
  <cols>
    <col min="1" max="1" width="11.21875" customWidth="1"/>
    <col min="2" max="2" width="11" customWidth="1"/>
  </cols>
  <sheetData>
    <row r="1" spans="1:11" x14ac:dyDescent="0.3">
      <c r="A1" s="1" t="s">
        <v>1</v>
      </c>
      <c r="B1" s="1"/>
      <c r="D1" t="s">
        <v>3</v>
      </c>
    </row>
    <row r="2" spans="1:11" x14ac:dyDescent="0.3">
      <c r="A2">
        <f>4</f>
        <v>4</v>
      </c>
      <c r="B2">
        <f>8</f>
        <v>8</v>
      </c>
      <c r="D2">
        <v>5</v>
      </c>
      <c r="F2" s="1">
        <v>4</v>
      </c>
      <c r="G2" s="1"/>
      <c r="H2" s="1">
        <v>6</v>
      </c>
      <c r="I2" s="1"/>
      <c r="J2" s="1">
        <v>8</v>
      </c>
      <c r="K2" s="1"/>
    </row>
    <row r="3" spans="1:11" x14ac:dyDescent="0.3">
      <c r="A3" t="s">
        <v>0</v>
      </c>
      <c r="B3" t="s">
        <v>0</v>
      </c>
      <c r="D3" t="s">
        <v>4</v>
      </c>
      <c r="F3" t="s">
        <v>2</v>
      </c>
      <c r="G3" t="s">
        <v>5</v>
      </c>
      <c r="H3" t="s">
        <v>2</v>
      </c>
      <c r="I3" t="s">
        <v>5</v>
      </c>
      <c r="J3" t="s">
        <v>2</v>
      </c>
      <c r="K3" t="s">
        <v>5</v>
      </c>
    </row>
    <row r="4" spans="1:11" x14ac:dyDescent="0.3">
      <c r="A4">
        <f>0</f>
        <v>0</v>
      </c>
      <c r="B4">
        <f>0</f>
        <v>0</v>
      </c>
      <c r="D4">
        <f>0.1</f>
        <v>0.1</v>
      </c>
      <c r="F4">
        <f>30*5</f>
        <v>150</v>
      </c>
      <c r="G4">
        <f>12.2</f>
        <v>12.2</v>
      </c>
      <c r="H4">
        <f>55*5</f>
        <v>275</v>
      </c>
      <c r="I4">
        <f>18.3</f>
        <v>18.3</v>
      </c>
      <c r="J4">
        <f>70*5</f>
        <v>350</v>
      </c>
      <c r="K4">
        <f>19.4</f>
        <v>19.399999999999999</v>
      </c>
    </row>
    <row r="5" spans="1:11" x14ac:dyDescent="0.3">
      <c r="A5">
        <f>5.5</f>
        <v>5.5</v>
      </c>
      <c r="B5">
        <f>5.5</f>
        <v>5.5</v>
      </c>
      <c r="F5">
        <f>35*5</f>
        <v>175</v>
      </c>
      <c r="G5">
        <f>13.7</f>
        <v>13.7</v>
      </c>
      <c r="H5">
        <f>57*5</f>
        <v>285</v>
      </c>
      <c r="I5">
        <f>19.1</f>
        <v>19.100000000000001</v>
      </c>
      <c r="J5">
        <f>72*5</f>
        <v>360</v>
      </c>
      <c r="K5">
        <f>20.1</f>
        <v>20.100000000000001</v>
      </c>
    </row>
    <row r="6" spans="1:11" x14ac:dyDescent="0.3">
      <c r="A6">
        <f>6.8</f>
        <v>6.8</v>
      </c>
      <c r="B6">
        <f>6.6</f>
        <v>6.6</v>
      </c>
      <c r="F6">
        <f>39*5</f>
        <v>195</v>
      </c>
      <c r="G6">
        <f>15.1</f>
        <v>15.1</v>
      </c>
      <c r="H6">
        <f>58*5</f>
        <v>290</v>
      </c>
      <c r="I6">
        <f>19.2</f>
        <v>19.2</v>
      </c>
      <c r="J6">
        <f>75*5</f>
        <v>375</v>
      </c>
      <c r="K6">
        <f>20.7</f>
        <v>20.7</v>
      </c>
    </row>
    <row r="7" spans="1:11" x14ac:dyDescent="0.3">
      <c r="A7" t="s">
        <v>6</v>
      </c>
      <c r="F7">
        <f>40*5</f>
        <v>200</v>
      </c>
      <c r="G7">
        <f>15.8</f>
        <v>15.8</v>
      </c>
      <c r="H7">
        <f>60*5</f>
        <v>300</v>
      </c>
      <c r="I7">
        <f>20</f>
        <v>20</v>
      </c>
      <c r="J7">
        <f>80*5</f>
        <v>400</v>
      </c>
      <c r="K7">
        <f>22.3</f>
        <v>22.3</v>
      </c>
    </row>
    <row r="8" spans="1:11" x14ac:dyDescent="0.3">
      <c r="A8">
        <f>0.1</f>
        <v>0.1</v>
      </c>
      <c r="F8">
        <f>41*5</f>
        <v>205</v>
      </c>
      <c r="G8">
        <f>16.1</f>
        <v>16.100000000000001</v>
      </c>
      <c r="H8">
        <f>61*5</f>
        <v>305</v>
      </c>
      <c r="I8">
        <f>20.7</f>
        <v>20.7</v>
      </c>
      <c r="J8">
        <f>85*5</f>
        <v>425</v>
      </c>
      <c r="K8">
        <f>24</f>
        <v>24</v>
      </c>
    </row>
    <row r="9" spans="1:11" x14ac:dyDescent="0.3">
      <c r="F9">
        <f>45*5</f>
        <v>225</v>
      </c>
      <c r="G9">
        <f>18</f>
        <v>18</v>
      </c>
      <c r="H9">
        <f>62*5</f>
        <v>310</v>
      </c>
      <c r="I9">
        <f>21.5</f>
        <v>21.5</v>
      </c>
      <c r="J9">
        <f>35*5</f>
        <v>175</v>
      </c>
      <c r="K9">
        <f>25.6</f>
        <v>25.6</v>
      </c>
    </row>
    <row r="10" spans="1:11" x14ac:dyDescent="0.3">
      <c r="F10">
        <f>48*5</f>
        <v>240</v>
      </c>
      <c r="G10">
        <f>19.4</f>
        <v>19.399999999999999</v>
      </c>
      <c r="H10">
        <f>63*5</f>
        <v>315</v>
      </c>
      <c r="I10">
        <f>22.7</f>
        <v>22.7</v>
      </c>
      <c r="J10">
        <f>40*5</f>
        <v>200</v>
      </c>
      <c r="K10">
        <f>28.8</f>
        <v>28.8</v>
      </c>
    </row>
    <row r="11" spans="1:11" x14ac:dyDescent="0.3">
      <c r="F11">
        <f>49*5</f>
        <v>245</v>
      </c>
      <c r="G11">
        <f>21.5</f>
        <v>21.5</v>
      </c>
      <c r="H11">
        <f>40*5</f>
        <v>200</v>
      </c>
      <c r="I11">
        <f>25.5</f>
        <v>25.5</v>
      </c>
      <c r="J11">
        <f>45*5</f>
        <v>225</v>
      </c>
      <c r="K11">
        <f>29.3</f>
        <v>29.3</v>
      </c>
    </row>
    <row r="12" spans="1:11" x14ac:dyDescent="0.3">
      <c r="F12">
        <f>44*5</f>
        <v>220</v>
      </c>
      <c r="G12">
        <f>25.3</f>
        <v>25.3</v>
      </c>
      <c r="H12">
        <f>45*5</f>
        <v>225</v>
      </c>
      <c r="I12">
        <f>27.2</f>
        <v>27.2</v>
      </c>
      <c r="J12">
        <f>55*5</f>
        <v>275</v>
      </c>
      <c r="K12">
        <f>30.6</f>
        <v>30.6</v>
      </c>
    </row>
    <row r="13" spans="1:11" x14ac:dyDescent="0.3">
      <c r="F13">
        <f>45*5</f>
        <v>225</v>
      </c>
      <c r="G13">
        <f>25.6</f>
        <v>25.6</v>
      </c>
      <c r="H13">
        <f>50*5</f>
        <v>250</v>
      </c>
      <c r="I13">
        <f>28</f>
        <v>28</v>
      </c>
      <c r="J13">
        <f>60*5</f>
        <v>300</v>
      </c>
      <c r="K13">
        <f>31.3</f>
        <v>31.3</v>
      </c>
    </row>
    <row r="14" spans="1:11" x14ac:dyDescent="0.3">
      <c r="F14">
        <f>47*5</f>
        <v>235</v>
      </c>
      <c r="G14">
        <f>26.7</f>
        <v>26.7</v>
      </c>
      <c r="H14">
        <f>55*5</f>
        <v>275</v>
      </c>
      <c r="I14">
        <f>29.3</f>
        <v>29.3</v>
      </c>
      <c r="J14">
        <f>75*5</f>
        <v>375</v>
      </c>
      <c r="K14">
        <f>33.3</f>
        <v>33.299999999999997</v>
      </c>
    </row>
    <row r="15" spans="1:11" x14ac:dyDescent="0.3">
      <c r="F15">
        <f>50*5</f>
        <v>250</v>
      </c>
      <c r="G15">
        <f>28</f>
        <v>28</v>
      </c>
      <c r="H15">
        <f>60*5</f>
        <v>300</v>
      </c>
      <c r="I15">
        <f>30.5</f>
        <v>30.5</v>
      </c>
      <c r="J15">
        <f>85*5</f>
        <v>425</v>
      </c>
      <c r="K15">
        <f>35</f>
        <v>35</v>
      </c>
    </row>
    <row r="16" spans="1:11" x14ac:dyDescent="0.3">
      <c r="F16">
        <f>52*5</f>
        <v>260</v>
      </c>
      <c r="G16">
        <f>28.8</f>
        <v>28.8</v>
      </c>
      <c r="H16">
        <f>65*5</f>
        <v>325</v>
      </c>
      <c r="I16">
        <f>32</f>
        <v>32</v>
      </c>
      <c r="J16">
        <f>90*5</f>
        <v>450</v>
      </c>
      <c r="K16">
        <f>36.8</f>
        <v>36.799999999999997</v>
      </c>
    </row>
    <row r="17" spans="6:11" x14ac:dyDescent="0.3">
      <c r="F17">
        <f>60*5</f>
        <v>300</v>
      </c>
      <c r="G17">
        <f>31.3</f>
        <v>31.3</v>
      </c>
      <c r="H17">
        <f>70*5</f>
        <v>350</v>
      </c>
      <c r="I17">
        <f>33</f>
        <v>33</v>
      </c>
      <c r="J17">
        <f>92*5</f>
        <v>460</v>
      </c>
      <c r="K17">
        <f>38.5</f>
        <v>38.5</v>
      </c>
    </row>
    <row r="18" spans="6:11" x14ac:dyDescent="0.3">
      <c r="F18">
        <f>65*5</f>
        <v>325</v>
      </c>
      <c r="G18">
        <f>32.6</f>
        <v>32.6</v>
      </c>
      <c r="H18">
        <f>75*5</f>
        <v>375</v>
      </c>
      <c r="I18">
        <f>34.1</f>
        <v>34.1</v>
      </c>
      <c r="J18">
        <f>90*5</f>
        <v>450</v>
      </c>
      <c r="K18">
        <f>39.7</f>
        <v>39.700000000000003</v>
      </c>
    </row>
    <row r="19" spans="6:11" x14ac:dyDescent="0.3">
      <c r="F19">
        <f>70*5</f>
        <v>350</v>
      </c>
      <c r="G19">
        <f>34.6</f>
        <v>34.6</v>
      </c>
      <c r="H19">
        <f>78*5</f>
        <v>390</v>
      </c>
      <c r="I19">
        <f>35.1</f>
        <v>35.1</v>
      </c>
      <c r="J19">
        <f>85*5</f>
        <v>425</v>
      </c>
      <c r="K19">
        <f>42</f>
        <v>42</v>
      </c>
    </row>
    <row r="20" spans="6:11" x14ac:dyDescent="0.3">
      <c r="F20">
        <f>72*5</f>
        <v>360</v>
      </c>
      <c r="G20">
        <f>36.3</f>
        <v>36.299999999999997</v>
      </c>
      <c r="H20">
        <f>80*5</f>
        <v>400</v>
      </c>
      <c r="I20">
        <f>35.4</f>
        <v>35.4</v>
      </c>
      <c r="J20">
        <f>80*5</f>
        <v>400</v>
      </c>
      <c r="K20">
        <f>43.8</f>
        <v>43.8</v>
      </c>
    </row>
    <row r="21" spans="6:11" x14ac:dyDescent="0.3">
      <c r="F21">
        <f>73*5</f>
        <v>365</v>
      </c>
      <c r="G21">
        <f>38</f>
        <v>38</v>
      </c>
      <c r="H21">
        <f>81*5</f>
        <v>405</v>
      </c>
      <c r="I21">
        <f>36.6</f>
        <v>36.6</v>
      </c>
      <c r="J21">
        <f>75*5</f>
        <v>375</v>
      </c>
      <c r="K21">
        <f>45.9</f>
        <v>45.9</v>
      </c>
    </row>
    <row r="22" spans="6:11" x14ac:dyDescent="0.3">
      <c r="F22">
        <f>70*5</f>
        <v>350</v>
      </c>
      <c r="G22">
        <f>41</f>
        <v>41</v>
      </c>
      <c r="H22">
        <f>80*5</f>
        <v>400</v>
      </c>
      <c r="I22">
        <f>40.7</f>
        <v>40.700000000000003</v>
      </c>
      <c r="J22">
        <f>70*5</f>
        <v>350</v>
      </c>
      <c r="K22">
        <f>48.6</f>
        <v>48.6</v>
      </c>
    </row>
    <row r="23" spans="6:11" x14ac:dyDescent="0.3">
      <c r="F23">
        <f>72*5</f>
        <v>360</v>
      </c>
      <c r="G23">
        <f>49</f>
        <v>49</v>
      </c>
      <c r="H23">
        <f>75*5</f>
        <v>375</v>
      </c>
      <c r="I23">
        <f>43.6</f>
        <v>43.6</v>
      </c>
      <c r="J23">
        <f>75*5</f>
        <v>375</v>
      </c>
      <c r="K23">
        <f>54.6</f>
        <v>54.6</v>
      </c>
    </row>
    <row r="24" spans="6:11" x14ac:dyDescent="0.3">
      <c r="F24">
        <f>73*5</f>
        <v>365</v>
      </c>
      <c r="G24">
        <f>50.4</f>
        <v>50.4</v>
      </c>
      <c r="H24">
        <f>73*5</f>
        <v>365</v>
      </c>
      <c r="I24">
        <f>45.1</f>
        <v>45.1</v>
      </c>
      <c r="J24">
        <f>80*5</f>
        <v>400</v>
      </c>
      <c r="K24">
        <f>57.8</f>
        <v>57.8</v>
      </c>
    </row>
    <row r="25" spans="6:11" x14ac:dyDescent="0.3">
      <c r="F25">
        <f>75*5</f>
        <v>375</v>
      </c>
      <c r="G25">
        <f>52</f>
        <v>52</v>
      </c>
      <c r="H25">
        <f>75*5</f>
        <v>375</v>
      </c>
      <c r="I25">
        <f>50.6</f>
        <v>50.6</v>
      </c>
      <c r="J25">
        <f>85*5</f>
        <v>425</v>
      </c>
      <c r="K25">
        <f>61</f>
        <v>61</v>
      </c>
    </row>
    <row r="26" spans="6:11" x14ac:dyDescent="0.3">
      <c r="F26">
        <f>77*5</f>
        <v>385</v>
      </c>
      <c r="G26">
        <f>53.1</f>
        <v>53.1</v>
      </c>
      <c r="H26">
        <f>77*5</f>
        <v>385</v>
      </c>
      <c r="I26">
        <f>52.9</f>
        <v>52.9</v>
      </c>
    </row>
    <row r="27" spans="6:11" x14ac:dyDescent="0.3">
      <c r="H27">
        <f>80*5</f>
        <v>400</v>
      </c>
      <c r="I27">
        <f>54.5</f>
        <v>54.5</v>
      </c>
    </row>
    <row r="28" spans="6:11" x14ac:dyDescent="0.3">
      <c r="H28">
        <f>85*5</f>
        <v>425</v>
      </c>
      <c r="I28">
        <f>57.8</f>
        <v>57.8</v>
      </c>
    </row>
  </sheetData>
  <mergeCells count="4">
    <mergeCell ref="A1:B1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2021-09-29T06:05:02Z</dcterms:created>
  <dcterms:modified xsi:type="dcterms:W3CDTF">2021-09-29T08:20:59Z</dcterms:modified>
</cp:coreProperties>
</file>