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tar\Documents\LabWorks\SEMESTER 5\1.3\"/>
    </mc:Choice>
  </mc:AlternateContent>
  <bookViews>
    <workbookView xWindow="0" yWindow="0" windowWidth="22608" windowHeight="807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0" i="1" l="1"/>
  <c r="K40" i="1"/>
  <c r="L39" i="1"/>
  <c r="L38" i="1"/>
  <c r="K38" i="1"/>
  <c r="L37" i="1"/>
  <c r="K37" i="1"/>
  <c r="L36" i="1"/>
  <c r="K36" i="1"/>
  <c r="L35" i="1"/>
  <c r="K35" i="1"/>
  <c r="L34" i="1"/>
  <c r="K34" i="1"/>
  <c r="K33" i="1"/>
  <c r="L32" i="1"/>
  <c r="K32" i="1"/>
  <c r="L30" i="1"/>
  <c r="K30" i="1"/>
  <c r="L29" i="1"/>
  <c r="K29" i="1"/>
  <c r="K28" i="1"/>
  <c r="L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H21" i="1"/>
  <c r="I20" i="1"/>
  <c r="H20" i="1"/>
  <c r="I19" i="1"/>
  <c r="H19" i="1"/>
  <c r="I18" i="1"/>
  <c r="H18" i="1"/>
  <c r="I17" i="1"/>
  <c r="H17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7" i="1"/>
  <c r="H6" i="1"/>
  <c r="H5" i="1"/>
  <c r="H4" i="1"/>
  <c r="H3" i="1"/>
  <c r="H2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A45" i="1"/>
  <c r="B46" i="1"/>
  <c r="A46" i="1"/>
  <c r="B45" i="1"/>
  <c r="B44" i="1"/>
  <c r="A44" i="1"/>
  <c r="B43" i="1"/>
  <c r="A43" i="1"/>
  <c r="B42" i="1"/>
  <c r="A42" i="1"/>
  <c r="B41" i="1"/>
  <c r="A41" i="1"/>
  <c r="B40" i="1"/>
  <c r="A40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A19" i="1"/>
  <c r="B19" i="1"/>
  <c r="A11" i="1"/>
  <c r="B18" i="1"/>
  <c r="A18" i="1"/>
  <c r="B17" i="1"/>
  <c r="A17" i="1"/>
  <c r="B16" i="1"/>
  <c r="A16" i="1"/>
  <c r="A15" i="1"/>
  <c r="B15" i="1"/>
  <c r="B14" i="1"/>
  <c r="A14" i="1"/>
  <c r="B13" i="1"/>
  <c r="A13" i="1"/>
  <c r="B12" i="1"/>
  <c r="A12" i="1"/>
  <c r="B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A2" i="1"/>
  <c r="B2" i="1"/>
</calcChain>
</file>

<file path=xl/sharedStrings.xml><?xml version="1.0" encoding="utf-8"?>
<sst xmlns="http://schemas.openxmlformats.org/spreadsheetml/2006/main" count="8" uniqueCount="2">
  <si>
    <t>I_a</t>
  </si>
  <si>
    <t>V_c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</si>
</sst>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abSelected="1" topLeftCell="A21" workbookViewId="0">
      <selection activeCell="K32" sqref="K32"/>
    </sheetView>
  </sheetViews>
  <sheetFormatPr defaultRowHeight="14.4" x14ac:dyDescent="0.3"/>
  <cols>
    <col min="1" max="1" width="10.88671875" customWidth="1"/>
    <col min="2" max="2" width="10.33203125" customWidth="1"/>
  </cols>
  <sheetData>
    <row r="1" spans="1:12" x14ac:dyDescent="0.3">
      <c r="A1" t="s">
        <v>1</v>
      </c>
      <c r="B1" t="s">
        <v>0</v>
      </c>
      <c r="C1" t="s">
        <v>1</v>
      </c>
      <c r="D1" t="s">
        <v>0</v>
      </c>
      <c r="H1" t="s">
        <v>1</v>
      </c>
      <c r="I1" t="s">
        <v>0</v>
      </c>
      <c r="K1" t="s">
        <v>1</v>
      </c>
      <c r="L1" t="s">
        <v>0</v>
      </c>
    </row>
    <row r="2" spans="1:12" x14ac:dyDescent="0.3">
      <c r="A2">
        <f>0.32</f>
        <v>0.32</v>
      </c>
      <c r="B2">
        <f>0</f>
        <v>0</v>
      </c>
      <c r="C2">
        <f>9.01</f>
        <v>9.01</v>
      </c>
      <c r="D2">
        <f>16.5</f>
        <v>16.5</v>
      </c>
      <c r="H2">
        <f>0.3</f>
        <v>0.3</v>
      </c>
      <c r="I2">
        <v>0</v>
      </c>
      <c r="K2">
        <f>2.12</f>
        <v>2.12</v>
      </c>
      <c r="L2">
        <f>0</f>
        <v>0</v>
      </c>
    </row>
    <row r="3" spans="1:12" x14ac:dyDescent="0.3">
      <c r="A3">
        <f>0.6</f>
        <v>0.6</v>
      </c>
      <c r="B3">
        <f>0</f>
        <v>0</v>
      </c>
      <c r="C3">
        <f>9.16</f>
        <v>9.16</v>
      </c>
      <c r="D3">
        <f>16.8</f>
        <v>16.8</v>
      </c>
      <c r="H3">
        <f>0.6</f>
        <v>0.6</v>
      </c>
      <c r="I3">
        <v>0</v>
      </c>
      <c r="K3">
        <f>2.21</f>
        <v>2.21</v>
      </c>
      <c r="L3">
        <f>0.1</f>
        <v>0.1</v>
      </c>
    </row>
    <row r="4" spans="1:12" x14ac:dyDescent="0.3">
      <c r="A4">
        <f>0.9</f>
        <v>0.9</v>
      </c>
      <c r="B4">
        <f>0</f>
        <v>0</v>
      </c>
      <c r="C4">
        <f>9.25</f>
        <v>9.25</v>
      </c>
      <c r="D4">
        <f>15.9</f>
        <v>15.9</v>
      </c>
      <c r="H4">
        <f>0.9</f>
        <v>0.9</v>
      </c>
      <c r="I4">
        <v>0</v>
      </c>
      <c r="K4">
        <f>2.33</f>
        <v>2.33</v>
      </c>
      <c r="L4">
        <f>0.7</f>
        <v>0.7</v>
      </c>
    </row>
    <row r="5" spans="1:12" x14ac:dyDescent="0.3">
      <c r="A5">
        <f>1.2</f>
        <v>1.2</v>
      </c>
      <c r="B5">
        <f>0</f>
        <v>0</v>
      </c>
      <c r="C5">
        <f>9.32</f>
        <v>9.32</v>
      </c>
      <c r="D5">
        <f>15.7</f>
        <v>15.7</v>
      </c>
      <c r="H5">
        <f>1.2</f>
        <v>1.2</v>
      </c>
      <c r="I5">
        <v>0</v>
      </c>
      <c r="K5">
        <f>2.44</f>
        <v>2.44</v>
      </c>
      <c r="L5">
        <f>2.5</f>
        <v>2.5</v>
      </c>
    </row>
    <row r="6" spans="1:12" x14ac:dyDescent="0.3">
      <c r="A6">
        <f>1.5</f>
        <v>1.5</v>
      </c>
      <c r="B6">
        <f>0</f>
        <v>0</v>
      </c>
      <c r="C6">
        <f>9.46</f>
        <v>9.4600000000000009</v>
      </c>
      <c r="D6">
        <f>15.6</f>
        <v>15.6</v>
      </c>
      <c r="H6">
        <f>1.5</f>
        <v>1.5</v>
      </c>
      <c r="I6">
        <v>0</v>
      </c>
      <c r="K6">
        <f>2.51</f>
        <v>2.5099999999999998</v>
      </c>
      <c r="L6">
        <f>5.8</f>
        <v>5.8</v>
      </c>
    </row>
    <row r="7" spans="1:12" x14ac:dyDescent="0.3">
      <c r="A7">
        <f>1.8</f>
        <v>1.8</v>
      </c>
      <c r="B7">
        <f>0</f>
        <v>0</v>
      </c>
      <c r="C7">
        <f>9.59</f>
        <v>9.59</v>
      </c>
      <c r="D7">
        <f>15.4</f>
        <v>15.4</v>
      </c>
      <c r="H7">
        <f>1.8</f>
        <v>1.8</v>
      </c>
      <c r="I7">
        <v>0</v>
      </c>
      <c r="K7">
        <f>2.62</f>
        <v>2.62</v>
      </c>
      <c r="L7">
        <f>12.7</f>
        <v>12.7</v>
      </c>
    </row>
    <row r="8" spans="1:12" x14ac:dyDescent="0.3">
      <c r="A8">
        <f>2.1</f>
        <v>2.1</v>
      </c>
      <c r="B8">
        <f>0</f>
        <v>0</v>
      </c>
      <c r="C8">
        <f>9.69</f>
        <v>9.69</v>
      </c>
      <c r="D8">
        <f>15.3</f>
        <v>15.3</v>
      </c>
      <c r="H8">
        <v>2.12</v>
      </c>
      <c r="I8">
        <v>0</v>
      </c>
      <c r="K8">
        <f>2.73</f>
        <v>2.73</v>
      </c>
      <c r="L8">
        <f>21.6</f>
        <v>21.6</v>
      </c>
    </row>
    <row r="9" spans="1:12" x14ac:dyDescent="0.3">
      <c r="A9">
        <f>2.39</f>
        <v>2.39</v>
      </c>
      <c r="B9">
        <f>0.29</f>
        <v>0.28999999999999998</v>
      </c>
      <c r="C9">
        <f>9.88</f>
        <v>9.8800000000000008</v>
      </c>
      <c r="D9">
        <f>15</f>
        <v>15</v>
      </c>
      <c r="H9">
        <v>2.4</v>
      </c>
      <c r="I9">
        <f>1.4</f>
        <v>1.4</v>
      </c>
      <c r="K9">
        <f>2.81</f>
        <v>2.81</v>
      </c>
      <c r="L9">
        <f>29.2</f>
        <v>29.2</v>
      </c>
    </row>
    <row r="10" spans="1:12" x14ac:dyDescent="0.3">
      <c r="A10">
        <f>2.71</f>
        <v>2.71</v>
      </c>
      <c r="B10">
        <f>9.3</f>
        <v>9.3000000000000007</v>
      </c>
      <c r="C10">
        <f>10</f>
        <v>10</v>
      </c>
      <c r="D10">
        <f>14.8</f>
        <v>14.8</v>
      </c>
      <c r="H10">
        <f>2.69</f>
        <v>2.69</v>
      </c>
      <c r="I10">
        <f>16.1</f>
        <v>16.100000000000001</v>
      </c>
      <c r="K10">
        <f>2.91</f>
        <v>2.91</v>
      </c>
      <c r="L10">
        <f>38.8</f>
        <v>38.799999999999997</v>
      </c>
    </row>
    <row r="11" spans="1:12" x14ac:dyDescent="0.3">
      <c r="A11">
        <f>3.3</f>
        <v>3.3</v>
      </c>
      <c r="B11">
        <f>27.6</f>
        <v>27.6</v>
      </c>
      <c r="C11">
        <f>10.11</f>
        <v>10.11</v>
      </c>
      <c r="D11">
        <v>14.7</v>
      </c>
      <c r="H11">
        <f>2.91</f>
        <v>2.91</v>
      </c>
      <c r="I11">
        <f>36.2</f>
        <v>36.200000000000003</v>
      </c>
      <c r="K11">
        <f>3.04</f>
        <v>3.04</v>
      </c>
      <c r="L11">
        <f>48.3</f>
        <v>48.3</v>
      </c>
    </row>
    <row r="12" spans="1:12" x14ac:dyDescent="0.3">
      <c r="A12">
        <f>3.33</f>
        <v>3.33</v>
      </c>
      <c r="B12">
        <f>33.9</f>
        <v>33.9</v>
      </c>
      <c r="C12">
        <f>10.2</f>
        <v>10.199999999999999</v>
      </c>
      <c r="D12">
        <f>14.7</f>
        <v>14.7</v>
      </c>
      <c r="H12">
        <f>3.23</f>
        <v>3.23</v>
      </c>
      <c r="I12">
        <f>53.6</f>
        <v>53.6</v>
      </c>
    </row>
    <row r="13" spans="1:12" x14ac:dyDescent="0.3">
      <c r="A13">
        <f>3.61</f>
        <v>3.61</v>
      </c>
      <c r="B13">
        <f>33.6</f>
        <v>33.6</v>
      </c>
      <c r="C13">
        <f>10.34</f>
        <v>10.34</v>
      </c>
      <c r="D13">
        <f>14.7</f>
        <v>14.7</v>
      </c>
      <c r="H13">
        <f>3.51</f>
        <v>3.51</v>
      </c>
      <c r="I13">
        <f>55.6</f>
        <v>55.6</v>
      </c>
      <c r="K13">
        <f>4.02</f>
        <v>4.0199999999999996</v>
      </c>
      <c r="L13">
        <f>64.9</f>
        <v>64.900000000000006</v>
      </c>
    </row>
    <row r="14" spans="1:12" x14ac:dyDescent="0.3">
      <c r="A14">
        <f>3.92</f>
        <v>3.92</v>
      </c>
      <c r="B14">
        <f>32.9</f>
        <v>32.9</v>
      </c>
      <c r="C14">
        <f>10.41</f>
        <v>10.41</v>
      </c>
      <c r="D14">
        <f>14.8</f>
        <v>14.8</v>
      </c>
      <c r="H14">
        <f>3.81</f>
        <v>3.81</v>
      </c>
      <c r="I14">
        <f>51.4</f>
        <v>51.4</v>
      </c>
      <c r="K14">
        <f>4.1</f>
        <v>4.0999999999999996</v>
      </c>
      <c r="L14">
        <f>65.7</f>
        <v>65.7</v>
      </c>
    </row>
    <row r="15" spans="1:12" x14ac:dyDescent="0.3">
      <c r="A15">
        <f>4.22</f>
        <v>4.22</v>
      </c>
      <c r="B15">
        <f>32.3</f>
        <v>32.299999999999997</v>
      </c>
      <c r="C15">
        <f>10.54</f>
        <v>10.54</v>
      </c>
      <c r="D15">
        <f>14.9</f>
        <v>14.9</v>
      </c>
      <c r="H15">
        <f>4.09</f>
        <v>4.09</v>
      </c>
      <c r="I15">
        <f>64</f>
        <v>64</v>
      </c>
      <c r="K15">
        <f>4.21</f>
        <v>4.21</v>
      </c>
      <c r="L15">
        <f>66.6</f>
        <v>66.599999999999994</v>
      </c>
    </row>
    <row r="16" spans="1:12" x14ac:dyDescent="0.3">
      <c r="A16">
        <f>4.52</f>
        <v>4.5199999999999996</v>
      </c>
      <c r="B16">
        <f>30.6</f>
        <v>30.6</v>
      </c>
      <c r="C16">
        <f>10.65</f>
        <v>10.65</v>
      </c>
      <c r="D16">
        <f>15</f>
        <v>15</v>
      </c>
      <c r="H16">
        <f>4.4</f>
        <v>4.4000000000000004</v>
      </c>
      <c r="I16">
        <v>66.3</v>
      </c>
      <c r="K16">
        <f>4.31</f>
        <v>4.3099999999999996</v>
      </c>
      <c r="L16">
        <f>67.3</f>
        <v>67.3</v>
      </c>
    </row>
    <row r="17" spans="1:12" x14ac:dyDescent="0.3">
      <c r="A17">
        <f>4.8</f>
        <v>4.8</v>
      </c>
      <c r="B17">
        <f>29.7</f>
        <v>29.7</v>
      </c>
      <c r="C17">
        <f>10.76</f>
        <v>10.76</v>
      </c>
      <c r="D17">
        <f>15.15</f>
        <v>15.15</v>
      </c>
      <c r="H17">
        <f>4.71</f>
        <v>4.71</v>
      </c>
      <c r="I17">
        <f>67.6</f>
        <v>67.599999999999994</v>
      </c>
      <c r="K17">
        <f>4.45</f>
        <v>4.45</v>
      </c>
      <c r="L17">
        <f>68.4</f>
        <v>68.400000000000006</v>
      </c>
    </row>
    <row r="18" spans="1:12" x14ac:dyDescent="0.3">
      <c r="A18">
        <f>5.11</f>
        <v>5.1100000000000003</v>
      </c>
      <c r="B18">
        <f>29.2</f>
        <v>29.2</v>
      </c>
      <c r="C18">
        <f>10.85</f>
        <v>10.85</v>
      </c>
      <c r="D18">
        <f>15.2</f>
        <v>15.2</v>
      </c>
      <c r="H18">
        <f>5.04</f>
        <v>5.04</v>
      </c>
      <c r="I18">
        <f>68.1</f>
        <v>68.099999999999994</v>
      </c>
      <c r="K18">
        <f>4.61</f>
        <v>4.6100000000000003</v>
      </c>
      <c r="L18">
        <f>69.1</f>
        <v>69.099999999999994</v>
      </c>
    </row>
    <row r="19" spans="1:12" x14ac:dyDescent="0.3">
      <c r="A19">
        <f>5.41</f>
        <v>5.41</v>
      </c>
      <c r="B19">
        <f>29.1</f>
        <v>29.1</v>
      </c>
      <c r="H19">
        <f>5.31</f>
        <v>5.31</v>
      </c>
      <c r="I19">
        <f>67.8</f>
        <v>67.8</v>
      </c>
      <c r="K19">
        <f>4.71</f>
        <v>4.71</v>
      </c>
      <c r="L19">
        <f>69.5</f>
        <v>69.5</v>
      </c>
    </row>
    <row r="20" spans="1:12" x14ac:dyDescent="0.3">
      <c r="A20">
        <f>5.73</f>
        <v>5.73</v>
      </c>
      <c r="B20">
        <f>27.8</f>
        <v>27.8</v>
      </c>
      <c r="H20">
        <f>5.6</f>
        <v>5.6</v>
      </c>
      <c r="I20">
        <f>66.9</f>
        <v>66.900000000000006</v>
      </c>
      <c r="K20">
        <f>4.84</f>
        <v>4.84</v>
      </c>
      <c r="L20">
        <f>69.9</f>
        <v>69.900000000000006</v>
      </c>
    </row>
    <row r="21" spans="1:12" x14ac:dyDescent="0.3">
      <c r="A21">
        <f>6.01</f>
        <v>6.01</v>
      </c>
      <c r="B21">
        <f>26.6</f>
        <v>26.6</v>
      </c>
      <c r="H21">
        <f>5.92</f>
        <v>5.92</v>
      </c>
      <c r="I21">
        <v>55.5</v>
      </c>
      <c r="K21">
        <f>4.93</f>
        <v>4.93</v>
      </c>
      <c r="L21">
        <f>70.2</f>
        <v>70.2</v>
      </c>
    </row>
    <row r="22" spans="1:12" x14ac:dyDescent="0.3">
      <c r="A22">
        <f>6.31</f>
        <v>6.31</v>
      </c>
      <c r="B22">
        <f>25.4</f>
        <v>25.4</v>
      </c>
      <c r="H22">
        <f>6.13</f>
        <v>6.13</v>
      </c>
      <c r="I22">
        <f>45.3</f>
        <v>45.3</v>
      </c>
      <c r="K22">
        <f>5.01</f>
        <v>5.01</v>
      </c>
      <c r="L22">
        <f>70.5</f>
        <v>70.5</v>
      </c>
    </row>
    <row r="23" spans="1:12" x14ac:dyDescent="0.3">
      <c r="A23">
        <f>6.65</f>
        <v>6.65</v>
      </c>
      <c r="B23">
        <f>23.9</f>
        <v>23.9</v>
      </c>
      <c r="H23">
        <f>6.52</f>
        <v>6.52</v>
      </c>
      <c r="I23">
        <f>63.2</f>
        <v>63.2</v>
      </c>
      <c r="K23">
        <f>5.11</f>
        <v>5.1100000000000003</v>
      </c>
      <c r="L23">
        <f>71.1</f>
        <v>71.099999999999994</v>
      </c>
    </row>
    <row r="24" spans="1:12" x14ac:dyDescent="0.3">
      <c r="A24">
        <f>6.9</f>
        <v>6.9</v>
      </c>
      <c r="B24">
        <f>22.9</f>
        <v>22.9</v>
      </c>
      <c r="H24">
        <f>6.81</f>
        <v>6.81</v>
      </c>
      <c r="I24">
        <f>61.1</f>
        <v>61.1</v>
      </c>
      <c r="K24">
        <f>5.22</f>
        <v>5.22</v>
      </c>
      <c r="L24">
        <f>70.4</f>
        <v>70.400000000000006</v>
      </c>
    </row>
    <row r="25" spans="1:12" x14ac:dyDescent="0.3">
      <c r="A25">
        <f>7.21</f>
        <v>7.21</v>
      </c>
      <c r="B25">
        <f>21.4</f>
        <v>21.4</v>
      </c>
      <c r="H25">
        <f>7.11</f>
        <v>7.11</v>
      </c>
      <c r="I25">
        <f>58.3</f>
        <v>58.3</v>
      </c>
      <c r="K25">
        <f>5.33</f>
        <v>5.33</v>
      </c>
      <c r="L25">
        <f>70.1</f>
        <v>70.099999999999994</v>
      </c>
    </row>
    <row r="26" spans="1:12" x14ac:dyDescent="0.3">
      <c r="A26">
        <f>7.51</f>
        <v>7.51</v>
      </c>
      <c r="B26">
        <f>19.9</f>
        <v>19.899999999999999</v>
      </c>
      <c r="H26">
        <f>7.44</f>
        <v>7.44</v>
      </c>
      <c r="I26">
        <f>55.4</f>
        <v>55.4</v>
      </c>
      <c r="K26">
        <f>5.4</f>
        <v>5.4</v>
      </c>
      <c r="L26">
        <f>70.2</f>
        <v>70.2</v>
      </c>
    </row>
    <row r="27" spans="1:12" x14ac:dyDescent="0.3">
      <c r="A27">
        <f>7.84</f>
        <v>7.84</v>
      </c>
      <c r="B27">
        <f>18.6</f>
        <v>18.600000000000001</v>
      </c>
      <c r="H27">
        <f>7.72</f>
        <v>7.72</v>
      </c>
      <c r="I27">
        <f>52.8</f>
        <v>52.8</v>
      </c>
      <c r="K27">
        <f>5.53</f>
        <v>5.53</v>
      </c>
      <c r="L27">
        <f>70.8</f>
        <v>70.8</v>
      </c>
    </row>
    <row r="28" spans="1:12" x14ac:dyDescent="0.3">
      <c r="A28">
        <f>8.13</f>
        <v>8.1300000000000008</v>
      </c>
      <c r="B28">
        <f>17.43</f>
        <v>17.43</v>
      </c>
      <c r="H28">
        <f>8.03</f>
        <v>8.0299999999999994</v>
      </c>
      <c r="I28">
        <f>49.9</f>
        <v>49.9</v>
      </c>
      <c r="K28">
        <f>5.75</f>
        <v>5.75</v>
      </c>
      <c r="L28">
        <f>69.5</f>
        <v>69.5</v>
      </c>
    </row>
    <row r="29" spans="1:12" x14ac:dyDescent="0.3">
      <c r="A29">
        <f>8.44</f>
        <v>8.44</v>
      </c>
      <c r="B29">
        <f>16.4</f>
        <v>16.399999999999999</v>
      </c>
      <c r="H29">
        <f>8.32</f>
        <v>8.32</v>
      </c>
      <c r="I29">
        <f>47.4</f>
        <v>47.4</v>
      </c>
      <c r="K29">
        <f>5.84</f>
        <v>5.84</v>
      </c>
      <c r="L29">
        <f>69.4</f>
        <v>69.400000000000006</v>
      </c>
    </row>
    <row r="30" spans="1:12" x14ac:dyDescent="0.3">
      <c r="A30">
        <f>8.72</f>
        <v>8.7200000000000006</v>
      </c>
      <c r="B30">
        <f>15.7</f>
        <v>15.7</v>
      </c>
      <c r="H30">
        <f>8.61</f>
        <v>8.61</v>
      </c>
      <c r="I30">
        <f>45.3</f>
        <v>45.3</v>
      </c>
      <c r="K30">
        <f>5.92</f>
        <v>5.92</v>
      </c>
      <c r="L30">
        <f>69.3</f>
        <v>69.3</v>
      </c>
    </row>
    <row r="31" spans="1:12" x14ac:dyDescent="0.3">
      <c r="A31">
        <f>9.02</f>
        <v>9.02</v>
      </c>
      <c r="B31">
        <f>15</f>
        <v>15</v>
      </c>
      <c r="H31">
        <f>8.91</f>
        <v>8.91</v>
      </c>
      <c r="I31">
        <f>43.1</f>
        <v>43.1</v>
      </c>
    </row>
    <row r="32" spans="1:12" x14ac:dyDescent="0.3">
      <c r="A32">
        <f>9.34</f>
        <v>9.34</v>
      </c>
      <c r="B32">
        <f>14.4</f>
        <v>14.4</v>
      </c>
      <c r="H32">
        <f>9.22</f>
        <v>9.2200000000000006</v>
      </c>
      <c r="I32">
        <f>43.1</f>
        <v>43.1</v>
      </c>
      <c r="K32">
        <f>10.05</f>
        <v>10.050000000000001</v>
      </c>
      <c r="L32">
        <f>30.9</f>
        <v>30.9</v>
      </c>
    </row>
    <row r="33" spans="1:12" x14ac:dyDescent="0.3">
      <c r="A33">
        <f>9.62</f>
        <v>9.6199999999999992</v>
      </c>
      <c r="B33">
        <f>14</f>
        <v>14</v>
      </c>
      <c r="H33">
        <f>9.54</f>
        <v>9.5399999999999991</v>
      </c>
      <c r="I33">
        <f>40</f>
        <v>40</v>
      </c>
      <c r="K33">
        <f>10.2</f>
        <v>10.199999999999999</v>
      </c>
      <c r="L33">
        <v>39.1</v>
      </c>
    </row>
    <row r="34" spans="1:12" x14ac:dyDescent="0.3">
      <c r="A34">
        <f>9.9</f>
        <v>9.9</v>
      </c>
      <c r="B34">
        <f>13.8</f>
        <v>13.8</v>
      </c>
      <c r="H34">
        <f>9.81</f>
        <v>9.81</v>
      </c>
      <c r="I34">
        <f>39.4</f>
        <v>39.4</v>
      </c>
      <c r="K34">
        <f>10.31</f>
        <v>10.31</v>
      </c>
      <c r="L34">
        <f>39.4</f>
        <v>39.4</v>
      </c>
    </row>
    <row r="35" spans="1:12" x14ac:dyDescent="0.3">
      <c r="A35">
        <f>10.23</f>
        <v>10.23</v>
      </c>
      <c r="B35">
        <f>13.6</f>
        <v>13.6</v>
      </c>
      <c r="H35">
        <f>10.15</f>
        <v>10.15</v>
      </c>
      <c r="I35">
        <f>39.1</f>
        <v>39.1</v>
      </c>
      <c r="K35">
        <f>10.43</f>
        <v>10.43</v>
      </c>
      <c r="L35">
        <f>39.6</f>
        <v>39.6</v>
      </c>
    </row>
    <row r="36" spans="1:12" x14ac:dyDescent="0.3">
      <c r="A36">
        <f>10.56</f>
        <v>10.56</v>
      </c>
      <c r="B36">
        <f>13.6</f>
        <v>13.6</v>
      </c>
      <c r="H36">
        <f>10.43</f>
        <v>10.43</v>
      </c>
      <c r="I36">
        <f>39</f>
        <v>39</v>
      </c>
      <c r="K36">
        <f>10.51</f>
        <v>10.51</v>
      </c>
      <c r="L36">
        <f>39.9</f>
        <v>39.9</v>
      </c>
    </row>
    <row r="37" spans="1:12" x14ac:dyDescent="0.3">
      <c r="A37">
        <f>10.85</f>
        <v>10.85</v>
      </c>
      <c r="B37">
        <f>13.8</f>
        <v>13.8</v>
      </c>
      <c r="H37">
        <f>10.77</f>
        <v>10.77</v>
      </c>
      <c r="I37">
        <f>39.3</f>
        <v>39.299999999999997</v>
      </c>
      <c r="K37">
        <f>10.61</f>
        <v>10.61</v>
      </c>
      <c r="L37">
        <f>40.9</f>
        <v>40.9</v>
      </c>
    </row>
    <row r="38" spans="1:12" x14ac:dyDescent="0.3">
      <c r="A38">
        <f>11.14</f>
        <v>11.14</v>
      </c>
      <c r="B38">
        <f>13.8</f>
        <v>13.8</v>
      </c>
      <c r="H38">
        <f>11.07</f>
        <v>11.07</v>
      </c>
      <c r="I38">
        <f>39.4</f>
        <v>39.4</v>
      </c>
      <c r="K38">
        <f>10.71</f>
        <v>10.71</v>
      </c>
      <c r="L38">
        <f>40.9</f>
        <v>40.9</v>
      </c>
    </row>
    <row r="39" spans="1:12" x14ac:dyDescent="0.3">
      <c r="A39">
        <f>11.41</f>
        <v>11.41</v>
      </c>
      <c r="B39">
        <v>14.1</v>
      </c>
      <c r="H39">
        <f>11.54</f>
        <v>11.54</v>
      </c>
      <c r="I39">
        <f>41.4</f>
        <v>41.4</v>
      </c>
      <c r="K39">
        <v>10.83</v>
      </c>
      <c r="L39">
        <f>41.2</f>
        <v>41.2</v>
      </c>
    </row>
    <row r="40" spans="1:12" x14ac:dyDescent="0.3">
      <c r="A40">
        <f>11.7</f>
        <v>11.7</v>
      </c>
      <c r="B40">
        <f>14.58</f>
        <v>14.58</v>
      </c>
      <c r="K40">
        <f>10.96</f>
        <v>10.96</v>
      </c>
      <c r="L40">
        <f>41.4</f>
        <v>41.4</v>
      </c>
    </row>
    <row r="41" spans="1:12" x14ac:dyDescent="0.3">
      <c r="A41">
        <f>12.1</f>
        <v>12.1</v>
      </c>
      <c r="B41">
        <f>15.1</f>
        <v>15.1</v>
      </c>
    </row>
    <row r="42" spans="1:12" x14ac:dyDescent="0.3">
      <c r="A42">
        <f>2.2</f>
        <v>2.2000000000000002</v>
      </c>
      <c r="B42">
        <f>0</f>
        <v>0</v>
      </c>
    </row>
    <row r="43" spans="1:12" x14ac:dyDescent="0.3">
      <c r="A43">
        <f>2.29</f>
        <v>2.29</v>
      </c>
      <c r="B43">
        <f>0</f>
        <v>0</v>
      </c>
    </row>
    <row r="44" spans="1:12" x14ac:dyDescent="0.3">
      <c r="A44">
        <f>2.42</f>
        <v>2.42</v>
      </c>
      <c r="B44">
        <f>0.53</f>
        <v>0.53</v>
      </c>
    </row>
    <row r="45" spans="1:12" x14ac:dyDescent="0.3">
      <c r="A45">
        <f>2.51</f>
        <v>2.5099999999999998</v>
      </c>
      <c r="B45">
        <f>1.4</f>
        <v>1.4</v>
      </c>
    </row>
    <row r="46" spans="1:12" x14ac:dyDescent="0.3">
      <c r="A46">
        <f>2.6</f>
        <v>2.6</v>
      </c>
      <c r="B46">
        <f>4.4</f>
        <v>4.4000000000000004</v>
      </c>
    </row>
    <row r="47" spans="1:12" x14ac:dyDescent="0.3">
      <c r="A47">
        <f>2.71</f>
        <v>2.71</v>
      </c>
      <c r="B47">
        <f>10.1</f>
        <v>10.1</v>
      </c>
    </row>
    <row r="48" spans="1:12" x14ac:dyDescent="0.3">
      <c r="A48">
        <f>2.79</f>
        <v>2.79</v>
      </c>
      <c r="B48">
        <f>17.4</f>
        <v>17.399999999999999</v>
      </c>
    </row>
    <row r="49" spans="1:2" x14ac:dyDescent="0.3">
      <c r="A49">
        <f>2.82</f>
        <v>2.82</v>
      </c>
      <c r="B49">
        <f>19.1</f>
        <v>19.100000000000001</v>
      </c>
    </row>
    <row r="50" spans="1:2" x14ac:dyDescent="0.3">
      <c r="A50">
        <f>2.91</f>
        <v>2.91</v>
      </c>
      <c r="B50">
        <f>26.5</f>
        <v>26.5</v>
      </c>
    </row>
    <row r="51" spans="1:2" x14ac:dyDescent="0.3">
      <c r="A51">
        <f>3.02</f>
        <v>3.02</v>
      </c>
      <c r="B51">
        <f>33.5</f>
        <v>33.5</v>
      </c>
    </row>
    <row r="52" spans="1:2" x14ac:dyDescent="0.3">
      <c r="A52">
        <f>3.11</f>
        <v>3.11</v>
      </c>
      <c r="B52">
        <f>37.1</f>
        <v>37.1</v>
      </c>
    </row>
    <row r="53" spans="1:2" x14ac:dyDescent="0.3">
      <c r="A53">
        <f>3.2</f>
        <v>3.2</v>
      </c>
      <c r="B53">
        <f>39</f>
        <v>39</v>
      </c>
    </row>
    <row r="54" spans="1:2" x14ac:dyDescent="0.3">
      <c r="A54">
        <f>3.3</f>
        <v>3.3</v>
      </c>
      <c r="B54">
        <f>29.8</f>
        <v>29.8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Батарин</dc:creator>
  <cp:lastModifiedBy>Егор Батарин</cp:lastModifiedBy>
  <dcterms:created xsi:type="dcterms:W3CDTF">2021-10-13T06:15:17Z</dcterms:created>
  <dcterms:modified xsi:type="dcterms:W3CDTF">2021-10-13T07:47:35Z</dcterms:modified>
</cp:coreProperties>
</file>