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esktop\Лабораторные работы, 3 семестр\3.2.4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E30" i="1"/>
  <c r="D30" i="1"/>
  <c r="E28" i="1"/>
  <c r="D28" i="1"/>
  <c r="G20" i="1"/>
  <c r="G21" i="1"/>
  <c r="G22" i="1"/>
  <c r="G23" i="1"/>
  <c r="G24" i="1"/>
  <c r="G25" i="1"/>
  <c r="G18" i="1"/>
  <c r="F18" i="1"/>
  <c r="F21" i="1"/>
  <c r="F22" i="1"/>
  <c r="F23" i="1"/>
  <c r="F24" i="1"/>
  <c r="F25" i="1"/>
  <c r="F20" i="1"/>
  <c r="F5" i="1"/>
  <c r="F6" i="1"/>
  <c r="F7" i="1"/>
  <c r="F8" i="1"/>
  <c r="F9" i="1"/>
  <c r="F10" i="1"/>
  <c r="F11" i="1"/>
  <c r="F12" i="1"/>
  <c r="F4" i="1"/>
  <c r="D25" i="1" l="1"/>
  <c r="D24" i="1"/>
  <c r="D23" i="1"/>
  <c r="D22" i="1"/>
  <c r="D21" i="1"/>
  <c r="D18" i="1"/>
  <c r="D20" i="1"/>
  <c r="C18" i="1"/>
  <c r="C16" i="1"/>
</calcChain>
</file>

<file path=xl/sharedStrings.xml><?xml version="1.0" encoding="utf-8"?>
<sst xmlns="http://schemas.openxmlformats.org/spreadsheetml/2006/main" count="21" uniqueCount="20">
  <si>
    <t>Емкость, мкФ</t>
  </si>
  <si>
    <t>Погр, мс</t>
  </si>
  <si>
    <t>Период, мс, эксперимент</t>
  </si>
  <si>
    <t>Период, мс, теория</t>
  </si>
  <si>
    <t>Rкр, эксперим, ом</t>
  </si>
  <si>
    <t>Rкр, теория, ом</t>
  </si>
  <si>
    <t>Rкрэксперим/10, ом</t>
  </si>
  <si>
    <t>n</t>
  </si>
  <si>
    <t>R, 100 - 300 ом</t>
  </si>
  <si>
    <t>Декремент</t>
  </si>
  <si>
    <t>Измерение периодов, Индуктивность = 145 мГн</t>
  </si>
  <si>
    <t>Критическое сопротивление, декремент затухания, C= 0,32 мкФ, L = 145 мГн</t>
  </si>
  <si>
    <t>X</t>
  </si>
  <si>
    <t>Y</t>
  </si>
  <si>
    <t>Анаил</t>
  </si>
  <si>
    <t>погр</t>
  </si>
  <si>
    <t>Rкр</t>
  </si>
  <si>
    <t>Qmax</t>
  </si>
  <si>
    <t>Qmin</t>
  </si>
  <si>
    <t>Qтеор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</si>
</sst>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zoomScale="115" zoomScaleNormal="115" workbookViewId="0">
      <selection activeCell="H33" sqref="H33"/>
    </sheetView>
  </sheetViews>
  <sheetFormatPr defaultRowHeight="14.4" x14ac:dyDescent="0.3"/>
  <cols>
    <col min="4" max="4" width="14.33203125" customWidth="1"/>
    <col min="6" max="6" width="12.33203125" bestFit="1" customWidth="1"/>
  </cols>
  <sheetData>
    <row r="1" spans="1:14" x14ac:dyDescent="0.3">
      <c r="A1" s="5" t="s">
        <v>10</v>
      </c>
      <c r="B1" s="5"/>
      <c r="C1" s="5"/>
      <c r="D1" s="5"/>
      <c r="E1" s="5"/>
      <c r="F1" s="5"/>
      <c r="G1" s="5"/>
    </row>
    <row r="2" spans="1:14" x14ac:dyDescent="0.3">
      <c r="A2" s="5"/>
      <c r="B2" s="5"/>
      <c r="C2" s="5"/>
      <c r="D2" s="5"/>
      <c r="E2" s="5"/>
      <c r="F2" s="5"/>
      <c r="G2" s="5"/>
    </row>
    <row r="3" spans="1:14" x14ac:dyDescent="0.3">
      <c r="A3" s="5" t="s">
        <v>0</v>
      </c>
      <c r="B3" s="5"/>
      <c r="C3" s="6" t="s">
        <v>2</v>
      </c>
      <c r="D3" s="6"/>
      <c r="E3" t="s">
        <v>1</v>
      </c>
      <c r="F3" s="6" t="s">
        <v>3</v>
      </c>
      <c r="G3" s="6"/>
    </row>
    <row r="4" spans="1:14" x14ac:dyDescent="0.3">
      <c r="A4" s="6">
        <v>0.02</v>
      </c>
      <c r="B4" s="6"/>
      <c r="C4" s="6">
        <v>0.34</v>
      </c>
      <c r="D4" s="6"/>
      <c r="E4">
        <v>0.01</v>
      </c>
      <c r="F4" s="4">
        <f>2*3.14*SQRT(0.145*A4)</f>
        <v>0.33818834988804686</v>
      </c>
      <c r="G4" s="4"/>
      <c r="H4" s="1"/>
      <c r="I4" s="1"/>
      <c r="J4" s="1"/>
      <c r="K4" s="1"/>
      <c r="L4" s="1"/>
      <c r="M4" s="1"/>
      <c r="N4" s="1"/>
    </row>
    <row r="5" spans="1:14" x14ac:dyDescent="0.3">
      <c r="A5" s="6">
        <v>0.12</v>
      </c>
      <c r="B5" s="6"/>
      <c r="C5" s="6">
        <v>0.81</v>
      </c>
      <c r="D5" s="6"/>
      <c r="E5">
        <v>0.01</v>
      </c>
      <c r="F5" s="4">
        <f t="shared" ref="F5:F12" si="0">2*3.14*SQRT(0.145*A5)</f>
        <v>0.82838889417953931</v>
      </c>
      <c r="G5" s="4"/>
      <c r="H5" s="1"/>
      <c r="I5" s="1"/>
      <c r="J5" s="1"/>
      <c r="K5" s="1"/>
      <c r="L5" s="1"/>
      <c r="M5" s="1"/>
      <c r="N5" s="1"/>
    </row>
    <row r="6" spans="1:14" x14ac:dyDescent="0.3">
      <c r="A6" s="6">
        <v>0.22</v>
      </c>
      <c r="B6" s="6"/>
      <c r="C6" s="6">
        <v>1.1599999999999999</v>
      </c>
      <c r="D6" s="6"/>
      <c r="E6">
        <v>0.01</v>
      </c>
      <c r="F6" s="4">
        <f t="shared" si="0"/>
        <v>1.121643865048082</v>
      </c>
      <c r="G6" s="4"/>
    </row>
    <row r="7" spans="1:14" x14ac:dyDescent="0.3">
      <c r="A7" s="7">
        <v>0.32</v>
      </c>
      <c r="B7" s="7"/>
      <c r="C7" s="7">
        <v>1.4</v>
      </c>
      <c r="D7" s="7"/>
      <c r="E7">
        <v>0.1</v>
      </c>
      <c r="F7" s="4">
        <f t="shared" si="0"/>
        <v>1.3527533995521874</v>
      </c>
      <c r="G7" s="4"/>
    </row>
    <row r="8" spans="1:14" x14ac:dyDescent="0.3">
      <c r="A8" s="7">
        <v>0.42</v>
      </c>
      <c r="B8" s="7"/>
      <c r="C8" s="6">
        <v>1.5</v>
      </c>
      <c r="D8" s="6"/>
      <c r="E8">
        <v>0.1</v>
      </c>
      <c r="F8" s="4">
        <f t="shared" si="0"/>
        <v>1.5497737125141851</v>
      </c>
      <c r="G8" s="4"/>
    </row>
    <row r="9" spans="1:14" x14ac:dyDescent="0.3">
      <c r="A9" s="7">
        <v>0.52</v>
      </c>
      <c r="B9" s="7"/>
      <c r="C9" s="7">
        <v>1.7</v>
      </c>
      <c r="D9" s="7"/>
      <c r="E9">
        <v>0.1</v>
      </c>
      <c r="F9" s="4">
        <f t="shared" si="0"/>
        <v>1.7244289953488952</v>
      </c>
      <c r="G9" s="4"/>
    </row>
    <row r="10" spans="1:14" x14ac:dyDescent="0.3">
      <c r="A10" s="7">
        <v>0.62</v>
      </c>
      <c r="B10" s="7"/>
      <c r="C10" s="7">
        <v>2</v>
      </c>
      <c r="D10" s="7"/>
      <c r="E10">
        <v>0.1</v>
      </c>
      <c r="F10" s="4">
        <f t="shared" si="0"/>
        <v>1.8829530424309575</v>
      </c>
      <c r="G10" s="4"/>
    </row>
    <row r="11" spans="1:14" x14ac:dyDescent="0.3">
      <c r="A11" s="7">
        <v>0.72</v>
      </c>
      <c r="B11" s="7"/>
      <c r="C11" s="7">
        <v>2.1</v>
      </c>
      <c r="D11" s="7"/>
      <c r="E11">
        <v>0.1</v>
      </c>
      <c r="F11" s="4">
        <f t="shared" si="0"/>
        <v>2.0291300993282815</v>
      </c>
      <c r="G11" s="4"/>
    </row>
    <row r="12" spans="1:14" x14ac:dyDescent="0.3">
      <c r="A12" s="7">
        <v>0.82</v>
      </c>
      <c r="B12" s="7"/>
      <c r="C12" s="7">
        <v>2.2000000000000002</v>
      </c>
      <c r="D12" s="7"/>
      <c r="E12">
        <v>0.1</v>
      </c>
      <c r="F12" s="4">
        <f t="shared" si="0"/>
        <v>2.1654620199855734</v>
      </c>
      <c r="G12" s="4"/>
    </row>
    <row r="13" spans="1:14" x14ac:dyDescent="0.3">
      <c r="A13" s="5" t="s">
        <v>11</v>
      </c>
      <c r="B13" s="5"/>
      <c r="C13" s="5"/>
      <c r="D13" s="5"/>
      <c r="E13" s="5"/>
      <c r="F13" s="5"/>
      <c r="G13" s="5"/>
    </row>
    <row r="14" spans="1:14" x14ac:dyDescent="0.3">
      <c r="A14" s="5"/>
      <c r="B14" s="5"/>
      <c r="C14" s="5"/>
      <c r="D14" s="5"/>
      <c r="E14" s="5"/>
      <c r="F14" s="5"/>
      <c r="G14" s="5"/>
    </row>
    <row r="15" spans="1:14" x14ac:dyDescent="0.3">
      <c r="A15" s="6" t="s">
        <v>4</v>
      </c>
      <c r="B15" s="6"/>
      <c r="C15" s="6" t="s">
        <v>5</v>
      </c>
      <c r="D15" s="6"/>
    </row>
    <row r="16" spans="1:14" x14ac:dyDescent="0.3">
      <c r="A16" s="7">
        <v>1000</v>
      </c>
      <c r="B16" s="7"/>
      <c r="C16" s="6">
        <f>2*SQRT(0.15/(0.32*10^-6))</f>
        <v>1369.3063937629154</v>
      </c>
      <c r="D16" s="6"/>
    </row>
    <row r="17" spans="1:10" x14ac:dyDescent="0.3">
      <c r="A17" s="6" t="s">
        <v>6</v>
      </c>
      <c r="B17" s="6"/>
      <c r="C17" s="2" t="s">
        <v>7</v>
      </c>
      <c r="D17" t="s">
        <v>9</v>
      </c>
      <c r="F17" t="s">
        <v>12</v>
      </c>
      <c r="G17" t="s">
        <v>13</v>
      </c>
    </row>
    <row r="18" spans="1:10" x14ac:dyDescent="0.3">
      <c r="A18" s="6">
        <v>100</v>
      </c>
      <c r="B18" s="6"/>
      <c r="C18">
        <f>2</f>
        <v>2</v>
      </c>
      <c r="D18">
        <f>1/C18*SQRT(2.8/1)</f>
        <v>0.83666002653407556</v>
      </c>
      <c r="F18" s="3">
        <f t="shared" ref="F18" si="1">1/(A18+12)^2</f>
        <v>7.9719387755102034E-5</v>
      </c>
      <c r="G18">
        <f>1/D18^2</f>
        <v>1.4285714285714284</v>
      </c>
    </row>
    <row r="19" spans="1:10" x14ac:dyDescent="0.3">
      <c r="A19" s="6" t="s">
        <v>8</v>
      </c>
      <c r="B19" s="6"/>
      <c r="F19" s="3"/>
      <c r="G19" s="3"/>
    </row>
    <row r="20" spans="1:10" x14ac:dyDescent="0.3">
      <c r="A20" s="6">
        <v>130</v>
      </c>
      <c r="B20" s="6"/>
      <c r="C20">
        <v>2</v>
      </c>
      <c r="D20">
        <f>1/C20*SQRT(2.8/0.8)</f>
        <v>0.93541434669348533</v>
      </c>
      <c r="F20">
        <f>1/(A20+12)^2</f>
        <v>4.9593334655822257E-5</v>
      </c>
      <c r="G20" s="3">
        <f t="shared" ref="G20:G25" si="2">1/D20^2</f>
        <v>1.1428571428571428</v>
      </c>
    </row>
    <row r="21" spans="1:10" x14ac:dyDescent="0.3">
      <c r="A21" s="7">
        <v>160</v>
      </c>
      <c r="B21" s="7"/>
      <c r="C21">
        <v>2</v>
      </c>
      <c r="D21">
        <f>1/C21*SQRT(2.8/0.6)</f>
        <v>1.0801234497346435</v>
      </c>
      <c r="F21" s="3">
        <f t="shared" ref="F21:F25" si="3">1/(A21+12)^2</f>
        <v>3.3802055164954032E-5</v>
      </c>
      <c r="G21" s="3">
        <f t="shared" si="2"/>
        <v>0.85714285714285687</v>
      </c>
    </row>
    <row r="22" spans="1:10" x14ac:dyDescent="0.3">
      <c r="A22" s="7">
        <v>200</v>
      </c>
      <c r="B22" s="7"/>
      <c r="C22">
        <v>2</v>
      </c>
      <c r="D22">
        <f>1/C22*SQRT(2.8/0.4)</f>
        <v>1.3228756555322951</v>
      </c>
      <c r="F22" s="3">
        <f t="shared" si="3"/>
        <v>2.2249911000356E-5</v>
      </c>
      <c r="G22" s="3">
        <f t="shared" si="2"/>
        <v>0.57142857142857162</v>
      </c>
    </row>
    <row r="23" spans="1:10" x14ac:dyDescent="0.3">
      <c r="A23" s="7">
        <v>240</v>
      </c>
      <c r="B23" s="7"/>
      <c r="C23">
        <v>2</v>
      </c>
      <c r="D23">
        <f>1/C23*SQRT(2.8/0.2)</f>
        <v>1.8708286933869707</v>
      </c>
      <c r="F23" s="3">
        <f t="shared" si="3"/>
        <v>1.5747039556563368E-5</v>
      </c>
      <c r="G23" s="3">
        <f t="shared" si="2"/>
        <v>0.2857142857142857</v>
      </c>
    </row>
    <row r="24" spans="1:10" x14ac:dyDescent="0.3">
      <c r="A24" s="7">
        <v>280</v>
      </c>
      <c r="B24" s="7"/>
      <c r="C24">
        <v>1</v>
      </c>
      <c r="D24">
        <f>1/C24*SQRT(2.8/0.7)</f>
        <v>2</v>
      </c>
      <c r="F24" s="3">
        <f t="shared" si="3"/>
        <v>1.1728279226871834E-5</v>
      </c>
      <c r="G24" s="3">
        <f t="shared" si="2"/>
        <v>0.25</v>
      </c>
    </row>
    <row r="25" spans="1:10" x14ac:dyDescent="0.3">
      <c r="A25" s="7">
        <v>320</v>
      </c>
      <c r="B25" s="7"/>
      <c r="C25">
        <v>1</v>
      </c>
      <c r="D25">
        <f>1/C25*SQRT(2.8/0.6)</f>
        <v>2.1602468994692869</v>
      </c>
      <c r="F25" s="3">
        <f t="shared" si="3"/>
        <v>9.0724343155755545E-6</v>
      </c>
      <c r="G25" s="3">
        <f t="shared" si="2"/>
        <v>0.21428571428571422</v>
      </c>
    </row>
    <row r="27" spans="1:10" x14ac:dyDescent="0.3">
      <c r="D27" t="s">
        <v>14</v>
      </c>
      <c r="E27" t="s">
        <v>15</v>
      </c>
      <c r="G27" t="s">
        <v>17</v>
      </c>
      <c r="H27" t="s">
        <v>18</v>
      </c>
      <c r="I27" t="s">
        <v>19</v>
      </c>
      <c r="J27" s="3" t="s">
        <v>19</v>
      </c>
    </row>
    <row r="28" spans="1:10" x14ac:dyDescent="0.3">
      <c r="D28">
        <f>18285.68203</f>
        <v>18285.68203</v>
      </c>
      <c r="E28">
        <f>1977.24169</f>
        <v>1977.2416900000001</v>
      </c>
      <c r="G28">
        <f>3.14/D18</f>
        <v>3.7530178333099959</v>
      </c>
      <c r="H28">
        <f>3.14/D25</f>
        <v>1.4535375566429056</v>
      </c>
      <c r="I28">
        <f>1/(12+A18)*SQRT(0.145/(0.32*10^-6))</f>
        <v>6.0102285793911863</v>
      </c>
      <c r="J28" s="3">
        <f>1/(12+A25)*SQRT(0.145/(0.32*10^-6))</f>
        <v>2.0275469906379908</v>
      </c>
    </row>
    <row r="29" spans="1:10" x14ac:dyDescent="0.3">
      <c r="D29" t="s">
        <v>16</v>
      </c>
    </row>
    <row r="30" spans="1:10" x14ac:dyDescent="0.3">
      <c r="D30">
        <f>2*3.14*SQRT(D28)</f>
        <v>849.21024615341992</v>
      </c>
      <c r="E30">
        <f>3.14/SQRT(D28)*E28</f>
        <v>45.912804879657642</v>
      </c>
    </row>
  </sheetData>
  <mergeCells count="45">
    <mergeCell ref="A12:B12"/>
    <mergeCell ref="A3:B3"/>
    <mergeCell ref="A4:B4"/>
    <mergeCell ref="A5:B5"/>
    <mergeCell ref="A6:B6"/>
    <mergeCell ref="A7:B7"/>
    <mergeCell ref="C10:D10"/>
    <mergeCell ref="A8:B8"/>
    <mergeCell ref="A9:B9"/>
    <mergeCell ref="A10:B10"/>
    <mergeCell ref="A11:B11"/>
    <mergeCell ref="A1:G2"/>
    <mergeCell ref="F3:G3"/>
    <mergeCell ref="F4:G4"/>
    <mergeCell ref="F5:G5"/>
    <mergeCell ref="F6:G6"/>
    <mergeCell ref="C3:D3"/>
    <mergeCell ref="C4:D4"/>
    <mergeCell ref="C5:D5"/>
    <mergeCell ref="C6:D6"/>
    <mergeCell ref="A23:B23"/>
    <mergeCell ref="A24:B24"/>
    <mergeCell ref="A25:B25"/>
    <mergeCell ref="A17:B17"/>
    <mergeCell ref="A18:B18"/>
    <mergeCell ref="A19:B19"/>
    <mergeCell ref="A20:B20"/>
    <mergeCell ref="A21:B21"/>
    <mergeCell ref="A22:B22"/>
    <mergeCell ref="F7:G7"/>
    <mergeCell ref="A13:G14"/>
    <mergeCell ref="A15:B15"/>
    <mergeCell ref="A16:B16"/>
    <mergeCell ref="C15:D15"/>
    <mergeCell ref="C16:D16"/>
    <mergeCell ref="F8:G8"/>
    <mergeCell ref="F9:G9"/>
    <mergeCell ref="F10:G10"/>
    <mergeCell ref="F11:G11"/>
    <mergeCell ref="F12:G12"/>
    <mergeCell ref="C11:D11"/>
    <mergeCell ref="C12:D12"/>
    <mergeCell ref="C7:D7"/>
    <mergeCell ref="C8:D8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2020-09-05T07:18:56Z</dcterms:created>
  <dcterms:modified xsi:type="dcterms:W3CDTF">2020-09-12T07:53:20Z</dcterms:modified>
</cp:coreProperties>
</file>