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10" windowWidth="15120" windowHeight="7980" activeTab="2"/>
  </bookViews>
  <sheets>
    <sheet name="ізотропне" sheetId="1" r:id="rId1"/>
    <sheet name="ізотонічне" sheetId="2" r:id="rId2"/>
    <sheet name="ізоморфічне" sheetId="3" r:id="rId3"/>
  </sheets>
  <calcPr calcId="162913"/>
</workbook>
</file>

<file path=xl/calcChain.xml><?xml version="1.0" encoding="utf-8"?>
<calcChain xmlns="http://schemas.openxmlformats.org/spreadsheetml/2006/main">
  <c r="C28" i="1" l="1"/>
  <c r="B12" i="3" l="1"/>
  <c r="C12" i="3"/>
  <c r="D33" i="3"/>
  <c r="E34" i="3"/>
  <c r="F35" i="3"/>
  <c r="G36" i="3"/>
  <c r="H37" i="3"/>
  <c r="I38" i="3"/>
  <c r="F46" i="3" s="1"/>
  <c r="M39" i="3"/>
  <c r="O39" i="3" s="1"/>
  <c r="N39" i="3"/>
  <c r="M40" i="3"/>
  <c r="N40" i="3"/>
  <c r="O40" i="3" s="1"/>
  <c r="M41" i="3"/>
  <c r="N41" i="3"/>
  <c r="M42" i="3"/>
  <c r="N42" i="3"/>
  <c r="M43" i="3"/>
  <c r="O43" i="3" s="1"/>
  <c r="N43" i="3"/>
  <c r="D44" i="3"/>
  <c r="M44" i="3"/>
  <c r="N44" i="3"/>
  <c r="E45" i="3"/>
  <c r="M45" i="3"/>
  <c r="O45" i="3" s="1"/>
  <c r="N45" i="3"/>
  <c r="M46" i="3"/>
  <c r="N46" i="3"/>
  <c r="M47" i="3"/>
  <c r="O47" i="3" s="1"/>
  <c r="N47" i="3"/>
  <c r="M48" i="3"/>
  <c r="N48" i="3"/>
  <c r="O46" i="3" l="1"/>
  <c r="O48" i="3"/>
  <c r="O42" i="3"/>
  <c r="O44" i="3"/>
  <c r="O41" i="3"/>
  <c r="G11" i="3"/>
  <c r="F11" i="3"/>
  <c r="G8" i="3"/>
  <c r="G6" i="3"/>
  <c r="G5" i="3"/>
  <c r="G2" i="3"/>
  <c r="R36" i="2"/>
  <c r="R35" i="2"/>
  <c r="R34" i="2"/>
  <c r="R33" i="2"/>
  <c r="Q36" i="2"/>
  <c r="Q35" i="2"/>
  <c r="Q34" i="2"/>
  <c r="Q33" i="2"/>
  <c r="R32" i="2"/>
  <c r="R31" i="2"/>
  <c r="Q32" i="2"/>
  <c r="Q31" i="2"/>
  <c r="Q35" i="1"/>
  <c r="P35" i="1"/>
  <c r="Q34" i="1"/>
  <c r="P34" i="1"/>
  <c r="Q18" i="2"/>
  <c r="R19" i="2"/>
  <c r="P17" i="2"/>
  <c r="G5" i="2"/>
  <c r="G9" i="2"/>
  <c r="F3" i="2"/>
  <c r="F7" i="2"/>
  <c r="F11" i="2"/>
  <c r="C12" i="2"/>
  <c r="G6" i="2" s="1"/>
  <c r="B12" i="2"/>
  <c r="F4" i="2" s="1"/>
  <c r="Q33" i="1"/>
  <c r="P33" i="1"/>
  <c r="Q32" i="1"/>
  <c r="P32" i="1"/>
  <c r="Q31" i="1"/>
  <c r="P31" i="1"/>
  <c r="Q30" i="1"/>
  <c r="P30" i="1"/>
  <c r="H34" i="1"/>
  <c r="G33" i="1"/>
  <c r="G9" i="3" l="1"/>
  <c r="H11" i="2"/>
  <c r="H3" i="2"/>
  <c r="F10" i="2"/>
  <c r="F6" i="2"/>
  <c r="H6" i="2" s="1"/>
  <c r="G2" i="2"/>
  <c r="G8" i="2"/>
  <c r="G4" i="2"/>
  <c r="H4" i="2" s="1"/>
  <c r="H11" i="3"/>
  <c r="J11" i="3" s="1"/>
  <c r="F9" i="2"/>
  <c r="H9" i="2" s="1"/>
  <c r="F5" i="2"/>
  <c r="H5" i="2" s="1"/>
  <c r="G11" i="2"/>
  <c r="G7" i="2"/>
  <c r="H7" i="2" s="1"/>
  <c r="G3" i="2"/>
  <c r="F2" i="2"/>
  <c r="F8" i="2"/>
  <c r="H8" i="2" s="1"/>
  <c r="G10" i="2"/>
  <c r="G3" i="3"/>
  <c r="G7" i="3"/>
  <c r="G10" i="3"/>
  <c r="G4" i="3"/>
  <c r="F8" i="3"/>
  <c r="F2" i="3"/>
  <c r="F3" i="3"/>
  <c r="F4" i="3"/>
  <c r="F5" i="3"/>
  <c r="F6" i="3"/>
  <c r="F10" i="3"/>
  <c r="F7" i="3"/>
  <c r="F9" i="3"/>
  <c r="H2" i="3"/>
  <c r="J2" i="3" s="1"/>
  <c r="G12" i="3" l="1"/>
  <c r="K22" i="2"/>
  <c r="I24" i="2" s="1"/>
  <c r="J22" i="2"/>
  <c r="I23" i="2" s="1"/>
  <c r="M22" i="2"/>
  <c r="I26" i="2" s="1"/>
  <c r="J19" i="2"/>
  <c r="F23" i="2" s="1"/>
  <c r="K19" i="2"/>
  <c r="F24" i="2" s="1"/>
  <c r="M19" i="2"/>
  <c r="F26" i="2" s="1"/>
  <c r="I19" i="2"/>
  <c r="F22" i="2" s="1"/>
  <c r="H19" i="2"/>
  <c r="F21" i="2" s="1"/>
  <c r="G19" i="2"/>
  <c r="F20" i="2" s="1"/>
  <c r="I2" i="3"/>
  <c r="K23" i="2"/>
  <c r="J24" i="2" s="1"/>
  <c r="M23" i="2"/>
  <c r="J26" i="2" s="1"/>
  <c r="K21" i="2"/>
  <c r="H24" i="2" s="1"/>
  <c r="J21" i="2"/>
  <c r="H23" i="2" s="1"/>
  <c r="M21" i="2"/>
  <c r="H26" i="2" s="1"/>
  <c r="I21" i="2"/>
  <c r="H22" i="2" s="1"/>
  <c r="M18" i="2"/>
  <c r="E26" i="2" s="1"/>
  <c r="I18" i="2"/>
  <c r="E22" i="2" s="1"/>
  <c r="J18" i="2"/>
  <c r="E23" i="2" s="1"/>
  <c r="K18" i="2"/>
  <c r="E24" i="2" s="1"/>
  <c r="H18" i="2"/>
  <c r="E21" i="2" s="1"/>
  <c r="G18" i="2"/>
  <c r="E20" i="2" s="1"/>
  <c r="F18" i="2"/>
  <c r="E19" i="2" s="1"/>
  <c r="I11" i="3"/>
  <c r="K11" i="3" s="1"/>
  <c r="F12" i="2"/>
  <c r="H2" i="2"/>
  <c r="H10" i="2"/>
  <c r="M25" i="2" s="1"/>
  <c r="H8" i="3"/>
  <c r="J8" i="3" s="1"/>
  <c r="H20" i="2"/>
  <c r="G21" i="2" s="1"/>
  <c r="M20" i="2"/>
  <c r="G26" i="2" s="1"/>
  <c r="K20" i="2"/>
  <c r="G24" i="2" s="1"/>
  <c r="J20" i="2"/>
  <c r="G23" i="2" s="1"/>
  <c r="I20" i="2"/>
  <c r="G22" i="2" s="1"/>
  <c r="M24" i="2"/>
  <c r="L24" i="2"/>
  <c r="G12" i="2"/>
  <c r="H10" i="3"/>
  <c r="I10" i="3" s="1"/>
  <c r="H5" i="3"/>
  <c r="J5" i="3" s="1"/>
  <c r="H3" i="3"/>
  <c r="I3" i="3" s="1"/>
  <c r="H7" i="3"/>
  <c r="I7" i="3" s="1"/>
  <c r="H9" i="3"/>
  <c r="J9" i="3" s="1"/>
  <c r="H6" i="3"/>
  <c r="J6" i="3" s="1"/>
  <c r="H4" i="3"/>
  <c r="I4" i="3" s="1"/>
  <c r="F12" i="3"/>
  <c r="C13" i="1"/>
  <c r="B13" i="1"/>
  <c r="F8" i="1" s="1"/>
  <c r="C12" i="1"/>
  <c r="B12" i="1"/>
  <c r="M17" i="3" l="1"/>
  <c r="I8" i="3"/>
  <c r="F6" i="1"/>
  <c r="G6" i="1"/>
  <c r="H19" i="1"/>
  <c r="E22" i="1" s="1"/>
  <c r="F11" i="1"/>
  <c r="J19" i="1" s="1"/>
  <c r="E24" i="1" s="1"/>
  <c r="F7" i="1"/>
  <c r="G13" i="1"/>
  <c r="G9" i="1"/>
  <c r="G5" i="1"/>
  <c r="F4" i="1"/>
  <c r="F10" i="1"/>
  <c r="G12" i="1"/>
  <c r="G8" i="1"/>
  <c r="G19" i="1" s="1"/>
  <c r="E21" i="1" s="1"/>
  <c r="R17" i="2"/>
  <c r="K26" i="2"/>
  <c r="P19" i="2" s="1"/>
  <c r="J3" i="3"/>
  <c r="M18" i="3" s="1"/>
  <c r="E26" i="3" s="1"/>
  <c r="L20" i="2"/>
  <c r="G25" i="2" s="1"/>
  <c r="I6" i="3"/>
  <c r="H17" i="3" s="1"/>
  <c r="J7" i="3"/>
  <c r="K7" i="3" s="1"/>
  <c r="L21" i="2"/>
  <c r="H25" i="2" s="1"/>
  <c r="K2" i="3"/>
  <c r="F13" i="1"/>
  <c r="L19" i="1" s="1"/>
  <c r="E26" i="1" s="1"/>
  <c r="F9" i="1"/>
  <c r="G11" i="1"/>
  <c r="J4" i="3"/>
  <c r="K4" i="3" s="1"/>
  <c r="K8" i="3"/>
  <c r="L26" i="2"/>
  <c r="Q19" i="2" s="1"/>
  <c r="R18" i="2"/>
  <c r="F12" i="1"/>
  <c r="K21" i="1" s="1"/>
  <c r="G25" i="1" s="1"/>
  <c r="G4" i="1"/>
  <c r="G10" i="1"/>
  <c r="J10" i="3"/>
  <c r="K10" i="3" s="1"/>
  <c r="M17" i="2"/>
  <c r="I17" i="2"/>
  <c r="E17" i="2"/>
  <c r="J17" i="2"/>
  <c r="L17" i="2"/>
  <c r="H17" i="2"/>
  <c r="K17" i="2"/>
  <c r="G17" i="2"/>
  <c r="F17" i="2"/>
  <c r="I5" i="3"/>
  <c r="L18" i="2"/>
  <c r="E25" i="2" s="1"/>
  <c r="L22" i="2"/>
  <c r="I25" i="2" s="1"/>
  <c r="F5" i="1"/>
  <c r="G7" i="1"/>
  <c r="K25" i="2"/>
  <c r="P18" i="2" s="1"/>
  <c r="Q17" i="2"/>
  <c r="I9" i="3"/>
  <c r="K18" i="3" s="1"/>
  <c r="L23" i="2"/>
  <c r="J25" i="2" s="1"/>
  <c r="L19" i="2"/>
  <c r="F25" i="2" s="1"/>
  <c r="J18" i="3" l="1"/>
  <c r="E23" i="3" s="1"/>
  <c r="K17" i="3"/>
  <c r="M19" i="3"/>
  <c r="F26" i="3" s="1"/>
  <c r="K19" i="3"/>
  <c r="F24" i="3" s="1"/>
  <c r="F38" i="3" s="1"/>
  <c r="E24" i="3"/>
  <c r="E38" i="3" s="1"/>
  <c r="I34" i="3"/>
  <c r="D21" i="3"/>
  <c r="D37" i="3" s="1"/>
  <c r="H33" i="3"/>
  <c r="J20" i="3"/>
  <c r="G23" i="3" s="1"/>
  <c r="K20" i="3"/>
  <c r="M20" i="3"/>
  <c r="G26" i="3" s="1"/>
  <c r="H20" i="3"/>
  <c r="L20" i="3"/>
  <c r="G25" i="3" s="1"/>
  <c r="I20" i="3"/>
  <c r="G22" i="3" s="1"/>
  <c r="I21" i="3"/>
  <c r="H22" i="3" s="1"/>
  <c r="M21" i="3"/>
  <c r="H26" i="3" s="1"/>
  <c r="J21" i="3"/>
  <c r="H23" i="3" s="1"/>
  <c r="K21" i="3"/>
  <c r="L21" i="3"/>
  <c r="H25" i="3" s="1"/>
  <c r="M22" i="3"/>
  <c r="I26" i="3" s="1"/>
  <c r="I19" i="3"/>
  <c r="F22" i="3" s="1"/>
  <c r="G19" i="3"/>
  <c r="G17" i="3"/>
  <c r="D26" i="3"/>
  <c r="F18" i="3"/>
  <c r="I33" i="3"/>
  <c r="D24" i="3"/>
  <c r="D38" i="3" s="1"/>
  <c r="I18" i="3"/>
  <c r="E22" i="3" s="1"/>
  <c r="K23" i="3"/>
  <c r="J24" i="3" s="1"/>
  <c r="L23" i="3"/>
  <c r="J25" i="3" s="1"/>
  <c r="M23" i="3"/>
  <c r="J26" i="3" s="1"/>
  <c r="L22" i="3"/>
  <c r="I25" i="3" s="1"/>
  <c r="L19" i="3"/>
  <c r="F25" i="3" s="1"/>
  <c r="M25" i="3"/>
  <c r="L26" i="3" s="1"/>
  <c r="J17" i="3"/>
  <c r="I17" i="3"/>
  <c r="G18" i="3"/>
  <c r="L18" i="3"/>
  <c r="E25" i="3" s="1"/>
  <c r="K22" i="3"/>
  <c r="I24" i="3" s="1"/>
  <c r="M24" i="3"/>
  <c r="K26" i="3" s="1"/>
  <c r="L24" i="3"/>
  <c r="K25" i="3" s="1"/>
  <c r="J22" i="3"/>
  <c r="I23" i="3" s="1"/>
  <c r="J19" i="3"/>
  <c r="F23" i="3" s="1"/>
  <c r="H19" i="3"/>
  <c r="L17" i="3"/>
  <c r="F17" i="3"/>
  <c r="E17" i="3"/>
  <c r="H18" i="3"/>
  <c r="J21" i="1"/>
  <c r="G24" i="1" s="1"/>
  <c r="D17" i="1"/>
  <c r="F19" i="1"/>
  <c r="E20" i="1" s="1"/>
  <c r="K5" i="3"/>
  <c r="L23" i="1"/>
  <c r="I26" i="1" s="1"/>
  <c r="K23" i="1"/>
  <c r="I25" i="1" s="1"/>
  <c r="J23" i="1"/>
  <c r="I24" i="1" s="1"/>
  <c r="K27" i="2"/>
  <c r="D24" i="2"/>
  <c r="D18" i="2"/>
  <c r="E27" i="2"/>
  <c r="I21" i="1"/>
  <c r="G23" i="1" s="1"/>
  <c r="L21" i="1"/>
  <c r="G26" i="1" s="1"/>
  <c r="K3" i="3"/>
  <c r="H27" i="2"/>
  <c r="D21" i="2"/>
  <c r="K9" i="3"/>
  <c r="J18" i="1"/>
  <c r="D24" i="1" s="1"/>
  <c r="I18" i="1"/>
  <c r="D23" i="1" s="1"/>
  <c r="F18" i="1"/>
  <c r="D20" i="1" s="1"/>
  <c r="E18" i="1"/>
  <c r="D19" i="1" s="1"/>
  <c r="L18" i="1"/>
  <c r="D26" i="1" s="1"/>
  <c r="H18" i="1"/>
  <c r="D22" i="1" s="1"/>
  <c r="K18" i="1"/>
  <c r="D25" i="1" s="1"/>
  <c r="G18" i="1"/>
  <c r="D21" i="1" s="1"/>
  <c r="F27" i="2"/>
  <c r="D19" i="2"/>
  <c r="L27" i="2"/>
  <c r="D25" i="2"/>
  <c r="M27" i="2"/>
  <c r="D26" i="2"/>
  <c r="L22" i="1"/>
  <c r="H26" i="1" s="1"/>
  <c r="K22" i="1"/>
  <c r="H25" i="1" s="1"/>
  <c r="J22" i="1"/>
  <c r="H24" i="1" s="1"/>
  <c r="I22" i="1"/>
  <c r="H23" i="1" s="1"/>
  <c r="K6" i="3"/>
  <c r="J17" i="1"/>
  <c r="I17" i="1"/>
  <c r="F17" i="1"/>
  <c r="E17" i="1"/>
  <c r="L17" i="1"/>
  <c r="H17" i="1"/>
  <c r="K17" i="1"/>
  <c r="G17" i="1"/>
  <c r="L20" i="1"/>
  <c r="F26" i="1" s="1"/>
  <c r="I20" i="1"/>
  <c r="F23" i="1" s="1"/>
  <c r="H20" i="1"/>
  <c r="F22" i="1" s="1"/>
  <c r="K20" i="1"/>
  <c r="F25" i="1" s="1"/>
  <c r="G20" i="1"/>
  <c r="F21" i="1" s="1"/>
  <c r="J20" i="1"/>
  <c r="F24" i="1" s="1"/>
  <c r="I27" i="2"/>
  <c r="D22" i="2"/>
  <c r="D20" i="2"/>
  <c r="G27" i="2"/>
  <c r="J27" i="2"/>
  <c r="D23" i="2"/>
  <c r="L25" i="1"/>
  <c r="K26" i="1" s="1"/>
  <c r="K24" i="1"/>
  <c r="J25" i="1" s="1"/>
  <c r="L24" i="1"/>
  <c r="J26" i="1" s="1"/>
  <c r="H21" i="1"/>
  <c r="G22" i="1" s="1"/>
  <c r="I19" i="1"/>
  <c r="E23" i="1" s="1"/>
  <c r="K19" i="1"/>
  <c r="E25" i="1" s="1"/>
  <c r="I35" i="3" l="1"/>
  <c r="J27" i="3"/>
  <c r="D23" i="3"/>
  <c r="F33" i="3"/>
  <c r="D19" i="3"/>
  <c r="D35" i="3" s="1"/>
  <c r="K27" i="3"/>
  <c r="M27" i="3"/>
  <c r="G21" i="3"/>
  <c r="G37" i="3" s="1"/>
  <c r="D45" i="3" s="1"/>
  <c r="H36" i="3"/>
  <c r="E44" i="3" s="1"/>
  <c r="E33" i="3"/>
  <c r="D18" i="3"/>
  <c r="D25" i="3"/>
  <c r="L27" i="3"/>
  <c r="E20" i="3"/>
  <c r="E36" i="3" s="1"/>
  <c r="G34" i="3"/>
  <c r="D20" i="3"/>
  <c r="D36" i="3" s="1"/>
  <c r="G33" i="3"/>
  <c r="E21" i="3"/>
  <c r="E37" i="3" s="1"/>
  <c r="H34" i="3"/>
  <c r="H35" i="3"/>
  <c r="F21" i="3"/>
  <c r="F37" i="3" s="1"/>
  <c r="D22" i="3"/>
  <c r="I27" i="3"/>
  <c r="F34" i="3"/>
  <c r="E19" i="3"/>
  <c r="E35" i="3" s="1"/>
  <c r="F20" i="3"/>
  <c r="F36" i="3" s="1"/>
  <c r="G35" i="3"/>
  <c r="I37" i="3"/>
  <c r="F45" i="3" s="1"/>
  <c r="H24" i="3"/>
  <c r="H38" i="3" s="1"/>
  <c r="E46" i="3" s="1"/>
  <c r="G24" i="3"/>
  <c r="G38" i="3" s="1"/>
  <c r="D46" i="3" s="1"/>
  <c r="I36" i="3"/>
  <c r="F44" i="3" s="1"/>
  <c r="D27" i="2"/>
  <c r="N27" i="2" s="1"/>
  <c r="D27" i="1"/>
  <c r="C18" i="1"/>
  <c r="F27" i="1"/>
  <c r="C20" i="1"/>
  <c r="K27" i="1"/>
  <c r="C25" i="1"/>
  <c r="E27" i="1"/>
  <c r="C19" i="1"/>
  <c r="H27" i="1"/>
  <c r="C22" i="1"/>
  <c r="I27" i="1"/>
  <c r="C23" i="1"/>
  <c r="G27" i="1"/>
  <c r="C21" i="1"/>
  <c r="L27" i="1"/>
  <c r="C26" i="1"/>
  <c r="H33" i="1"/>
  <c r="J27" i="1"/>
  <c r="C24" i="1"/>
  <c r="G34" i="1" s="1"/>
  <c r="G27" i="3" l="1"/>
  <c r="D34" i="3"/>
  <c r="D27" i="3"/>
  <c r="F27" i="3"/>
  <c r="E27" i="3"/>
  <c r="H27" i="3"/>
  <c r="C27" i="1"/>
  <c r="M27" i="1" s="1"/>
  <c r="P20" i="2"/>
  <c r="G28" i="2"/>
  <c r="K28" i="2"/>
  <c r="F28" i="2"/>
  <c r="H28" i="2"/>
  <c r="L28" i="2"/>
  <c r="Q20" i="2"/>
  <c r="E28" i="2"/>
  <c r="I28" i="2"/>
  <c r="M28" i="2"/>
  <c r="R20" i="2"/>
  <c r="J28" i="2"/>
  <c r="D28" i="2"/>
  <c r="N27" i="3" l="1"/>
  <c r="E28" i="1"/>
  <c r="I28" i="1"/>
  <c r="F28" i="1"/>
  <c r="J28" i="1"/>
  <c r="H28" i="1"/>
  <c r="G28" i="1"/>
  <c r="K28" i="1"/>
  <c r="D28" i="1"/>
  <c r="L28" i="1"/>
  <c r="G28" i="3" l="1"/>
  <c r="K28" i="3"/>
  <c r="E39" i="3"/>
  <c r="I39" i="3"/>
  <c r="F47" i="3"/>
  <c r="J28" i="3"/>
  <c r="H39" i="3"/>
  <c r="D28" i="3"/>
  <c r="H28" i="3"/>
  <c r="L28" i="3"/>
  <c r="F39" i="3"/>
  <c r="E28" i="3"/>
  <c r="I28" i="3"/>
  <c r="M28" i="3"/>
  <c r="G39" i="3"/>
  <c r="D47" i="3"/>
  <c r="F28" i="3"/>
  <c r="D39" i="3"/>
  <c r="E47" i="3"/>
</calcChain>
</file>

<file path=xl/sharedStrings.xml><?xml version="1.0" encoding="utf-8"?>
<sst xmlns="http://schemas.openxmlformats.org/spreadsheetml/2006/main" count="167" uniqueCount="50">
  <si>
    <t>X</t>
  </si>
  <si>
    <t>Y</t>
  </si>
  <si>
    <t>середнє</t>
  </si>
  <si>
    <t>с.кв.в.</t>
  </si>
  <si>
    <t>Стандартизовані дані</t>
  </si>
  <si>
    <t>Х</t>
  </si>
  <si>
    <t>У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</si>
  <si>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</si>
  <si>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</si>
  <si>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</si>
  <si>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</si>
  <si>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</si>
  <si>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</si>
  <si>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</si>
  <si>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</si>
  <si>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</si>
  <si>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</si>
  <si>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min</t>
  </si>
  <si>
    <t>k</t>
  </si>
  <si>
    <t>Матриця відстаней</t>
  </si>
  <si>
    <t>матриця відстаней</t>
  </si>
  <si>
    <t>A1={d2,d3,d4,d5,d6,d7,d9,d10}</t>
  </si>
  <si>
    <t>перша однорідна підмножина</t>
  </si>
  <si>
    <t>Друга однорідна підмножина</t>
  </si>
  <si>
    <t>max</t>
  </si>
  <si>
    <t>сер для А1</t>
  </si>
  <si>
    <t>сер для А2</t>
  </si>
  <si>
    <t>r=</t>
  </si>
  <si>
    <t>suma</t>
  </si>
  <si>
    <t>V1</t>
  </si>
  <si>
    <t>V2</t>
  </si>
  <si>
    <t>W=V1+V2</t>
  </si>
  <si>
    <t>A2={d1}</t>
  </si>
  <si>
    <t>Третя однорідна підмножина</t>
  </si>
  <si>
    <t>А3={d8}</t>
  </si>
  <si>
    <t>сер для А3</t>
  </si>
  <si>
    <t>отже будуть такі підмножини:</t>
  </si>
  <si>
    <t>А1={d1,d2,d3,d4,d5,d6,d7}</t>
  </si>
  <si>
    <t>А2={d9,d10}</t>
  </si>
  <si>
    <t>Z1=V1/W</t>
  </si>
  <si>
    <t>Z2=V2/W</t>
  </si>
  <si>
    <t>Z1+Z2</t>
  </si>
  <si>
    <t>А1={d6,d7,d9,d10}</t>
  </si>
  <si>
    <t>А2={d1,d2,d3}</t>
  </si>
  <si>
    <t>А3={d4,d5}</t>
  </si>
  <si>
    <t>A4={d8}</t>
  </si>
  <si>
    <t>n</t>
  </si>
  <si>
    <t>X/Y</t>
  </si>
  <si>
    <t>Структура даних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</si>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</sst>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0" xfId="0" applyFill="1"/>
    <xf numFmtId="164" fontId="0" fillId="0" borderId="0" xfId="0" applyNumberFormat="1" applyBorder="1"/>
    <xf numFmtId="0" fontId="1" fillId="0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ізотропне!$B$2:$B$11</c:f>
              <c:numCache>
                <c:formatCode>General</c:formatCode>
                <c:ptCount val="10"/>
                <c:pt idx="0">
                  <c:v>1.2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</c:numCache>
            </c:numRef>
          </c:xVal>
          <c:yVal>
            <c:numRef>
              <c:f>ізотропне!$C$2:$C$11</c:f>
              <c:numCache>
                <c:formatCode>General</c:formatCode>
                <c:ptCount val="10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2.1</c:v>
                </c:pt>
                <c:pt idx="4">
                  <c:v>2.2999999999999998</c:v>
                </c:pt>
                <c:pt idx="5">
                  <c:v>4.5999999999999996</c:v>
                </c:pt>
                <c:pt idx="6">
                  <c:v>4.5</c:v>
                </c:pt>
                <c:pt idx="7">
                  <c:v>8.1999999999999993</c:v>
                </c:pt>
                <c:pt idx="8">
                  <c:v>5.2</c:v>
                </c:pt>
                <c:pt idx="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3-49CC-B07F-E93499EB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52096"/>
        <c:axId val="1847752512"/>
      </c:scatterChart>
      <c:valAx>
        <c:axId val="18477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2512"/>
        <c:crosses val="autoZero"/>
        <c:crossBetween val="midCat"/>
      </c:valAx>
      <c:valAx>
        <c:axId val="18477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ізотонічне!$B$2:$B$11</c:f>
              <c:numCache>
                <c:formatCode>General</c:formatCode>
                <c:ptCount val="10"/>
                <c:pt idx="0">
                  <c:v>1.2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</c:numCache>
            </c:numRef>
          </c:xVal>
          <c:yVal>
            <c:numRef>
              <c:f>ізотонічне!$C$2:$C$11</c:f>
              <c:numCache>
                <c:formatCode>General</c:formatCode>
                <c:ptCount val="10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2.1</c:v>
                </c:pt>
                <c:pt idx="4">
                  <c:v>2.2999999999999998</c:v>
                </c:pt>
                <c:pt idx="5">
                  <c:v>4.5999999999999996</c:v>
                </c:pt>
                <c:pt idx="6">
                  <c:v>4.5</c:v>
                </c:pt>
                <c:pt idx="7">
                  <c:v>8.1999999999999993</c:v>
                </c:pt>
                <c:pt idx="8">
                  <c:v>5.2</c:v>
                </c:pt>
                <c:pt idx="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4-4D25-B915-43BF7923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08448"/>
        <c:axId val="1847084896"/>
      </c:scatterChart>
      <c:valAx>
        <c:axId val="17946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4896"/>
        <c:crosses val="autoZero"/>
        <c:crossBetween val="midCat"/>
      </c:valAx>
      <c:valAx>
        <c:axId val="1847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ізоморфічне!$B$2:$B$11</c:f>
              <c:numCache>
                <c:formatCode>General</c:formatCode>
                <c:ptCount val="10"/>
                <c:pt idx="0">
                  <c:v>1.2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</c:numCache>
            </c:numRef>
          </c:xVal>
          <c:yVal>
            <c:numRef>
              <c:f>ізоморфічне!$C$2:$C$11</c:f>
              <c:numCache>
                <c:formatCode>General</c:formatCode>
                <c:ptCount val="10"/>
                <c:pt idx="0">
                  <c:v>3.2</c:v>
                </c:pt>
                <c:pt idx="1">
                  <c:v>3.8</c:v>
                </c:pt>
                <c:pt idx="2">
                  <c:v>4</c:v>
                </c:pt>
                <c:pt idx="3">
                  <c:v>2.1</c:v>
                </c:pt>
                <c:pt idx="4">
                  <c:v>2.2999999999999998</c:v>
                </c:pt>
                <c:pt idx="5">
                  <c:v>4.5999999999999996</c:v>
                </c:pt>
                <c:pt idx="6">
                  <c:v>4.5</c:v>
                </c:pt>
                <c:pt idx="7">
                  <c:v>8.1999999999999993</c:v>
                </c:pt>
                <c:pt idx="8">
                  <c:v>5.2</c:v>
                </c:pt>
                <c:pt idx="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F-4993-B01B-BC5F8878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63616"/>
        <c:axId val="1853764032"/>
      </c:scatterChart>
      <c:valAx>
        <c:axId val="18537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64032"/>
        <c:crosses val="autoZero"/>
        <c:crossBetween val="midCat"/>
      </c:valAx>
      <c:valAx>
        <c:axId val="1853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</xdr:colOff>
      <xdr:row>0</xdr:row>
      <xdr:rowOff>153760</xdr:rowOff>
    </xdr:from>
    <xdr:to>
      <xdr:col>15</xdr:col>
      <xdr:colOff>465364</xdr:colOff>
      <xdr:row>12</xdr:row>
      <xdr:rowOff>58510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123825</xdr:rowOff>
    </xdr:from>
    <xdr:to>
      <xdr:col>19</xdr:col>
      <xdr:colOff>9525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568326</xdr:colOff>
      <xdr:row>0</xdr:row>
      <xdr:rowOff>159659</xdr:rowOff>
    </xdr:from>
    <xdr:to>
      <xdr:col>18</xdr:col>
      <xdr:colOff>398236</xdr:colOff>
      <xdr:row>11</xdr:row>
      <xdr:rowOff>181884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3" zoomScaleNormal="100" workbookViewId="0">
      <selection activeCell="J29" sqref="J29"/>
    </sheetView>
  </sheetViews>
  <sheetFormatPr defaultRowHeight="14.5" x14ac:dyDescent="0.35"/>
  <cols>
    <col min="6" max="6" width="10.1796875" customWidth="1"/>
    <col min="7" max="7" width="9.453125" customWidth="1"/>
    <col min="15" max="15" width="10.1796875" customWidth="1"/>
  </cols>
  <sheetData>
    <row r="1" spans="1:14" x14ac:dyDescent="0.35">
      <c r="B1" s="1" t="s">
        <v>0</v>
      </c>
      <c r="C1" s="1" t="s">
        <v>1</v>
      </c>
    </row>
    <row r="2" spans="1:14" x14ac:dyDescent="0.35">
      <c r="B2" s="1">
        <v>1.2</v>
      </c>
      <c r="C2" s="1">
        <v>3.2</v>
      </c>
      <c r="F2" s="16" t="s">
        <v>4</v>
      </c>
      <c r="G2" s="16"/>
    </row>
    <row r="3" spans="1:14" x14ac:dyDescent="0.35">
      <c r="B3" s="1">
        <v>1.5</v>
      </c>
      <c r="C3" s="1">
        <v>3.8</v>
      </c>
      <c r="F3" s="1" t="s">
        <v>5</v>
      </c>
      <c r="G3" s="1" t="s">
        <v>6</v>
      </c>
    </row>
    <row r="4" spans="1:14" x14ac:dyDescent="0.35">
      <c r="B4" s="1">
        <v>1.6</v>
      </c>
      <c r="C4" s="1">
        <v>4</v>
      </c>
      <c r="E4">
        <v>1</v>
      </c>
      <c r="F4" s="1">
        <f>(B2-$B$12)/$B$13</f>
        <v>-1.5930719533301092</v>
      </c>
      <c r="G4" s="1">
        <f>(C2-$C$12)/$C$13</f>
        <v>-0.6403078864302344</v>
      </c>
    </row>
    <row r="5" spans="1:14" x14ac:dyDescent="0.35">
      <c r="B5" s="1">
        <v>1.8</v>
      </c>
      <c r="C5" s="1">
        <v>2.1</v>
      </c>
      <c r="E5">
        <v>2</v>
      </c>
      <c r="F5" s="1">
        <f t="shared" ref="F5:F13" si="0">(B3-$B$12)/$B$13</f>
        <v>-1.0560814072637805</v>
      </c>
      <c r="G5" s="1">
        <f t="shared" ref="G5:G13" si="1">(C3-$C$12)/$C$13</f>
        <v>-0.29728580441403762</v>
      </c>
    </row>
    <row r="6" spans="1:14" x14ac:dyDescent="0.35">
      <c r="B6" s="1">
        <v>2.1</v>
      </c>
      <c r="C6" s="1">
        <v>2.2999999999999998</v>
      </c>
      <c r="E6">
        <v>3</v>
      </c>
      <c r="F6" s="1">
        <f t="shared" si="0"/>
        <v>-0.877084558575004</v>
      </c>
      <c r="G6" s="1">
        <f t="shared" si="1"/>
        <v>-0.18294511040863856</v>
      </c>
    </row>
    <row r="7" spans="1:14" x14ac:dyDescent="0.35">
      <c r="B7" s="1">
        <v>2.2000000000000002</v>
      </c>
      <c r="C7" s="1">
        <v>4.5999999999999996</v>
      </c>
      <c r="E7">
        <v>4</v>
      </c>
      <c r="F7" s="1">
        <f t="shared" si="0"/>
        <v>-0.51909086119745163</v>
      </c>
      <c r="G7" s="1">
        <f t="shared" si="1"/>
        <v>-1.2691817034599289</v>
      </c>
    </row>
    <row r="8" spans="1:14" x14ac:dyDescent="0.35">
      <c r="B8" s="1">
        <v>2.2999999999999998</v>
      </c>
      <c r="C8" s="1">
        <v>4.5</v>
      </c>
      <c r="E8">
        <v>5</v>
      </c>
      <c r="F8" s="1">
        <f t="shared" si="0"/>
        <v>1.7899684868877243E-2</v>
      </c>
      <c r="G8" s="1">
        <f t="shared" si="1"/>
        <v>-1.1548410094545301</v>
      </c>
    </row>
    <row r="9" spans="1:14" x14ac:dyDescent="0.35">
      <c r="B9" s="1">
        <v>2.6</v>
      </c>
      <c r="C9" s="1">
        <v>8.1999999999999993</v>
      </c>
      <c r="E9">
        <v>6</v>
      </c>
      <c r="F9" s="1">
        <f t="shared" si="0"/>
        <v>0.19689653355765366</v>
      </c>
      <c r="G9" s="1">
        <f t="shared" si="1"/>
        <v>0.16007697160755821</v>
      </c>
    </row>
    <row r="10" spans="1:14" x14ac:dyDescent="0.35">
      <c r="B10" s="1">
        <v>2.7</v>
      </c>
      <c r="C10" s="1">
        <v>5.2</v>
      </c>
      <c r="E10">
        <v>7</v>
      </c>
      <c r="F10" s="1">
        <f t="shared" si="0"/>
        <v>0.37589338224642926</v>
      </c>
      <c r="G10" s="1">
        <f t="shared" si="1"/>
        <v>0.10290662460485893</v>
      </c>
    </row>
    <row r="11" spans="1:14" x14ac:dyDescent="0.35">
      <c r="B11" s="1">
        <v>2.9</v>
      </c>
      <c r="C11" s="1">
        <v>5.3</v>
      </c>
      <c r="E11">
        <v>8</v>
      </c>
      <c r="F11" s="1">
        <f t="shared" si="0"/>
        <v>0.91288392831275855</v>
      </c>
      <c r="G11" s="1">
        <f t="shared" si="1"/>
        <v>2.2182094637047398</v>
      </c>
    </row>
    <row r="12" spans="1:14" x14ac:dyDescent="0.35">
      <c r="A12" t="s">
        <v>2</v>
      </c>
      <c r="B12">
        <f>AVERAGE(B2:B11)</f>
        <v>2.0900000000000003</v>
      </c>
      <c r="C12">
        <f>AVERAGE(C2:C11)</f>
        <v>4.32</v>
      </c>
      <c r="E12">
        <v>9</v>
      </c>
      <c r="F12" s="1">
        <f t="shared" si="0"/>
        <v>1.0918807770015349</v>
      </c>
      <c r="G12" s="1">
        <f t="shared" si="1"/>
        <v>0.50309905362375551</v>
      </c>
    </row>
    <row r="13" spans="1:14" x14ac:dyDescent="0.35">
      <c r="A13" t="s">
        <v>3</v>
      </c>
      <c r="B13">
        <f>SQRT(VAR(B2:B11))</f>
        <v>0.55866905329641348</v>
      </c>
      <c r="C13">
        <f>SQRT(VAR(C2:C11))</f>
        <v>1.7491585278514779</v>
      </c>
      <c r="E13">
        <v>10</v>
      </c>
      <c r="F13" s="1">
        <f t="shared" si="0"/>
        <v>1.449874474379087</v>
      </c>
      <c r="G13" s="1">
        <f t="shared" si="1"/>
        <v>0.56026940062645481</v>
      </c>
    </row>
    <row r="15" spans="1:14" x14ac:dyDescent="0.35">
      <c r="B15" s="16" t="s">
        <v>19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N15" t="s">
        <v>49</v>
      </c>
    </row>
    <row r="16" spans="1:14" x14ac:dyDescent="0.35">
      <c r="B16" s="1"/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  <c r="I16" s="1" t="s">
        <v>13</v>
      </c>
      <c r="J16" s="1" t="s">
        <v>14</v>
      </c>
      <c r="K16" s="1" t="s">
        <v>15</v>
      </c>
      <c r="L16" s="1" t="s">
        <v>16</v>
      </c>
    </row>
    <row r="17" spans="2:17" x14ac:dyDescent="0.35">
      <c r="B17" s="1" t="s">
        <v>7</v>
      </c>
      <c r="C17" s="2">
        <v>0</v>
      </c>
      <c r="D17" s="2">
        <f>SQRT((F4-F5)^2+(G4-G5)^2)</f>
        <v>0.63719933718997246</v>
      </c>
      <c r="E17" s="2">
        <f>SQRT((F4-F6)^2+(G4-G6)^2)</f>
        <v>0.84959911625329698</v>
      </c>
      <c r="F17" s="2">
        <f>SQRT((F4-F7)^2+(G4-G7)^2)</f>
        <v>1.2445552072945392</v>
      </c>
      <c r="G17" s="2">
        <f>SQRT((F4-F8)^2+(G4-G8)^2)</f>
        <v>1.6911457517821051</v>
      </c>
      <c r="H17" s="3">
        <f>SQRT((F4-F9)^2+(G4-G9)^2)</f>
        <v>1.9607659485587372</v>
      </c>
      <c r="I17" s="2">
        <f>SQRT((F4-F10)^2+(G4-G10)^2)</f>
        <v>2.104564634815278</v>
      </c>
      <c r="J17" s="2">
        <f>SQRT((F4-F11)^2+(G4-G11)^2)</f>
        <v>3.8014387173494142</v>
      </c>
      <c r="K17" s="2">
        <f>SQRT((F4-F12)^2+(G4-G12)^2)</f>
        <v>2.9182787040786526</v>
      </c>
      <c r="L17" s="2">
        <f>SQRT((F4-F13)^2+(G4-G13)^2)</f>
        <v>3.2712243555134766</v>
      </c>
    </row>
    <row r="18" spans="2:17" x14ac:dyDescent="0.35">
      <c r="B18" s="1" t="s">
        <v>8</v>
      </c>
      <c r="C18" s="2">
        <f>D17</f>
        <v>0.63719933718997246</v>
      </c>
      <c r="D18" s="3">
        <v>0</v>
      </c>
      <c r="E18" s="3">
        <f>SQRT((F5-F6)^2+(G5-G6)^2)</f>
        <v>0.2123997790633245</v>
      </c>
      <c r="F18" s="3">
        <f>SQRT((F5-F7)^2+(G5-G7)^2)</f>
        <v>1.1103785323694058</v>
      </c>
      <c r="G18" s="3">
        <f>SQRT((F5-F8)^2+(G5-G8)^2)</f>
        <v>1.3743494155237588</v>
      </c>
      <c r="H18" s="4">
        <f>SQRT((F5-F9)^2+(G5-G9)^2)</f>
        <v>1.3338419805491586</v>
      </c>
      <c r="I18" s="4">
        <f>SQRT((F5-F10)^2+(G5-G10)^2)</f>
        <v>1.4868442346247484</v>
      </c>
      <c r="J18" s="2">
        <f>SQRT((F5-F11)^2+(G5-G11)^2)</f>
        <v>3.1944547166347488</v>
      </c>
      <c r="K18" s="2">
        <f>SQRT((F5-F12)^2+(G5-G12)^2)</f>
        <v>2.2922385272937902</v>
      </c>
      <c r="L18" s="2">
        <f>SQRT((F5-F13)^2+(G5-G13)^2)</f>
        <v>2.6486252680272688</v>
      </c>
    </row>
    <row r="19" spans="2:17" x14ac:dyDescent="0.35">
      <c r="B19" s="1" t="s">
        <v>9</v>
      </c>
      <c r="C19" s="2">
        <f>E17</f>
        <v>0.84959911625329698</v>
      </c>
      <c r="D19" s="3">
        <f>E18</f>
        <v>0.2123997790633245</v>
      </c>
      <c r="E19" s="3">
        <v>0</v>
      </c>
      <c r="F19" s="3">
        <f>SQRT((F6-F7)^2+(G6-G7)^2)</f>
        <v>1.1437086269875405</v>
      </c>
      <c r="G19" s="3">
        <f>SQRT((F6-F8)^2+(G6-G8)^2)</f>
        <v>1.3212034039446909</v>
      </c>
      <c r="H19" s="4">
        <f>SQRT((F6-F9)^2+(G6-G9)^2)</f>
        <v>1.1274305011880699</v>
      </c>
      <c r="I19" s="4">
        <f>SQRT((F6-F10)^2+(G6-G10)^2)</f>
        <v>1.2851711693760275</v>
      </c>
      <c r="J19" s="2">
        <f>SQRT((F6-F11)^2+(G6-G11)^2)</f>
        <v>2.9949174400702376</v>
      </c>
      <c r="K19" s="2">
        <f>SQRT((F6-F12)^2+(G6-G12)^2)</f>
        <v>2.0850614110152579</v>
      </c>
      <c r="L19" s="2">
        <f>SQRT((F6-F13)^2+(G6-G13)^2)</f>
        <v>2.4427660859074845</v>
      </c>
    </row>
    <row r="20" spans="2:17" x14ac:dyDescent="0.35">
      <c r="B20" s="1" t="s">
        <v>10</v>
      </c>
      <c r="C20" s="2">
        <f>F17</f>
        <v>1.2445552072945392</v>
      </c>
      <c r="D20" s="3">
        <f>F18</f>
        <v>1.1103785323694058</v>
      </c>
      <c r="E20" s="3">
        <f>F19</f>
        <v>1.1437086269875405</v>
      </c>
      <c r="F20" s="3">
        <v>0</v>
      </c>
      <c r="G20" s="3">
        <f>SQRT((F7-F8)^2+(G7-G8)^2)</f>
        <v>0.54902881606546883</v>
      </c>
      <c r="H20" s="4">
        <f>SQRT((F7-F9)^2+(G7-G9)^2)</f>
        <v>1.5985675805870303</v>
      </c>
      <c r="I20" s="4">
        <f>SQRT((F7-F10)^2+(G7-G10)^2)</f>
        <v>1.638176784118381</v>
      </c>
      <c r="J20" s="2">
        <f>SQRT((F7-F11)^2+(G7-G11)^2)</f>
        <v>3.7699401786515074</v>
      </c>
      <c r="K20" s="2">
        <f>SQRT((F7-F12)^2+(G7-G12)^2)</f>
        <v>2.3950383506346293</v>
      </c>
      <c r="L20" s="2">
        <f>SQRT((F7-F13)^2+(G7-G13)^2)</f>
        <v>2.6876971248533414</v>
      </c>
    </row>
    <row r="21" spans="2:17" x14ac:dyDescent="0.35">
      <c r="B21" s="1" t="s">
        <v>11</v>
      </c>
      <c r="C21" s="2">
        <f>G17</f>
        <v>1.6911457517821051</v>
      </c>
      <c r="D21" s="3">
        <f>G18</f>
        <v>1.3743494155237588</v>
      </c>
      <c r="E21" s="3">
        <f>G19</f>
        <v>1.3212034039446909</v>
      </c>
      <c r="F21" s="3">
        <f>G20</f>
        <v>0.54902881606546883</v>
      </c>
      <c r="G21" s="3">
        <v>0</v>
      </c>
      <c r="H21" s="4">
        <f>SQRT((F8-F9)^2+(G8-G9)^2)</f>
        <v>1.3270452775850985</v>
      </c>
      <c r="I21" s="4">
        <f>SQRT((F8-F10)^2+(G8-G10)^2)</f>
        <v>1.3077035590469428</v>
      </c>
      <c r="J21" s="2">
        <f>SQRT((F8-F11)^2+(G8-G11)^2)</f>
        <v>3.4897659363477076</v>
      </c>
      <c r="K21" s="2">
        <f>SQRT((F8-F12)^2+(G8-G12)^2)</f>
        <v>1.9753988556791475</v>
      </c>
      <c r="L21" s="2">
        <f>SQRT((F8-F13)^2+(G8-G13)^2)</f>
        <v>2.2343132091452564</v>
      </c>
    </row>
    <row r="22" spans="2:17" x14ac:dyDescent="0.35">
      <c r="B22" s="1" t="s">
        <v>12</v>
      </c>
      <c r="C22" s="2">
        <f>H17</f>
        <v>1.9607659485587372</v>
      </c>
      <c r="D22" s="3">
        <f>H18</f>
        <v>1.3338419805491586</v>
      </c>
      <c r="E22" s="3">
        <f>H19</f>
        <v>1.1274305011880699</v>
      </c>
      <c r="F22" s="3">
        <f>H20</f>
        <v>1.5985675805870303</v>
      </c>
      <c r="G22" s="3">
        <f>H21</f>
        <v>1.3270452775850985</v>
      </c>
      <c r="H22" s="4">
        <v>0</v>
      </c>
      <c r="I22" s="4">
        <f>SQRT((F9-F10)^2+(G9-G10)^2)</f>
        <v>0.18790508353134427</v>
      </c>
      <c r="J22" s="2">
        <f>SQRT((F9-F11)^2+(G9-G11)^2)</f>
        <v>2.1791161750751975</v>
      </c>
      <c r="K22" s="3">
        <f>SQRT((F9-F12)^2+(G9-G12)^2)</f>
        <v>0.95846801968742978</v>
      </c>
      <c r="L22" s="3">
        <f>SQRT((F9-F13)^2+(G9-G13)^2)</f>
        <v>1.3153355847194146</v>
      </c>
    </row>
    <row r="23" spans="2:17" x14ac:dyDescent="0.35">
      <c r="B23" s="1" t="s">
        <v>13</v>
      </c>
      <c r="C23" s="2">
        <f>I17</f>
        <v>2.104564634815278</v>
      </c>
      <c r="D23" s="3">
        <f>I18</f>
        <v>1.4868442346247484</v>
      </c>
      <c r="E23" s="3">
        <f>I19</f>
        <v>1.2851711693760275</v>
      </c>
      <c r="F23" s="3">
        <f>I20</f>
        <v>1.638176784118381</v>
      </c>
      <c r="G23" s="3">
        <f>I21</f>
        <v>1.3077035590469428</v>
      </c>
      <c r="H23" s="4">
        <f>I22</f>
        <v>0.18790508353134427</v>
      </c>
      <c r="I23" s="4">
        <v>0</v>
      </c>
      <c r="J23" s="2">
        <f>SQRT((F10-F11)^2+(G10-G11)^2)</f>
        <v>2.1823988974677913</v>
      </c>
      <c r="K23" s="3">
        <f>SQRT((F10-F12)^2+(G10-G12)^2)</f>
        <v>0.82023894670531716</v>
      </c>
      <c r="L23" s="3">
        <f>SQRT((F10-F13)^2+(G10-G13)^2)</f>
        <v>1.1673114816314611</v>
      </c>
    </row>
    <row r="24" spans="2:17" x14ac:dyDescent="0.35">
      <c r="B24" s="1" t="s">
        <v>14</v>
      </c>
      <c r="C24" s="2">
        <f>J17</f>
        <v>3.8014387173494142</v>
      </c>
      <c r="D24" s="2">
        <f>J18</f>
        <v>3.1944547166347488</v>
      </c>
      <c r="E24" s="2">
        <f>J19</f>
        <v>2.9949174400702376</v>
      </c>
      <c r="F24" s="2">
        <f>J20</f>
        <v>3.7699401786515074</v>
      </c>
      <c r="G24" s="2">
        <f>J21</f>
        <v>3.4897659363477076</v>
      </c>
      <c r="H24" s="2">
        <f>J22</f>
        <v>2.1791161750751975</v>
      </c>
      <c r="I24" s="2">
        <f>J23</f>
        <v>2.1823988974677913</v>
      </c>
      <c r="J24" s="2">
        <v>0</v>
      </c>
      <c r="K24" s="2">
        <f>SQRT((F11-F12)^2+(G11-G12)^2)</f>
        <v>1.7244255827981314</v>
      </c>
      <c r="L24" s="2">
        <f>SQRT((F11-F13)^2+(G11-G13)^2)</f>
        <v>1.742734661193333</v>
      </c>
    </row>
    <row r="25" spans="2:17" x14ac:dyDescent="0.35">
      <c r="B25" s="1" t="s">
        <v>15</v>
      </c>
      <c r="C25" s="2">
        <f>K17</f>
        <v>2.9182787040786526</v>
      </c>
      <c r="D25" s="2">
        <f>K18</f>
        <v>2.2922385272937902</v>
      </c>
      <c r="E25" s="2">
        <f>K19</f>
        <v>2.0850614110152579</v>
      </c>
      <c r="F25" s="2">
        <f>K20</f>
        <v>2.3950383506346293</v>
      </c>
      <c r="G25" s="2">
        <f>K21</f>
        <v>1.9753988556791475</v>
      </c>
      <c r="H25" s="4">
        <f>K22</f>
        <v>0.95846801968742978</v>
      </c>
      <c r="I25" s="4">
        <f>K23</f>
        <v>0.82023894670531716</v>
      </c>
      <c r="J25" s="2">
        <f>K24</f>
        <v>1.7244255827981314</v>
      </c>
      <c r="K25" s="2">
        <v>0</v>
      </c>
      <c r="L25" s="2">
        <f>SQRT((F12-F13)^2+(G12-G13)^2)</f>
        <v>0.36252991040527877</v>
      </c>
    </row>
    <row r="26" spans="2:17" x14ac:dyDescent="0.35">
      <c r="B26" s="1" t="s">
        <v>16</v>
      </c>
      <c r="C26" s="2">
        <f>L17</f>
        <v>3.2712243555134766</v>
      </c>
      <c r="D26" s="2">
        <f>L18</f>
        <v>2.6486252680272688</v>
      </c>
      <c r="E26" s="2">
        <f>L19</f>
        <v>2.4427660859074845</v>
      </c>
      <c r="F26" s="2">
        <f>L20</f>
        <v>2.6876971248533414</v>
      </c>
      <c r="G26" s="2">
        <f>L21</f>
        <v>2.2343132091452564</v>
      </c>
      <c r="H26" s="4">
        <f>L22</f>
        <v>1.3153355847194146</v>
      </c>
      <c r="I26" s="4">
        <f>L23</f>
        <v>1.1673114816314611</v>
      </c>
      <c r="J26" s="2">
        <f>L24</f>
        <v>1.742734661193333</v>
      </c>
      <c r="K26" s="2">
        <f>L25</f>
        <v>0.36252991040527877</v>
      </c>
      <c r="L26" s="2">
        <v>0</v>
      </c>
      <c r="M26" s="1" t="s">
        <v>27</v>
      </c>
    </row>
    <row r="27" spans="2:17" x14ac:dyDescent="0.35">
      <c r="B27" s="1" t="s">
        <v>17</v>
      </c>
      <c r="C27" s="2">
        <f>MIN(C18:C26)</f>
        <v>0.63719933718997246</v>
      </c>
      <c r="D27" s="2">
        <f>MIN(D17,D19:D26)</f>
        <v>0.2123997790633245</v>
      </c>
      <c r="E27" s="2">
        <f>MIN(E17:E18,E20:E26)</f>
        <v>0.2123997790633245</v>
      </c>
      <c r="F27" s="2">
        <f>MIN(F17:F19,F21:F26)</f>
        <v>0.54902881606546883</v>
      </c>
      <c r="G27" s="2">
        <f>MIN(G17:G20,G22:G26)</f>
        <v>0.54902881606546883</v>
      </c>
      <c r="H27" s="2">
        <f>MIN(H17:H21,H23:H26)</f>
        <v>0.18790508353134427</v>
      </c>
      <c r="I27" s="2">
        <f>MIN(I17:I22,I24:I26)</f>
        <v>0.18790508353134427</v>
      </c>
      <c r="J27" s="2">
        <f>MIN(J17:J23,J25:J26)</f>
        <v>1.7244255827981314</v>
      </c>
      <c r="K27" s="2">
        <f>MIN(K17:K24,K26)</f>
        <v>0.36252991040527877</v>
      </c>
      <c r="L27" s="2">
        <f>MIN(L17:L25)</f>
        <v>0.36252991040527877</v>
      </c>
      <c r="M27" s="1">
        <f>MAX(C27:L27)</f>
        <v>1.7244255827981314</v>
      </c>
    </row>
    <row r="28" spans="2:17" x14ac:dyDescent="0.35">
      <c r="B28" s="1" t="s">
        <v>18</v>
      </c>
      <c r="C28" s="1">
        <f>COUNTIF(C17:C26,"&lt;"&amp;$M$27)</f>
        <v>5</v>
      </c>
      <c r="D28" s="1">
        <f t="shared" ref="D28:L28" si="2">COUNTIF(D17:D26,"&lt;"&amp;$M$27)</f>
        <v>7</v>
      </c>
      <c r="E28" s="1">
        <f t="shared" si="2"/>
        <v>7</v>
      </c>
      <c r="F28" s="1">
        <f t="shared" si="2"/>
        <v>7</v>
      </c>
      <c r="G28" s="1">
        <f t="shared" si="2"/>
        <v>7</v>
      </c>
      <c r="H28" s="1">
        <f t="shared" si="2"/>
        <v>8</v>
      </c>
      <c r="I28" s="1">
        <f t="shared" si="2"/>
        <v>8</v>
      </c>
      <c r="J28" s="1">
        <f t="shared" si="2"/>
        <v>1</v>
      </c>
      <c r="K28" s="1">
        <f t="shared" si="2"/>
        <v>4</v>
      </c>
      <c r="L28" s="1">
        <f t="shared" si="2"/>
        <v>4</v>
      </c>
    </row>
    <row r="29" spans="2:17" x14ac:dyDescent="0.35">
      <c r="O29" s="1"/>
      <c r="P29" s="1" t="s">
        <v>0</v>
      </c>
      <c r="Q29" s="1" t="s">
        <v>1</v>
      </c>
    </row>
    <row r="30" spans="2:17" x14ac:dyDescent="0.35">
      <c r="K30" t="s">
        <v>22</v>
      </c>
      <c r="O30" s="1" t="s">
        <v>17</v>
      </c>
      <c r="P30" s="1">
        <f>MIN(B2:B11)</f>
        <v>1.2</v>
      </c>
      <c r="Q30" s="1">
        <f>MIN(C2:C11)</f>
        <v>2.1</v>
      </c>
    </row>
    <row r="31" spans="2:17" x14ac:dyDescent="0.35">
      <c r="F31" s="16" t="s">
        <v>20</v>
      </c>
      <c r="G31" s="16"/>
      <c r="H31" s="16"/>
      <c r="K31" t="s">
        <v>21</v>
      </c>
      <c r="O31" s="1" t="s">
        <v>24</v>
      </c>
      <c r="P31" s="1">
        <f>MAX(B2:B11)</f>
        <v>2.9</v>
      </c>
      <c r="Q31" s="1">
        <f>MAX(C2:C11)</f>
        <v>8.1999999999999993</v>
      </c>
    </row>
    <row r="32" spans="2:17" x14ac:dyDescent="0.35">
      <c r="F32" s="1"/>
      <c r="G32" s="1" t="s">
        <v>7</v>
      </c>
      <c r="H32" s="1" t="s">
        <v>14</v>
      </c>
      <c r="O32" s="1" t="s">
        <v>2</v>
      </c>
      <c r="P32" s="1">
        <f>AVERAGE(B2:B11)</f>
        <v>2.0900000000000003</v>
      </c>
      <c r="Q32" s="1">
        <f>AVERAGE(C2:C11)</f>
        <v>4.32</v>
      </c>
    </row>
    <row r="33" spans="6:17" x14ac:dyDescent="0.35">
      <c r="F33" s="1" t="s">
        <v>7</v>
      </c>
      <c r="G33" s="6">
        <f>C17</f>
        <v>0</v>
      </c>
      <c r="H33" s="6">
        <f>J17</f>
        <v>3.8014387173494142</v>
      </c>
      <c r="K33" t="s">
        <v>23</v>
      </c>
      <c r="O33" s="1" t="s">
        <v>25</v>
      </c>
      <c r="P33" s="1">
        <f>AVERAGE(B3:B8,B10:B11)</f>
        <v>2.1374999999999997</v>
      </c>
      <c r="Q33" s="1">
        <f>AVERAGE(C3:C8,C10:C11)</f>
        <v>3.9749999999999996</v>
      </c>
    </row>
    <row r="34" spans="6:17" x14ac:dyDescent="0.35">
      <c r="F34" s="1" t="s">
        <v>14</v>
      </c>
      <c r="G34" s="6">
        <f>C24</f>
        <v>3.8014387173494142</v>
      </c>
      <c r="H34" s="6">
        <f>J24</f>
        <v>0</v>
      </c>
      <c r="K34" t="s">
        <v>32</v>
      </c>
      <c r="O34" s="1" t="s">
        <v>26</v>
      </c>
      <c r="P34" s="1">
        <f>AVERAGE(B2)</f>
        <v>1.2</v>
      </c>
      <c r="Q34" s="1">
        <f>AVERAGE(C2)</f>
        <v>3.2</v>
      </c>
    </row>
    <row r="35" spans="6:17" x14ac:dyDescent="0.35">
      <c r="F35" s="1" t="s">
        <v>18</v>
      </c>
      <c r="G35" s="1">
        <v>1</v>
      </c>
      <c r="H35" s="1">
        <v>1</v>
      </c>
      <c r="O35" s="1" t="s">
        <v>35</v>
      </c>
      <c r="P35" s="1">
        <f>AVERAGE(B9)</f>
        <v>2.6</v>
      </c>
      <c r="Q35" s="1">
        <f>AVERAGE(C9)</f>
        <v>8.1999999999999993</v>
      </c>
    </row>
    <row r="36" spans="6:17" x14ac:dyDescent="0.35">
      <c r="K36" t="s">
        <v>33</v>
      </c>
    </row>
    <row r="37" spans="6:17" x14ac:dyDescent="0.35">
      <c r="K37" t="s">
        <v>34</v>
      </c>
    </row>
  </sheetData>
  <mergeCells count="3">
    <mergeCell ref="F2:G2"/>
    <mergeCell ref="B15:L15"/>
    <mergeCell ref="F31:H3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B1" zoomScaleNormal="100" workbookViewId="0">
      <selection activeCell="F5" sqref="F5"/>
    </sheetView>
  </sheetViews>
  <sheetFormatPr defaultRowHeight="14.5" x14ac:dyDescent="0.35"/>
  <cols>
    <col min="21" max="21" width="10.1796875" customWidth="1"/>
  </cols>
  <sheetData>
    <row r="1" spans="1:18" x14ac:dyDescent="0.35">
      <c r="B1" s="1" t="s">
        <v>0</v>
      </c>
      <c r="C1" s="1" t="s">
        <v>1</v>
      </c>
      <c r="F1" s="1" t="s">
        <v>29</v>
      </c>
      <c r="G1" s="1" t="s">
        <v>30</v>
      </c>
      <c r="H1" s="1" t="s">
        <v>31</v>
      </c>
    </row>
    <row r="2" spans="1:18" x14ac:dyDescent="0.35">
      <c r="A2">
        <v>1</v>
      </c>
      <c r="B2" s="1">
        <v>1.2</v>
      </c>
      <c r="C2" s="1">
        <v>3.2</v>
      </c>
      <c r="E2">
        <v>1</v>
      </c>
      <c r="F2" s="1">
        <f>B2/$B$12</f>
        <v>5.7416267942583726E-2</v>
      </c>
      <c r="G2" s="1">
        <f>C2/$C$12</f>
        <v>7.407407407407407E-2</v>
      </c>
      <c r="H2" s="1">
        <f>F2+G2</f>
        <v>0.1314903420166578</v>
      </c>
    </row>
    <row r="3" spans="1:18" x14ac:dyDescent="0.35">
      <c r="A3">
        <v>2</v>
      </c>
      <c r="B3" s="1">
        <v>1.5</v>
      </c>
      <c r="C3" s="1">
        <v>3.8</v>
      </c>
      <c r="E3">
        <v>2</v>
      </c>
      <c r="F3" s="1">
        <f t="shared" ref="F3:F11" si="0">B3/$B$12</f>
        <v>7.1770334928229651E-2</v>
      </c>
      <c r="G3" s="1">
        <f t="shared" ref="G3:G11" si="1">C3/$C$12</f>
        <v>8.7962962962962951E-2</v>
      </c>
      <c r="H3" s="1">
        <f t="shared" ref="H3:H11" si="2">F3+G3</f>
        <v>0.15973329789119262</v>
      </c>
    </row>
    <row r="4" spans="1:18" x14ac:dyDescent="0.35">
      <c r="A4">
        <v>3</v>
      </c>
      <c r="B4" s="1">
        <v>1.6</v>
      </c>
      <c r="C4" s="1">
        <v>4</v>
      </c>
      <c r="E4">
        <v>3</v>
      </c>
      <c r="F4" s="1">
        <f t="shared" si="0"/>
        <v>7.6555023923444973E-2</v>
      </c>
      <c r="G4" s="1">
        <f t="shared" si="1"/>
        <v>9.2592592592592587E-2</v>
      </c>
      <c r="H4" s="1">
        <f t="shared" si="2"/>
        <v>0.16914761651603755</v>
      </c>
    </row>
    <row r="5" spans="1:18" x14ac:dyDescent="0.35">
      <c r="A5">
        <v>4</v>
      </c>
      <c r="B5" s="1">
        <v>1.8</v>
      </c>
      <c r="C5" s="1">
        <v>2.1</v>
      </c>
      <c r="E5">
        <v>4</v>
      </c>
      <c r="F5" s="1">
        <f t="shared" si="0"/>
        <v>8.612440191387559E-2</v>
      </c>
      <c r="G5" s="1">
        <f t="shared" si="1"/>
        <v>4.8611111111111112E-2</v>
      </c>
      <c r="H5" s="1">
        <f t="shared" si="2"/>
        <v>0.13473551302498671</v>
      </c>
    </row>
    <row r="6" spans="1:18" x14ac:dyDescent="0.35">
      <c r="A6">
        <v>5</v>
      </c>
      <c r="B6" s="1">
        <v>2.1</v>
      </c>
      <c r="C6" s="1">
        <v>2.2999999999999998</v>
      </c>
      <c r="E6">
        <v>5</v>
      </c>
      <c r="F6" s="1">
        <f t="shared" si="0"/>
        <v>0.10047846889952153</v>
      </c>
      <c r="G6" s="1">
        <f t="shared" si="1"/>
        <v>5.3240740740740734E-2</v>
      </c>
      <c r="H6" s="1">
        <f t="shared" si="2"/>
        <v>0.15371920964026226</v>
      </c>
    </row>
    <row r="7" spans="1:18" x14ac:dyDescent="0.35">
      <c r="A7">
        <v>6</v>
      </c>
      <c r="B7" s="1">
        <v>2.2000000000000002</v>
      </c>
      <c r="C7" s="1">
        <v>4.5999999999999996</v>
      </c>
      <c r="E7">
        <v>6</v>
      </c>
      <c r="F7" s="1">
        <f t="shared" si="0"/>
        <v>0.10526315789473684</v>
      </c>
      <c r="G7" s="1">
        <f t="shared" si="1"/>
        <v>0.10648148148148147</v>
      </c>
      <c r="H7" s="1">
        <f t="shared" si="2"/>
        <v>0.21174463937621829</v>
      </c>
    </row>
    <row r="8" spans="1:18" x14ac:dyDescent="0.35">
      <c r="A8">
        <v>7</v>
      </c>
      <c r="B8" s="1">
        <v>2.2999999999999998</v>
      </c>
      <c r="C8" s="1">
        <v>4.5</v>
      </c>
      <c r="E8">
        <v>7</v>
      </c>
      <c r="F8" s="1">
        <f t="shared" si="0"/>
        <v>0.11004784688995213</v>
      </c>
      <c r="G8" s="1">
        <f t="shared" si="1"/>
        <v>0.10416666666666666</v>
      </c>
      <c r="H8" s="1">
        <f t="shared" si="2"/>
        <v>0.2142145135566188</v>
      </c>
    </row>
    <row r="9" spans="1:18" x14ac:dyDescent="0.35">
      <c r="A9">
        <v>8</v>
      </c>
      <c r="B9" s="1">
        <v>2.6</v>
      </c>
      <c r="C9" s="1">
        <v>8.1999999999999993</v>
      </c>
      <c r="E9">
        <v>8</v>
      </c>
      <c r="F9" s="1">
        <f t="shared" si="0"/>
        <v>0.12440191387559808</v>
      </c>
      <c r="G9" s="1">
        <f t="shared" si="1"/>
        <v>0.1898148148148148</v>
      </c>
      <c r="H9" s="1">
        <f t="shared" si="2"/>
        <v>0.31421672869041289</v>
      </c>
    </row>
    <row r="10" spans="1:18" x14ac:dyDescent="0.35">
      <c r="A10">
        <v>9</v>
      </c>
      <c r="B10" s="1">
        <v>2.7</v>
      </c>
      <c r="C10" s="1">
        <v>5.2</v>
      </c>
      <c r="E10">
        <v>9</v>
      </c>
      <c r="F10" s="1">
        <f t="shared" si="0"/>
        <v>0.12918660287081341</v>
      </c>
      <c r="G10" s="1">
        <f t="shared" si="1"/>
        <v>0.12037037037037036</v>
      </c>
      <c r="H10" s="1">
        <f t="shared" si="2"/>
        <v>0.24955697324118375</v>
      </c>
    </row>
    <row r="11" spans="1:18" x14ac:dyDescent="0.35">
      <c r="A11">
        <v>10</v>
      </c>
      <c r="B11" s="1">
        <v>2.9</v>
      </c>
      <c r="C11" s="1">
        <v>5.3</v>
      </c>
      <c r="E11">
        <v>10</v>
      </c>
      <c r="F11" s="1">
        <f t="shared" si="0"/>
        <v>0.13875598086124399</v>
      </c>
      <c r="G11" s="1">
        <f t="shared" si="1"/>
        <v>0.12268518518518517</v>
      </c>
      <c r="H11" s="1">
        <f t="shared" si="2"/>
        <v>0.2614411660464292</v>
      </c>
    </row>
    <row r="12" spans="1:18" x14ac:dyDescent="0.35">
      <c r="A12" t="s">
        <v>28</v>
      </c>
      <c r="B12">
        <f>SUM(B2:B11)</f>
        <v>20.900000000000002</v>
      </c>
      <c r="C12">
        <f>SUM(C2:C11)</f>
        <v>43.2</v>
      </c>
      <c r="F12">
        <f t="shared" ref="F12:G12" si="3">SUM(F2:F11)</f>
        <v>0.99999999999999989</v>
      </c>
      <c r="G12">
        <f t="shared" si="3"/>
        <v>1</v>
      </c>
    </row>
    <row r="15" spans="1:18" x14ac:dyDescent="0.35">
      <c r="C15" s="16" t="s">
        <v>19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O15" s="16" t="s">
        <v>19</v>
      </c>
      <c r="P15" s="16"/>
      <c r="Q15" s="16"/>
      <c r="R15" s="16"/>
    </row>
    <row r="16" spans="1:18" x14ac:dyDescent="0.35">
      <c r="C16" s="1"/>
      <c r="D16" s="1" t="s">
        <v>7</v>
      </c>
      <c r="E16" s="1" t="s">
        <v>8</v>
      </c>
      <c r="F16" s="1" t="s">
        <v>9</v>
      </c>
      <c r="G16" s="1" t="s">
        <v>10</v>
      </c>
      <c r="H16" s="1" t="s">
        <v>11</v>
      </c>
      <c r="I16" s="1" t="s">
        <v>12</v>
      </c>
      <c r="J16" s="1" t="s">
        <v>13</v>
      </c>
      <c r="K16" s="1" t="s">
        <v>14</v>
      </c>
      <c r="L16" s="1" t="s">
        <v>15</v>
      </c>
      <c r="M16" s="1" t="s">
        <v>16</v>
      </c>
      <c r="O16" s="1"/>
      <c r="P16" s="1" t="s">
        <v>14</v>
      </c>
      <c r="Q16" s="1" t="s">
        <v>15</v>
      </c>
      <c r="R16" s="1" t="s">
        <v>16</v>
      </c>
    </row>
    <row r="17" spans="3:21" x14ac:dyDescent="0.35">
      <c r="C17" s="1" t="s">
        <v>7</v>
      </c>
      <c r="D17" s="2">
        <v>0</v>
      </c>
      <c r="E17" s="2">
        <f>ABS(H2-H3)</f>
        <v>2.824295587453482E-2</v>
      </c>
      <c r="F17" s="4">
        <f>ABS($H$2-H4)</f>
        <v>3.765727449937975E-2</v>
      </c>
      <c r="G17" s="2">
        <f>ABS($H$2-H5)</f>
        <v>3.245171008328912E-3</v>
      </c>
      <c r="H17" s="2">
        <f>ABS($H$2-H6)</f>
        <v>2.2228867623604459E-2</v>
      </c>
      <c r="I17" s="2">
        <f>ABS($H$2-H7)</f>
        <v>8.0254297359560495E-2</v>
      </c>
      <c r="J17" s="2">
        <f>ABS($H$2-H8)</f>
        <v>8.2724171539961006E-2</v>
      </c>
      <c r="K17" s="2">
        <f>ABS($H$2-H9)</f>
        <v>0.1827263866737551</v>
      </c>
      <c r="L17" s="2">
        <f>ABS($H$2-H10)</f>
        <v>0.11806663122452596</v>
      </c>
      <c r="M17" s="2">
        <f>ABS($H$2-H11)</f>
        <v>0.1299508240297714</v>
      </c>
      <c r="O17" s="1" t="s">
        <v>14</v>
      </c>
      <c r="P17" s="2">
        <f t="shared" ref="P17:R19" si="4">K24</f>
        <v>0</v>
      </c>
      <c r="Q17" s="2">
        <f t="shared" si="4"/>
        <v>6.4659755449229139E-2</v>
      </c>
      <c r="R17" s="2">
        <f t="shared" si="4"/>
        <v>5.2775562643983698E-2</v>
      </c>
    </row>
    <row r="18" spans="3:21" x14ac:dyDescent="0.35">
      <c r="C18" s="1" t="s">
        <v>8</v>
      </c>
      <c r="D18" s="2">
        <f>E17</f>
        <v>2.824295587453482E-2</v>
      </c>
      <c r="E18" s="3">
        <v>0</v>
      </c>
      <c r="F18" s="4">
        <f>ABS($H$3-H4)</f>
        <v>9.4143186248449306E-3</v>
      </c>
      <c r="G18" s="2">
        <f>ABS($H$3-H5)</f>
        <v>2.4997784866205908E-2</v>
      </c>
      <c r="H18" s="2">
        <f>ABS($H$3-H6)</f>
        <v>6.0140882509303606E-3</v>
      </c>
      <c r="I18" s="2">
        <f>ABS($H$3-H7)</f>
        <v>5.2011341485025675E-2</v>
      </c>
      <c r="J18" s="2">
        <f>ABS($H$3-H8)</f>
        <v>5.4481215665426186E-2</v>
      </c>
      <c r="K18" s="2">
        <f>ABS($H$3-H9)</f>
        <v>0.15448343079922028</v>
      </c>
      <c r="L18" s="2">
        <f>ABS($H$3-H10)</f>
        <v>8.9823675349991139E-2</v>
      </c>
      <c r="M18" s="2">
        <f>ABS($H$3-H11)</f>
        <v>0.10170786815523658</v>
      </c>
      <c r="O18" s="1" t="s">
        <v>15</v>
      </c>
      <c r="P18" s="2">
        <f t="shared" si="4"/>
        <v>6.4659755449229139E-2</v>
      </c>
      <c r="Q18" s="4">
        <f t="shared" si="4"/>
        <v>0</v>
      </c>
      <c r="R18" s="4">
        <f t="shared" si="4"/>
        <v>1.1884192805245442E-2</v>
      </c>
    </row>
    <row r="19" spans="3:21" x14ac:dyDescent="0.35">
      <c r="C19" s="1" t="s">
        <v>9</v>
      </c>
      <c r="D19" s="2">
        <f>F17</f>
        <v>3.765727449937975E-2</v>
      </c>
      <c r="E19" s="3">
        <f>F18</f>
        <v>9.4143186248449306E-3</v>
      </c>
      <c r="F19" s="4">
        <v>0</v>
      </c>
      <c r="G19" s="2">
        <f>ABS($H$4-H5)</f>
        <v>3.4412103491050838E-2</v>
      </c>
      <c r="H19" s="2">
        <f>ABS($H$4-H6)</f>
        <v>1.5428406875775291E-2</v>
      </c>
      <c r="I19" s="2">
        <f>ABS($H$4-H7)</f>
        <v>4.2597022860180744E-2</v>
      </c>
      <c r="J19" s="2">
        <f>ABS($H$4-H8)</f>
        <v>4.5066897040581255E-2</v>
      </c>
      <c r="K19" s="2">
        <f>ABS($H$4-H9)</f>
        <v>0.14506911217437535</v>
      </c>
      <c r="L19" s="2">
        <f>ABS($H$4-H10)</f>
        <v>8.0409356725146208E-2</v>
      </c>
      <c r="M19" s="2">
        <f>ABS($H$4-H11)</f>
        <v>9.229354953039165E-2</v>
      </c>
      <c r="O19" s="1" t="s">
        <v>16</v>
      </c>
      <c r="P19" s="2">
        <f t="shared" si="4"/>
        <v>5.2775562643983698E-2</v>
      </c>
      <c r="Q19" s="4">
        <f t="shared" si="4"/>
        <v>1.1884192805245442E-2</v>
      </c>
      <c r="R19" s="4">
        <f t="shared" si="4"/>
        <v>0</v>
      </c>
    </row>
    <row r="20" spans="3:21" x14ac:dyDescent="0.35">
      <c r="C20" s="1" t="s">
        <v>10</v>
      </c>
      <c r="D20" s="2">
        <f>G17</f>
        <v>3.245171008328912E-3</v>
      </c>
      <c r="E20" s="3">
        <f>G18</f>
        <v>2.4997784866205908E-2</v>
      </c>
      <c r="F20" s="4">
        <f>G19</f>
        <v>3.4412103491050838E-2</v>
      </c>
      <c r="G20" s="3">
        <v>0</v>
      </c>
      <c r="H20" s="2">
        <f>ABS($H$5-H6)</f>
        <v>1.8983696615275547E-2</v>
      </c>
      <c r="I20" s="2">
        <f>ABS($H$5-H7)</f>
        <v>7.7009126351231583E-2</v>
      </c>
      <c r="J20" s="2">
        <f>ABS($H$5-H8)</f>
        <v>7.9479000531632094E-2</v>
      </c>
      <c r="K20" s="2">
        <f>ABS($H$5-H9)</f>
        <v>0.17948121566542619</v>
      </c>
      <c r="L20" s="2">
        <f>ABS($H$5-H10)</f>
        <v>0.11482146021619705</v>
      </c>
      <c r="M20" s="2">
        <f>ABS($H$5-H11)</f>
        <v>0.12670565302144249</v>
      </c>
      <c r="O20" s="6" t="s">
        <v>18</v>
      </c>
      <c r="P20" s="9">
        <f>COUNTIF(P17:P19,"&lt;"&amp;$N$27)</f>
        <v>1</v>
      </c>
      <c r="Q20" s="9">
        <f t="shared" ref="Q20:R20" si="5">COUNTIF(Q17:Q19,"&lt;"&amp;$N$27)</f>
        <v>2</v>
      </c>
      <c r="R20" s="9">
        <f t="shared" si="5"/>
        <v>2</v>
      </c>
      <c r="U20" s="5"/>
    </row>
    <row r="21" spans="3:21" x14ac:dyDescent="0.35">
      <c r="C21" s="1" t="s">
        <v>11</v>
      </c>
      <c r="D21" s="2">
        <f>H17</f>
        <v>2.2228867623604459E-2</v>
      </c>
      <c r="E21" s="3">
        <f>H18</f>
        <v>6.0140882509303606E-3</v>
      </c>
      <c r="F21" s="4">
        <f>H19</f>
        <v>1.5428406875775291E-2</v>
      </c>
      <c r="G21" s="3">
        <f>H20</f>
        <v>1.8983696615275547E-2</v>
      </c>
      <c r="H21" s="3">
        <v>0</v>
      </c>
      <c r="I21" s="2">
        <f>ABS($H$6-H7)</f>
        <v>5.8025429735956036E-2</v>
      </c>
      <c r="J21" s="2">
        <f>ABS($H$6-H8)</f>
        <v>6.0495303916356546E-2</v>
      </c>
      <c r="K21" s="2">
        <f>ABS($H$6-H9)</f>
        <v>0.16049751905015064</v>
      </c>
      <c r="L21" s="2">
        <f>ABS($H$6-H10)</f>
        <v>9.5837763600921499E-2</v>
      </c>
      <c r="M21" s="2">
        <f>ABS($H$6-H11)</f>
        <v>0.10772195640616694</v>
      </c>
      <c r="P21" s="7"/>
      <c r="Q21" s="8"/>
      <c r="R21" s="7"/>
    </row>
    <row r="22" spans="3:21" x14ac:dyDescent="0.35">
      <c r="C22" s="1" t="s">
        <v>12</v>
      </c>
      <c r="D22" s="2">
        <f>I17</f>
        <v>8.0254297359560495E-2</v>
      </c>
      <c r="E22" s="3">
        <f>I18</f>
        <v>5.2011341485025675E-2</v>
      </c>
      <c r="F22" s="4">
        <f>I19</f>
        <v>4.2597022860180744E-2</v>
      </c>
      <c r="G22" s="3">
        <f>I20</f>
        <v>7.7009126351231583E-2</v>
      </c>
      <c r="H22" s="3">
        <f>I21</f>
        <v>5.8025429735956036E-2</v>
      </c>
      <c r="I22" s="3">
        <v>0</v>
      </c>
      <c r="J22" s="2">
        <f>ABS($H$7-H8)</f>
        <v>2.4698741804005109E-3</v>
      </c>
      <c r="K22" s="2">
        <f>ABS($H$7-H9)</f>
        <v>0.1024720893141946</v>
      </c>
      <c r="L22" s="2">
        <f>ABS($H$7-H10)</f>
        <v>3.7812333864965464E-2</v>
      </c>
      <c r="M22" s="2">
        <f>ABS($H$7-H11)</f>
        <v>4.9696526670210905E-2</v>
      </c>
    </row>
    <row r="23" spans="3:21" x14ac:dyDescent="0.35">
      <c r="C23" s="1" t="s">
        <v>13</v>
      </c>
      <c r="D23" s="2">
        <f>J17</f>
        <v>8.2724171539961006E-2</v>
      </c>
      <c r="E23" s="3">
        <f>J18</f>
        <v>5.4481215665426186E-2</v>
      </c>
      <c r="F23" s="4">
        <f>J19</f>
        <v>4.5066897040581255E-2</v>
      </c>
      <c r="G23" s="3">
        <f>J20</f>
        <v>7.9479000531632094E-2</v>
      </c>
      <c r="H23" s="3">
        <f>J21</f>
        <v>6.0495303916356546E-2</v>
      </c>
      <c r="I23" s="3">
        <f>J22</f>
        <v>2.4698741804005109E-3</v>
      </c>
      <c r="J23" s="3">
        <v>0</v>
      </c>
      <c r="K23" s="2">
        <f>ABS($H$8-H9)</f>
        <v>0.10000221513379409</v>
      </c>
      <c r="L23" s="2">
        <f>ABS($H$8-H10)</f>
        <v>3.5342459684564953E-2</v>
      </c>
      <c r="M23" s="2">
        <f>ABS($H$8-H11)</f>
        <v>4.7226652489810395E-2</v>
      </c>
      <c r="P23" t="s">
        <v>36</v>
      </c>
    </row>
    <row r="24" spans="3:21" x14ac:dyDescent="0.35">
      <c r="C24" s="1" t="s">
        <v>14</v>
      </c>
      <c r="D24" s="2">
        <f>K17</f>
        <v>0.1827263866737551</v>
      </c>
      <c r="E24" s="3">
        <f>K18</f>
        <v>0.15448343079922028</v>
      </c>
      <c r="F24" s="3">
        <f>K19</f>
        <v>0.14506911217437535</v>
      </c>
      <c r="G24" s="3">
        <f>K20</f>
        <v>0.17948121566542619</v>
      </c>
      <c r="H24" s="3">
        <f>K21</f>
        <v>0.16049751905015064</v>
      </c>
      <c r="I24" s="3">
        <f>K22</f>
        <v>0.1024720893141946</v>
      </c>
      <c r="J24" s="3">
        <f>K23</f>
        <v>0.10000221513379409</v>
      </c>
      <c r="K24" s="3">
        <v>0</v>
      </c>
      <c r="L24" s="2">
        <f>ABS($H$9-H10)</f>
        <v>6.4659755449229139E-2</v>
      </c>
      <c r="M24" s="2">
        <f>ABS($H$9-H11)</f>
        <v>5.2775562643983698E-2</v>
      </c>
      <c r="P24" t="s">
        <v>37</v>
      </c>
    </row>
    <row r="25" spans="3:21" x14ac:dyDescent="0.35">
      <c r="C25" s="1" t="s">
        <v>15</v>
      </c>
      <c r="D25" s="2">
        <f>L17</f>
        <v>0.11806663122452596</v>
      </c>
      <c r="E25" s="3">
        <f>L18</f>
        <v>8.9823675349991139E-2</v>
      </c>
      <c r="F25" s="3">
        <f>L19</f>
        <v>8.0409356725146208E-2</v>
      </c>
      <c r="G25" s="3">
        <f>L20</f>
        <v>0.11482146021619705</v>
      </c>
      <c r="H25" s="3">
        <f>L21</f>
        <v>9.5837763600921499E-2</v>
      </c>
      <c r="I25" s="3">
        <f>L22</f>
        <v>3.7812333864965464E-2</v>
      </c>
      <c r="J25" s="3">
        <f>L23</f>
        <v>3.5342459684564953E-2</v>
      </c>
      <c r="K25" s="3">
        <f>L24</f>
        <v>6.4659755449229139E-2</v>
      </c>
      <c r="L25" s="3">
        <v>0</v>
      </c>
      <c r="M25" s="2">
        <f>ABS($H$10-H11)</f>
        <v>1.1884192805245442E-2</v>
      </c>
      <c r="P25" t="s">
        <v>38</v>
      </c>
    </row>
    <row r="26" spans="3:21" x14ac:dyDescent="0.35">
      <c r="C26" s="1" t="s">
        <v>16</v>
      </c>
      <c r="D26" s="2">
        <f>M17</f>
        <v>0.1299508240297714</v>
      </c>
      <c r="E26" s="3">
        <f>M18</f>
        <v>0.10170786815523658</v>
      </c>
      <c r="F26" s="3">
        <f>M19</f>
        <v>9.229354953039165E-2</v>
      </c>
      <c r="G26" s="3">
        <f>M20</f>
        <v>0.12670565302144249</v>
      </c>
      <c r="H26" s="3">
        <f>M21</f>
        <v>0.10772195640616694</v>
      </c>
      <c r="I26" s="3">
        <f>M22</f>
        <v>4.9696526670210905E-2</v>
      </c>
      <c r="J26" s="3">
        <f>M23</f>
        <v>4.7226652489810395E-2</v>
      </c>
      <c r="K26" s="3">
        <f>M24</f>
        <v>5.2775562643983698E-2</v>
      </c>
      <c r="L26" s="3">
        <f>M25</f>
        <v>1.1884192805245442E-2</v>
      </c>
      <c r="M26" s="3">
        <v>0</v>
      </c>
      <c r="N26" s="1" t="s">
        <v>27</v>
      </c>
      <c r="P26" t="s">
        <v>34</v>
      </c>
    </row>
    <row r="27" spans="3:21" x14ac:dyDescent="0.35">
      <c r="C27" s="1" t="s">
        <v>17</v>
      </c>
      <c r="D27" s="2">
        <f>MIN(D18:D26)</f>
        <v>3.245171008328912E-3</v>
      </c>
      <c r="E27" s="2">
        <f>MIN(E17,E19:E26)</f>
        <v>6.0140882509303606E-3</v>
      </c>
      <c r="F27" s="3">
        <f>MIN(F17:F18,F20:F26)</f>
        <v>9.4143186248449306E-3</v>
      </c>
      <c r="G27" s="2">
        <f>MIN(G17:G19,G21:G26)</f>
        <v>3.245171008328912E-3</v>
      </c>
      <c r="H27" s="2">
        <f>MIN(H17:H20,H22:H26)</f>
        <v>6.0140882509303606E-3</v>
      </c>
      <c r="I27" s="2">
        <f>MIN(I17:I21,I23:I26)</f>
        <v>2.4698741804005109E-3</v>
      </c>
      <c r="J27" s="2">
        <f>MIN(J17:J22,J24:J26)</f>
        <v>2.4698741804005109E-3</v>
      </c>
      <c r="K27" s="2">
        <f>MIN(K17:K23,K25:K26)</f>
        <v>5.2775562643983698E-2</v>
      </c>
      <c r="L27" s="2">
        <f>MIN(L17:L24,L26)</f>
        <v>1.1884192805245442E-2</v>
      </c>
      <c r="M27" s="2">
        <f>MIN(M17:M25)</f>
        <v>1.1884192805245442E-2</v>
      </c>
      <c r="N27" s="2">
        <f>MAX(D27:M27)</f>
        <v>5.2775562643983698E-2</v>
      </c>
    </row>
    <row r="28" spans="3:21" x14ac:dyDescent="0.35">
      <c r="C28" s="1" t="s">
        <v>18</v>
      </c>
      <c r="D28" s="1">
        <f>COUNTIF(D17:D26,"&lt;"&amp;$N$27)</f>
        <v>5</v>
      </c>
      <c r="E28" s="1">
        <f t="shared" ref="E28:M28" si="6">COUNTIF(E17:E26,"&lt;"&amp;$N$27)</f>
        <v>6</v>
      </c>
      <c r="F28" s="1">
        <f t="shared" si="6"/>
        <v>7</v>
      </c>
      <c r="G28" s="1">
        <f t="shared" si="6"/>
        <v>5</v>
      </c>
      <c r="H28" s="1">
        <f t="shared" si="6"/>
        <v>5</v>
      </c>
      <c r="I28" s="1">
        <f t="shared" si="6"/>
        <v>6</v>
      </c>
      <c r="J28" s="1">
        <f t="shared" si="6"/>
        <v>5</v>
      </c>
      <c r="K28" s="1">
        <f t="shared" si="6"/>
        <v>1</v>
      </c>
      <c r="L28" s="1">
        <f t="shared" si="6"/>
        <v>4</v>
      </c>
      <c r="M28" s="1">
        <f t="shared" si="6"/>
        <v>4</v>
      </c>
    </row>
    <row r="30" spans="3:21" x14ac:dyDescent="0.35">
      <c r="P30" s="1"/>
      <c r="Q30" s="1" t="s">
        <v>0</v>
      </c>
      <c r="R30" s="1" t="s">
        <v>1</v>
      </c>
    </row>
    <row r="31" spans="3:21" x14ac:dyDescent="0.35">
      <c r="P31" s="1" t="s">
        <v>17</v>
      </c>
      <c r="Q31" s="1">
        <f>MIN(B2:B11)</f>
        <v>1.2</v>
      </c>
      <c r="R31" s="1">
        <f>MIN(C2:C11)</f>
        <v>2.1</v>
      </c>
    </row>
    <row r="32" spans="3:21" x14ac:dyDescent="0.35">
      <c r="P32" s="1" t="s">
        <v>24</v>
      </c>
      <c r="Q32" s="1">
        <f>MAX(B2:B11)</f>
        <v>2.9</v>
      </c>
      <c r="R32" s="1">
        <f>MAX(C2:C11)</f>
        <v>8.1999999999999993</v>
      </c>
    </row>
    <row r="33" spans="16:18" x14ac:dyDescent="0.35">
      <c r="P33" s="1" t="s">
        <v>2</v>
      </c>
      <c r="Q33" s="1">
        <f>AVERAGE(B2:B11)</f>
        <v>2.0900000000000003</v>
      </c>
      <c r="R33" s="1">
        <f>AVERAGE(C2:C11)</f>
        <v>4.32</v>
      </c>
    </row>
    <row r="34" spans="16:18" x14ac:dyDescent="0.35">
      <c r="P34" s="1" t="s">
        <v>25</v>
      </c>
      <c r="Q34" s="1">
        <f>AVERAGE(B2:B8)</f>
        <v>1.8142857142857147</v>
      </c>
      <c r="R34" s="1">
        <f>AVERAGE(C2:C8)</f>
        <v>3.5</v>
      </c>
    </row>
    <row r="35" spans="16:18" x14ac:dyDescent="0.35">
      <c r="P35" s="1" t="s">
        <v>26</v>
      </c>
      <c r="Q35" s="1">
        <f>AVERAGE(B10:B11)</f>
        <v>2.8</v>
      </c>
      <c r="R35" s="1">
        <f>AVERAGE(C10:C11)</f>
        <v>5.25</v>
      </c>
    </row>
    <row r="36" spans="16:18" x14ac:dyDescent="0.35">
      <c r="P36" s="1" t="s">
        <v>35</v>
      </c>
      <c r="Q36" s="1">
        <f>AVERAGE(B9)</f>
        <v>2.6</v>
      </c>
      <c r="R36" s="1">
        <f>AVERAGE(C9)</f>
        <v>8.1999999999999993</v>
      </c>
    </row>
  </sheetData>
  <mergeCells count="2">
    <mergeCell ref="C15:M15"/>
    <mergeCell ref="O15:R1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3" zoomScaleNormal="100" workbookViewId="0">
      <selection activeCell="M14" sqref="M14"/>
    </sheetView>
  </sheetViews>
  <sheetFormatPr defaultRowHeight="14.5" x14ac:dyDescent="0.35"/>
  <cols>
    <col min="19" max="19" width="12.453125" customWidth="1"/>
  </cols>
  <sheetData>
    <row r="1" spans="1:13" x14ac:dyDescent="0.35">
      <c r="B1" s="1" t="s">
        <v>0</v>
      </c>
      <c r="C1" s="1" t="s">
        <v>1</v>
      </c>
      <c r="F1" s="1" t="s">
        <v>29</v>
      </c>
      <c r="G1" s="1" t="s">
        <v>30</v>
      </c>
      <c r="H1" s="1" t="s">
        <v>31</v>
      </c>
      <c r="I1" s="6" t="s">
        <v>39</v>
      </c>
      <c r="J1" s="6" t="s">
        <v>40</v>
      </c>
      <c r="K1" s="8" t="s">
        <v>41</v>
      </c>
    </row>
    <row r="2" spans="1:13" x14ac:dyDescent="0.35">
      <c r="A2">
        <v>1</v>
      </c>
      <c r="B2" s="1">
        <v>1.2</v>
      </c>
      <c r="C2" s="1">
        <v>3.2</v>
      </c>
      <c r="E2">
        <v>1</v>
      </c>
      <c r="F2" s="1">
        <f t="shared" ref="F2:F11" si="0">B2/$B$12</f>
        <v>5.7416267942583726E-2</v>
      </c>
      <c r="G2" s="1">
        <f t="shared" ref="G2:G11" si="1">C2/$C$12</f>
        <v>7.407407407407407E-2</v>
      </c>
      <c r="H2" s="1">
        <f>F2+G2</f>
        <v>0.1314903420166578</v>
      </c>
      <c r="I2" s="1">
        <f>F2/H2</f>
        <v>0.43665768194070081</v>
      </c>
      <c r="J2" s="1">
        <f>G2/H2</f>
        <v>0.56334231805929924</v>
      </c>
      <c r="K2">
        <f>I2+J2</f>
        <v>1</v>
      </c>
    </row>
    <row r="3" spans="1:13" x14ac:dyDescent="0.35">
      <c r="A3">
        <v>2</v>
      </c>
      <c r="B3" s="1">
        <v>1.5</v>
      </c>
      <c r="C3" s="1">
        <v>3.8</v>
      </c>
      <c r="E3">
        <v>2</v>
      </c>
      <c r="F3" s="1">
        <f t="shared" si="0"/>
        <v>7.1770334928229651E-2</v>
      </c>
      <c r="G3" s="1">
        <f t="shared" si="1"/>
        <v>8.7962962962962951E-2</v>
      </c>
      <c r="H3" s="1">
        <f t="shared" ref="H3:H11" si="2">F3+G3</f>
        <v>0.15973329789119262</v>
      </c>
      <c r="I3" s="1">
        <f t="shared" ref="I3:I11" si="3">F3/H3</f>
        <v>0.44931354874497292</v>
      </c>
      <c r="J3" s="1">
        <f t="shared" ref="J3:J11" si="4">G3/H3</f>
        <v>0.55068645125502702</v>
      </c>
      <c r="K3">
        <f t="shared" ref="K3:K11" si="5">I3+J3</f>
        <v>1</v>
      </c>
    </row>
    <row r="4" spans="1:13" x14ac:dyDescent="0.35">
      <c r="A4">
        <v>3</v>
      </c>
      <c r="B4" s="1">
        <v>1.6</v>
      </c>
      <c r="C4" s="1">
        <v>4</v>
      </c>
      <c r="E4">
        <v>3</v>
      </c>
      <c r="F4" s="1">
        <f t="shared" si="0"/>
        <v>7.6555023923444973E-2</v>
      </c>
      <c r="G4" s="1">
        <f t="shared" si="1"/>
        <v>9.2592592592592587E-2</v>
      </c>
      <c r="H4" s="1">
        <f t="shared" si="2"/>
        <v>0.16914761651603755</v>
      </c>
      <c r="I4" s="1">
        <f t="shared" si="3"/>
        <v>0.4525929806181247</v>
      </c>
      <c r="J4" s="1">
        <f t="shared" si="4"/>
        <v>0.54740701938187541</v>
      </c>
      <c r="K4">
        <f t="shared" si="5"/>
        <v>1</v>
      </c>
    </row>
    <row r="5" spans="1:13" x14ac:dyDescent="0.35">
      <c r="A5">
        <v>4</v>
      </c>
      <c r="B5" s="1">
        <v>1.8</v>
      </c>
      <c r="C5" s="1">
        <v>2.1</v>
      </c>
      <c r="E5">
        <v>4</v>
      </c>
      <c r="F5" s="1">
        <f t="shared" si="0"/>
        <v>8.612440191387559E-2</v>
      </c>
      <c r="G5" s="1">
        <f t="shared" si="1"/>
        <v>4.8611111111111112E-2</v>
      </c>
      <c r="H5" s="1">
        <f t="shared" si="2"/>
        <v>0.13473551302498671</v>
      </c>
      <c r="I5" s="1">
        <f t="shared" si="3"/>
        <v>0.63921085080147955</v>
      </c>
      <c r="J5" s="1">
        <f t="shared" si="4"/>
        <v>0.36078914919852034</v>
      </c>
      <c r="K5">
        <f t="shared" si="5"/>
        <v>0.99999999999999989</v>
      </c>
    </row>
    <row r="6" spans="1:13" x14ac:dyDescent="0.35">
      <c r="A6">
        <v>5</v>
      </c>
      <c r="B6" s="1">
        <v>2.1</v>
      </c>
      <c r="C6" s="1">
        <v>2.2999999999999998</v>
      </c>
      <c r="E6">
        <v>5</v>
      </c>
      <c r="F6" s="1">
        <f t="shared" si="0"/>
        <v>0.10047846889952153</v>
      </c>
      <c r="G6" s="1">
        <f t="shared" si="1"/>
        <v>5.3240740740740734E-2</v>
      </c>
      <c r="H6" s="1">
        <f t="shared" si="2"/>
        <v>0.15371920964026226</v>
      </c>
      <c r="I6" s="1">
        <f t="shared" si="3"/>
        <v>0.65364939837164071</v>
      </c>
      <c r="J6" s="1">
        <f t="shared" si="4"/>
        <v>0.3463506016283594</v>
      </c>
      <c r="K6">
        <f t="shared" si="5"/>
        <v>1</v>
      </c>
    </row>
    <row r="7" spans="1:13" x14ac:dyDescent="0.35">
      <c r="A7">
        <v>6</v>
      </c>
      <c r="B7" s="1">
        <v>2.2000000000000002</v>
      </c>
      <c r="C7" s="1">
        <v>4.5999999999999996</v>
      </c>
      <c r="E7">
        <v>6</v>
      </c>
      <c r="F7" s="1">
        <f t="shared" si="0"/>
        <v>0.10526315789473684</v>
      </c>
      <c r="G7" s="1">
        <f t="shared" si="1"/>
        <v>0.10648148148148147</v>
      </c>
      <c r="H7" s="1">
        <f t="shared" si="2"/>
        <v>0.21174463937621829</v>
      </c>
      <c r="I7" s="1">
        <f t="shared" si="3"/>
        <v>0.49712313003452246</v>
      </c>
      <c r="J7" s="1">
        <f t="shared" si="4"/>
        <v>0.50287686996547754</v>
      </c>
      <c r="K7">
        <f t="shared" si="5"/>
        <v>1</v>
      </c>
    </row>
    <row r="8" spans="1:13" x14ac:dyDescent="0.35">
      <c r="A8">
        <v>7</v>
      </c>
      <c r="B8" s="1">
        <v>2.2999999999999998</v>
      </c>
      <c r="C8" s="1">
        <v>4.5</v>
      </c>
      <c r="E8">
        <v>7</v>
      </c>
      <c r="F8" s="1">
        <f t="shared" si="0"/>
        <v>0.11004784688995213</v>
      </c>
      <c r="G8" s="1">
        <f t="shared" si="1"/>
        <v>0.10416666666666666</v>
      </c>
      <c r="H8" s="1">
        <f t="shared" si="2"/>
        <v>0.2142145135566188</v>
      </c>
      <c r="I8" s="1">
        <f t="shared" si="3"/>
        <v>0.5137273150302466</v>
      </c>
      <c r="J8" s="1">
        <f t="shared" si="4"/>
        <v>0.48627268496975334</v>
      </c>
      <c r="K8">
        <f t="shared" si="5"/>
        <v>1</v>
      </c>
    </row>
    <row r="9" spans="1:13" x14ac:dyDescent="0.35">
      <c r="A9">
        <v>8</v>
      </c>
      <c r="B9" s="1">
        <v>2.6</v>
      </c>
      <c r="C9" s="1">
        <v>8.1999999999999993</v>
      </c>
      <c r="E9">
        <v>8</v>
      </c>
      <c r="F9" s="1">
        <f t="shared" si="0"/>
        <v>0.12440191387559808</v>
      </c>
      <c r="G9" s="1">
        <f t="shared" si="1"/>
        <v>0.1898148148148148</v>
      </c>
      <c r="H9" s="1">
        <f t="shared" si="2"/>
        <v>0.31421672869041289</v>
      </c>
      <c r="I9" s="1">
        <f t="shared" si="3"/>
        <v>0.39591117377511453</v>
      </c>
      <c r="J9" s="1">
        <f t="shared" si="4"/>
        <v>0.60408882622488536</v>
      </c>
      <c r="K9">
        <f t="shared" si="5"/>
        <v>0.99999999999999989</v>
      </c>
    </row>
    <row r="10" spans="1:13" x14ac:dyDescent="0.35">
      <c r="A10">
        <v>9</v>
      </c>
      <c r="B10" s="1">
        <v>2.7</v>
      </c>
      <c r="C10" s="1">
        <v>5.2</v>
      </c>
      <c r="E10">
        <v>9</v>
      </c>
      <c r="F10" s="1">
        <f t="shared" si="0"/>
        <v>0.12918660287081341</v>
      </c>
      <c r="G10" s="1">
        <f t="shared" si="1"/>
        <v>0.12037037037037036</v>
      </c>
      <c r="H10" s="1">
        <f t="shared" si="2"/>
        <v>0.24955697324118375</v>
      </c>
      <c r="I10" s="1">
        <f t="shared" si="3"/>
        <v>0.51766376708680995</v>
      </c>
      <c r="J10" s="1">
        <f t="shared" si="4"/>
        <v>0.48233623291319011</v>
      </c>
      <c r="K10">
        <f t="shared" si="5"/>
        <v>1</v>
      </c>
    </row>
    <row r="11" spans="1:13" x14ac:dyDescent="0.35">
      <c r="A11">
        <v>10</v>
      </c>
      <c r="B11" s="1">
        <v>2.9</v>
      </c>
      <c r="C11" s="1">
        <v>5.3</v>
      </c>
      <c r="E11">
        <v>10</v>
      </c>
      <c r="F11" s="1">
        <f t="shared" si="0"/>
        <v>0.13875598086124399</v>
      </c>
      <c r="G11" s="1">
        <f t="shared" si="1"/>
        <v>0.12268518518518517</v>
      </c>
      <c r="H11" s="1">
        <f t="shared" si="2"/>
        <v>0.2614411660464292</v>
      </c>
      <c r="I11" s="1">
        <f t="shared" si="3"/>
        <v>0.53073501376826937</v>
      </c>
      <c r="J11" s="1">
        <f t="shared" si="4"/>
        <v>0.46926498623173052</v>
      </c>
      <c r="K11">
        <f t="shared" si="5"/>
        <v>0.99999999999999989</v>
      </c>
    </row>
    <row r="12" spans="1:13" x14ac:dyDescent="0.35">
      <c r="A12" t="s">
        <v>28</v>
      </c>
      <c r="B12">
        <f>SUM(B2:B11)</f>
        <v>20.900000000000002</v>
      </c>
      <c r="C12">
        <f>SUM(C2:C11)</f>
        <v>43.2</v>
      </c>
      <c r="F12">
        <f t="shared" ref="F12:G12" si="6">SUM(F2:F11)</f>
        <v>0.99999999999999989</v>
      </c>
      <c r="G12">
        <f t="shared" si="6"/>
        <v>1</v>
      </c>
    </row>
    <row r="14" spans="1:13" x14ac:dyDescent="0.35">
      <c r="H14" s="7"/>
      <c r="I14" s="7"/>
      <c r="J14" s="7"/>
      <c r="K14" s="7"/>
    </row>
    <row r="15" spans="1:13" x14ac:dyDescent="0.35">
      <c r="C15" s="17" t="s">
        <v>19</v>
      </c>
      <c r="D15" s="18"/>
      <c r="E15" s="18"/>
      <c r="F15" s="18"/>
      <c r="G15" s="18"/>
      <c r="H15" s="18"/>
      <c r="I15" s="18"/>
      <c r="J15" s="18"/>
      <c r="K15" s="18"/>
      <c r="L15" s="18"/>
      <c r="M15" s="19"/>
    </row>
    <row r="16" spans="1:13" x14ac:dyDescent="0.35">
      <c r="C16" s="1"/>
      <c r="D16" s="1" t="s">
        <v>7</v>
      </c>
      <c r="E16" s="1" t="s">
        <v>8</v>
      </c>
      <c r="F16" s="1" t="s">
        <v>9</v>
      </c>
      <c r="G16" s="1" t="s">
        <v>10</v>
      </c>
      <c r="H16" s="1" t="s">
        <v>11</v>
      </c>
      <c r="I16" s="1" t="s">
        <v>12</v>
      </c>
      <c r="J16" s="1" t="s">
        <v>13</v>
      </c>
      <c r="K16" s="1" t="s">
        <v>14</v>
      </c>
      <c r="L16" s="1" t="s">
        <v>15</v>
      </c>
      <c r="M16" s="1" t="s">
        <v>16</v>
      </c>
    </row>
    <row r="17" spans="3:19" x14ac:dyDescent="0.35">
      <c r="C17" s="1" t="s">
        <v>7</v>
      </c>
      <c r="D17" s="2">
        <v>0</v>
      </c>
      <c r="E17" s="2">
        <f>SQRT((I2-I3)^2+(J2-J3)^2)</f>
        <v>1.7898098478189135E-2</v>
      </c>
      <c r="F17" s="2">
        <f>SQRT((I2-I4)^2+(J2-J4)^2)</f>
        <v>2.2535915510078861E-2</v>
      </c>
      <c r="G17" s="2">
        <f>SQRT((I2-I5)^2+(J2-J5)^2)</f>
        <v>0.28645343850456106</v>
      </c>
      <c r="H17" s="2">
        <f>SQRT((I2-I6)^2+(J2-J6)^2)</f>
        <v>0.30687262829925194</v>
      </c>
      <c r="I17" s="3">
        <f>SQRT((I2-I7)^2+(J2-J7)^2)</f>
        <v>8.5511056749249026E-2</v>
      </c>
      <c r="J17" s="2">
        <f>SQRT((I2-I8)^2+(J2-J8)^2)</f>
        <v>0.10899292036235399</v>
      </c>
      <c r="K17" s="2">
        <f>SQRT((I2-I9)^2+(J2-J9)^2)</f>
        <v>5.7624264467118061E-2</v>
      </c>
      <c r="L17" s="2">
        <f>SQRT((I2-I10)^2+(J2-J10)^2)</f>
        <v>0.11455990424837725</v>
      </c>
      <c r="M17" s="2">
        <f>SQRT((I2-I11)^2+(J2-J11)^2)</f>
        <v>0.1330454385824216</v>
      </c>
    </row>
    <row r="18" spans="3:19" x14ac:dyDescent="0.35">
      <c r="C18" s="1" t="s">
        <v>8</v>
      </c>
      <c r="D18" s="2">
        <f>E17</f>
        <v>1.7898098478189135E-2</v>
      </c>
      <c r="E18" s="3">
        <v>0</v>
      </c>
      <c r="F18" s="3">
        <f>SQRT((I3-I4)^2+(J3-J4)^2)</f>
        <v>4.6378170318897224E-3</v>
      </c>
      <c r="G18" s="3">
        <f>SQRT((I3-I5)^2+(J3-J5)^2)</f>
        <v>0.26855534002637194</v>
      </c>
      <c r="H18" s="3">
        <f>SQRT((I3-I6)^2+(J3-J6)^2)</f>
        <v>0.28897452982106281</v>
      </c>
      <c r="I18" s="3">
        <f>SQRT((I3-I7)^2+(J3-J7)^2)</f>
        <v>6.7612958271059884E-2</v>
      </c>
      <c r="J18" s="3">
        <f>SQRT((I3-I8)^2+(J3-J8)^2)</f>
        <v>9.1094821884164859E-2</v>
      </c>
      <c r="K18" s="3">
        <f>SQRT((I3-I9)^2+(J3-J9)^2)</f>
        <v>7.5522362945307189E-2</v>
      </c>
      <c r="L18" s="3">
        <f>SQRT((I3-I10)^2+(J3-J10)^2)</f>
        <v>9.6661805770188125E-2</v>
      </c>
      <c r="M18" s="3">
        <f>SQRT((I3-I11)^2+(J3-J11)^2)</f>
        <v>0.11514734010423247</v>
      </c>
    </row>
    <row r="19" spans="3:19" x14ac:dyDescent="0.35">
      <c r="C19" s="1" t="s">
        <v>9</v>
      </c>
      <c r="D19" s="2">
        <f>F17</f>
        <v>2.2535915510078861E-2</v>
      </c>
      <c r="E19" s="3">
        <f>F18</f>
        <v>4.6378170318897224E-3</v>
      </c>
      <c r="F19" s="3">
        <v>0</v>
      </c>
      <c r="G19" s="3">
        <f>SQRT((I4-I5)^2+(J4-J5)^2)</f>
        <v>0.26391752299448223</v>
      </c>
      <c r="H19" s="3">
        <f>SQRT((I4-I6)^2+(J4-J6)^2)</f>
        <v>0.28433671278917305</v>
      </c>
      <c r="I19" s="3">
        <f>SQRT((I4-I7)^2+(J4-J7)^2)</f>
        <v>6.2975141239170168E-2</v>
      </c>
      <c r="J19" s="3">
        <f>SQRT((I4-I8)^2+(J4-J8)^2)</f>
        <v>8.6457004852275129E-2</v>
      </c>
      <c r="K19" s="3">
        <f>SQRT((I4-I9)^2+(J4-J9)^2)</f>
        <v>8.0160179977196919E-2</v>
      </c>
      <c r="L19" s="3">
        <f>SQRT((I4-I10)^2+(J4-J10)^2)</f>
        <v>9.2023988738298396E-2</v>
      </c>
      <c r="M19" s="3">
        <f>SQRT((I4-I11)^2+(J4-J11)^2)</f>
        <v>0.11050952307234274</v>
      </c>
    </row>
    <row r="20" spans="3:19" x14ac:dyDescent="0.35">
      <c r="C20" s="1" t="s">
        <v>10</v>
      </c>
      <c r="D20" s="2">
        <f>G17</f>
        <v>0.28645343850456106</v>
      </c>
      <c r="E20" s="3">
        <f>G18</f>
        <v>0.26855534002637194</v>
      </c>
      <c r="F20" s="3">
        <f>G19</f>
        <v>0.26391752299448223</v>
      </c>
      <c r="G20" s="3">
        <v>0</v>
      </c>
      <c r="H20" s="3">
        <f>SQRT((I5-I6)^2+(J5-J6)^2)</f>
        <v>2.0419189794690859E-2</v>
      </c>
      <c r="I20" s="3">
        <f>SQRT((I5-I7)^2+(J5-J7)^2)</f>
        <v>0.20094238175531207</v>
      </c>
      <c r="J20" s="3">
        <f>SQRT((I5-I8)^2+(J5-J8)^2)</f>
        <v>0.17746051814220709</v>
      </c>
      <c r="K20" s="3">
        <f>SQRT((I5-I9)^2+(J5-J9)^2)</f>
        <v>0.34407770297167917</v>
      </c>
      <c r="L20" s="3">
        <f>SQRT((I5-I10)^2+(J5-J10)^2)</f>
        <v>0.17189353425618384</v>
      </c>
      <c r="M20" s="3">
        <f>SQRT((I5-I11)^2+(J5-J11)^2)</f>
        <v>0.15340799992213947</v>
      </c>
    </row>
    <row r="21" spans="3:19" x14ac:dyDescent="0.35">
      <c r="C21" s="1" t="s">
        <v>11</v>
      </c>
      <c r="D21" s="2">
        <f>H17</f>
        <v>0.30687262829925194</v>
      </c>
      <c r="E21" s="3">
        <f>H18</f>
        <v>0.28897452982106281</v>
      </c>
      <c r="F21" s="3">
        <f>H19</f>
        <v>0.28433671278917305</v>
      </c>
      <c r="G21" s="3">
        <f>H20</f>
        <v>2.0419189794690859E-2</v>
      </c>
      <c r="H21" s="3">
        <v>0</v>
      </c>
      <c r="I21" s="3">
        <f>SQRT((I6-I7)^2+(J6-J7)^2)</f>
        <v>0.22136157155000291</v>
      </c>
      <c r="J21" s="3">
        <f>SQRT((I6-I8)^2+(J6-J8)^2)</f>
        <v>0.19787970793689794</v>
      </c>
      <c r="K21" s="3">
        <f>SQRT((I6-I9)^2+(J6-J9)^2)</f>
        <v>0.36449689276636998</v>
      </c>
      <c r="L21" s="3">
        <f>SQRT((I6-I10)^2+(J6-J10)^2)</f>
        <v>0.19231272405087468</v>
      </c>
      <c r="M21" s="3">
        <f>SQRT((I6-I11)^2+(J6-J11)^2)</f>
        <v>0.17382718971683034</v>
      </c>
    </row>
    <row r="22" spans="3:19" x14ac:dyDescent="0.35">
      <c r="C22" s="1" t="s">
        <v>12</v>
      </c>
      <c r="D22" s="2">
        <f>I17</f>
        <v>8.5511056749249026E-2</v>
      </c>
      <c r="E22" s="3">
        <f>I18</f>
        <v>6.7612958271059884E-2</v>
      </c>
      <c r="F22" s="3">
        <f>I19</f>
        <v>6.2975141239170168E-2</v>
      </c>
      <c r="G22" s="3">
        <f>I20</f>
        <v>0.20094238175531207</v>
      </c>
      <c r="H22" s="3">
        <f>I21</f>
        <v>0.22136157155000291</v>
      </c>
      <c r="I22" s="4">
        <v>0</v>
      </c>
      <c r="J22" s="4">
        <f>SQRT((I7-I8)^2+(J7-J8)^2)</f>
        <v>2.3481863613104965E-2</v>
      </c>
      <c r="K22" s="3">
        <f>SQRT((I7-I9)^2+(J7-J9)^2)</f>
        <v>0.1431353212163671</v>
      </c>
      <c r="L22" s="4">
        <f>SQRT((I7-I10)^2+(J7-J10)^2)</f>
        <v>2.9048847499128228E-2</v>
      </c>
      <c r="M22" s="4">
        <f>SQRT((I7-I11)^2+(J7-J11)^2)</f>
        <v>4.7534381833172573E-2</v>
      </c>
    </row>
    <row r="23" spans="3:19" x14ac:dyDescent="0.35">
      <c r="C23" s="1" t="s">
        <v>13</v>
      </c>
      <c r="D23" s="2">
        <f>J17</f>
        <v>0.10899292036235399</v>
      </c>
      <c r="E23" s="3">
        <f>J18</f>
        <v>9.1094821884164859E-2</v>
      </c>
      <c r="F23" s="3">
        <f>J19</f>
        <v>8.6457004852275129E-2</v>
      </c>
      <c r="G23" s="3">
        <f>J20</f>
        <v>0.17746051814220709</v>
      </c>
      <c r="H23" s="3">
        <f>J21</f>
        <v>0.19787970793689794</v>
      </c>
      <c r="I23" s="4">
        <f>J22</f>
        <v>2.3481863613104965E-2</v>
      </c>
      <c r="J23" s="4">
        <v>0</v>
      </c>
      <c r="K23" s="3">
        <f>SQRT((I8-I9)^2+(J8-J9)^2)</f>
        <v>0.16661718482947205</v>
      </c>
      <c r="L23" s="4">
        <f>SQRT((I8-I10)^2+(J8-J10)^2)</f>
        <v>5.5669838860232645E-3</v>
      </c>
      <c r="M23" s="4">
        <f>SQRT((I8-I11)^2+(J8-J11)^2)</f>
        <v>2.4052518220067612E-2</v>
      </c>
    </row>
    <row r="24" spans="3:19" x14ac:dyDescent="0.35">
      <c r="C24" s="1" t="s">
        <v>14</v>
      </c>
      <c r="D24" s="2">
        <f>K17</f>
        <v>5.7624264467118061E-2</v>
      </c>
      <c r="E24" s="3">
        <f>K18</f>
        <v>7.5522362945307189E-2</v>
      </c>
      <c r="F24" s="3">
        <f>K19</f>
        <v>8.0160179977196919E-2</v>
      </c>
      <c r="G24" s="3">
        <f>K20</f>
        <v>0.34407770297167917</v>
      </c>
      <c r="H24" s="3">
        <f>K21</f>
        <v>0.36449689276636998</v>
      </c>
      <c r="I24" s="3">
        <f>K22</f>
        <v>0.1431353212163671</v>
      </c>
      <c r="J24" s="3">
        <f>K23</f>
        <v>0.16661718482947205</v>
      </c>
      <c r="K24" s="3">
        <v>0</v>
      </c>
      <c r="L24" s="3">
        <f>SQRT((I9-I10)^2+(J9-J10)^2)</f>
        <v>0.17218416871549533</v>
      </c>
      <c r="M24" s="3">
        <f>SQRT((I9-I11)^2+(J9-J11)^2)</f>
        <v>0.19066970304953967</v>
      </c>
    </row>
    <row r="25" spans="3:19" x14ac:dyDescent="0.35">
      <c r="C25" s="1" t="s">
        <v>15</v>
      </c>
      <c r="D25" s="2">
        <f>L17</f>
        <v>0.11455990424837725</v>
      </c>
      <c r="E25" s="3">
        <f>L18</f>
        <v>9.6661805770188125E-2</v>
      </c>
      <c r="F25" s="3">
        <f>L19</f>
        <v>9.2023988738298396E-2</v>
      </c>
      <c r="G25" s="3">
        <f>L20</f>
        <v>0.17189353425618384</v>
      </c>
      <c r="H25" s="3">
        <f>L21</f>
        <v>0.19231272405087468</v>
      </c>
      <c r="I25" s="4">
        <f>L22</f>
        <v>2.9048847499128228E-2</v>
      </c>
      <c r="J25" s="4">
        <f>L23</f>
        <v>5.5669838860232645E-3</v>
      </c>
      <c r="K25" s="3">
        <f>L24</f>
        <v>0.17218416871549533</v>
      </c>
      <c r="L25" s="4">
        <v>0</v>
      </c>
      <c r="M25" s="4">
        <f>SQRT((I10-I11)^2+(J10-J11)^2)</f>
        <v>1.8485534334044349E-2</v>
      </c>
    </row>
    <row r="26" spans="3:19" x14ac:dyDescent="0.35">
      <c r="C26" s="1" t="s">
        <v>16</v>
      </c>
      <c r="D26" s="2">
        <f>M17</f>
        <v>0.1330454385824216</v>
      </c>
      <c r="E26" s="2">
        <f>M18</f>
        <v>0.11514734010423247</v>
      </c>
      <c r="F26" s="2">
        <f>M19</f>
        <v>0.11050952307234274</v>
      </c>
      <c r="G26" s="2">
        <f>M20</f>
        <v>0.15340799992213947</v>
      </c>
      <c r="H26" s="2">
        <f>M21</f>
        <v>0.17382718971683034</v>
      </c>
      <c r="I26" s="4">
        <f>M22</f>
        <v>4.7534381833172573E-2</v>
      </c>
      <c r="J26" s="4">
        <f>M23</f>
        <v>2.4052518220067612E-2</v>
      </c>
      <c r="K26" s="2">
        <f>M24</f>
        <v>0.19066970304953967</v>
      </c>
      <c r="L26" s="4">
        <f>M25</f>
        <v>1.8485534334044349E-2</v>
      </c>
      <c r="M26" s="4">
        <v>0</v>
      </c>
      <c r="N26" s="1" t="s">
        <v>27</v>
      </c>
    </row>
    <row r="27" spans="3:19" x14ac:dyDescent="0.35">
      <c r="C27" s="1" t="s">
        <v>17</v>
      </c>
      <c r="D27" s="2">
        <f>MIN(D18:D26)</f>
        <v>1.7898098478189135E-2</v>
      </c>
      <c r="E27" s="2">
        <f>MIN(E17,E19:E26)</f>
        <v>4.6378170318897224E-3</v>
      </c>
      <c r="F27" s="2">
        <f>MIN(F17:F18,F20:F26)</f>
        <v>4.6378170318897224E-3</v>
      </c>
      <c r="G27" s="2">
        <f>MIN(G17:G19,G21:G26)</f>
        <v>2.0419189794690859E-2</v>
      </c>
      <c r="H27" s="2">
        <f>MIN(H17:H20,H22:H26)</f>
        <v>2.0419189794690859E-2</v>
      </c>
      <c r="I27" s="2">
        <f>MIN(I17:I21,I23:I26)</f>
        <v>2.3481863613104965E-2</v>
      </c>
      <c r="J27" s="2">
        <f>MIN(J17:J22,J24:J26)</f>
        <v>5.5669838860232645E-3</v>
      </c>
      <c r="K27" s="2">
        <f>MIN(K17:K23,K25:K26)</f>
        <v>5.7624264467118061E-2</v>
      </c>
      <c r="L27" s="2">
        <f>MIN(L17:L24,L26)</f>
        <v>5.5669838860232645E-3</v>
      </c>
      <c r="M27" s="3">
        <f>MIN(M17:M25)</f>
        <v>1.8485534334044349E-2</v>
      </c>
      <c r="N27" s="1">
        <f>MAX(D27:M27)</f>
        <v>5.7624264467118061E-2</v>
      </c>
    </row>
    <row r="28" spans="3:19" x14ac:dyDescent="0.35">
      <c r="C28" s="1" t="s">
        <v>18</v>
      </c>
      <c r="D28" s="1">
        <f>COUNTIF(D17:D26,"&lt;"&amp;$N$27)</f>
        <v>3</v>
      </c>
      <c r="E28" s="1">
        <f t="shared" ref="E28:M28" si="7">COUNTIF(E17:E26,"&lt;"&amp;$N$27)</f>
        <v>3</v>
      </c>
      <c r="F28" s="1">
        <f t="shared" si="7"/>
        <v>3</v>
      </c>
      <c r="G28" s="1">
        <f t="shared" si="7"/>
        <v>2</v>
      </c>
      <c r="H28" s="1">
        <f t="shared" si="7"/>
        <v>2</v>
      </c>
      <c r="I28" s="1">
        <f t="shared" si="7"/>
        <v>4</v>
      </c>
      <c r="J28" s="1">
        <f t="shared" si="7"/>
        <v>4</v>
      </c>
      <c r="K28" s="1">
        <f t="shared" si="7"/>
        <v>1</v>
      </c>
      <c r="L28" s="1">
        <f t="shared" si="7"/>
        <v>4</v>
      </c>
      <c r="M28" s="1">
        <f t="shared" si="7"/>
        <v>4</v>
      </c>
    </row>
    <row r="29" spans="3:19" x14ac:dyDescent="0.35">
      <c r="K29" s="10"/>
    </row>
    <row r="30" spans="3:19" x14ac:dyDescent="0.35">
      <c r="Q30" s="7"/>
      <c r="R30" s="7"/>
      <c r="S30" s="7"/>
    </row>
    <row r="31" spans="3:19" x14ac:dyDescent="0.35">
      <c r="C31" s="17" t="s">
        <v>19</v>
      </c>
      <c r="D31" s="18"/>
      <c r="E31" s="18"/>
      <c r="F31" s="18"/>
      <c r="G31" s="18"/>
      <c r="H31" s="18"/>
      <c r="I31" s="19"/>
      <c r="M31" t="s">
        <v>36</v>
      </c>
      <c r="Q31" s="7"/>
      <c r="R31" s="7"/>
      <c r="S31" s="7"/>
    </row>
    <row r="32" spans="3:19" x14ac:dyDescent="0.35">
      <c r="C32" s="1"/>
      <c r="D32" s="1" t="s">
        <v>7</v>
      </c>
      <c r="E32" s="1" t="s">
        <v>8</v>
      </c>
      <c r="F32" s="1" t="s">
        <v>9</v>
      </c>
      <c r="G32" s="1" t="s">
        <v>10</v>
      </c>
      <c r="H32" s="1" t="s">
        <v>11</v>
      </c>
      <c r="I32" s="1" t="s">
        <v>14</v>
      </c>
      <c r="M32" t="s">
        <v>42</v>
      </c>
      <c r="Q32" s="7"/>
      <c r="R32" s="7"/>
      <c r="S32" s="7"/>
    </row>
    <row r="33" spans="3:19" x14ac:dyDescent="0.35">
      <c r="C33" s="1" t="s">
        <v>7</v>
      </c>
      <c r="D33" s="4">
        <f>D17</f>
        <v>0</v>
      </c>
      <c r="E33" s="4">
        <f t="shared" ref="E33:H33" si="8">E17</f>
        <v>1.7898098478189135E-2</v>
      </c>
      <c r="F33" s="4">
        <f t="shared" si="8"/>
        <v>2.2535915510078861E-2</v>
      </c>
      <c r="G33" s="2">
        <f t="shared" si="8"/>
        <v>0.28645343850456106</v>
      </c>
      <c r="H33" s="2">
        <f t="shared" si="8"/>
        <v>0.30687262829925194</v>
      </c>
      <c r="I33" s="2">
        <f>K17</f>
        <v>5.7624264467118061E-2</v>
      </c>
      <c r="M33" t="s">
        <v>43</v>
      </c>
      <c r="Q33" s="7"/>
      <c r="R33" s="7"/>
      <c r="S33" s="7"/>
    </row>
    <row r="34" spans="3:19" x14ac:dyDescent="0.35">
      <c r="C34" s="1" t="s">
        <v>8</v>
      </c>
      <c r="D34" s="4">
        <f t="shared" ref="D34:H34" si="9">D18</f>
        <v>1.7898098478189135E-2</v>
      </c>
      <c r="E34" s="4">
        <f t="shared" si="9"/>
        <v>0</v>
      </c>
      <c r="F34" s="4">
        <f t="shared" si="9"/>
        <v>4.6378170318897224E-3</v>
      </c>
      <c r="G34" s="2">
        <f t="shared" si="9"/>
        <v>0.26855534002637194</v>
      </c>
      <c r="H34" s="2">
        <f t="shared" si="9"/>
        <v>0.28897452982106281</v>
      </c>
      <c r="I34" s="2">
        <f t="shared" ref="I34:I37" si="10">K18</f>
        <v>7.5522362945307189E-2</v>
      </c>
      <c r="M34" t="s">
        <v>44</v>
      </c>
      <c r="Q34" s="7"/>
      <c r="R34" s="7"/>
      <c r="S34" s="7"/>
    </row>
    <row r="35" spans="3:19" x14ac:dyDescent="0.35">
      <c r="C35" s="1" t="s">
        <v>9</v>
      </c>
      <c r="D35" s="4">
        <f t="shared" ref="D35:H35" si="11">D19</f>
        <v>2.2535915510078861E-2</v>
      </c>
      <c r="E35" s="4">
        <f t="shared" si="11"/>
        <v>4.6378170318897224E-3</v>
      </c>
      <c r="F35" s="4">
        <f t="shared" si="11"/>
        <v>0</v>
      </c>
      <c r="G35" s="2">
        <f t="shared" si="11"/>
        <v>0.26391752299448223</v>
      </c>
      <c r="H35" s="2">
        <f t="shared" si="11"/>
        <v>0.28433671278917305</v>
      </c>
      <c r="I35" s="2">
        <f t="shared" si="10"/>
        <v>8.0160179977196919E-2</v>
      </c>
      <c r="M35" t="s">
        <v>45</v>
      </c>
      <c r="Q35" s="7"/>
      <c r="R35" s="7"/>
      <c r="S35" s="7"/>
    </row>
    <row r="36" spans="3:19" x14ac:dyDescent="0.35">
      <c r="C36" s="1" t="s">
        <v>10</v>
      </c>
      <c r="D36" s="2">
        <f t="shared" ref="D36:H36" si="12">D20</f>
        <v>0.28645343850456106</v>
      </c>
      <c r="E36" s="2">
        <f t="shared" si="12"/>
        <v>0.26855534002637194</v>
      </c>
      <c r="F36" s="2">
        <f t="shared" si="12"/>
        <v>0.26391752299448223</v>
      </c>
      <c r="G36" s="2">
        <f t="shared" si="12"/>
        <v>0</v>
      </c>
      <c r="H36" s="2">
        <f t="shared" si="12"/>
        <v>2.0419189794690859E-2</v>
      </c>
      <c r="I36" s="2">
        <f t="shared" si="10"/>
        <v>0.34407770297167917</v>
      </c>
      <c r="J36" s="7"/>
      <c r="K36" s="7"/>
      <c r="Q36" s="7"/>
      <c r="R36" s="7"/>
      <c r="S36" s="7"/>
    </row>
    <row r="37" spans="3:19" x14ac:dyDescent="0.35">
      <c r="C37" s="1" t="s">
        <v>11</v>
      </c>
      <c r="D37" s="2">
        <f t="shared" ref="D37:H37" si="13">D21</f>
        <v>0.30687262829925194</v>
      </c>
      <c r="E37" s="2">
        <f t="shared" si="13"/>
        <v>0.28897452982106281</v>
      </c>
      <c r="F37" s="2">
        <f t="shared" si="13"/>
        <v>0.28433671278917305</v>
      </c>
      <c r="G37" s="2">
        <f t="shared" si="13"/>
        <v>2.0419189794690859E-2</v>
      </c>
      <c r="H37" s="2">
        <f t="shared" si="13"/>
        <v>0</v>
      </c>
      <c r="I37" s="2">
        <f t="shared" si="10"/>
        <v>0.36449689276636998</v>
      </c>
      <c r="J37" s="7"/>
      <c r="K37" s="7"/>
      <c r="L37" s="17" t="s">
        <v>48</v>
      </c>
      <c r="M37" s="18"/>
      <c r="N37" s="18"/>
      <c r="O37" s="19"/>
      <c r="Q37" s="7"/>
      <c r="R37" s="7"/>
      <c r="S37" s="7"/>
    </row>
    <row r="38" spans="3:19" x14ac:dyDescent="0.35">
      <c r="C38" s="1" t="s">
        <v>14</v>
      </c>
      <c r="D38" s="2">
        <f>D24</f>
        <v>5.7624264467118061E-2</v>
      </c>
      <c r="E38" s="2">
        <f t="shared" ref="E38:H38" si="14">E24</f>
        <v>7.5522362945307189E-2</v>
      </c>
      <c r="F38" s="2">
        <f t="shared" si="14"/>
        <v>8.0160179977196919E-2</v>
      </c>
      <c r="G38" s="2">
        <f t="shared" si="14"/>
        <v>0.34407770297167917</v>
      </c>
      <c r="H38" s="2">
        <f t="shared" si="14"/>
        <v>0.36449689276636998</v>
      </c>
      <c r="I38" s="2">
        <f>K24</f>
        <v>0</v>
      </c>
      <c r="J38" s="7"/>
      <c r="K38" s="7"/>
      <c r="L38" s="1" t="s">
        <v>46</v>
      </c>
      <c r="M38" s="1" t="s">
        <v>0</v>
      </c>
      <c r="N38" s="1" t="s">
        <v>1</v>
      </c>
      <c r="O38" s="1" t="s">
        <v>47</v>
      </c>
    </row>
    <row r="39" spans="3:19" x14ac:dyDescent="0.35">
      <c r="C39" s="6" t="s">
        <v>18</v>
      </c>
      <c r="D39" s="1">
        <f>COUNTIF(D33:D38,"&lt;"&amp;$N$27)</f>
        <v>3</v>
      </c>
      <c r="E39" s="1">
        <f t="shared" ref="E39:I39" si="15">COUNTIF(E33:E38,"&lt;"&amp;$N$27)</f>
        <v>3</v>
      </c>
      <c r="F39" s="1">
        <f t="shared" si="15"/>
        <v>3</v>
      </c>
      <c r="G39" s="1">
        <f t="shared" si="15"/>
        <v>2</v>
      </c>
      <c r="H39" s="1">
        <f t="shared" si="15"/>
        <v>2</v>
      </c>
      <c r="I39" s="1">
        <f t="shared" si="15"/>
        <v>1</v>
      </c>
      <c r="J39" s="11"/>
      <c r="K39" s="7"/>
      <c r="L39" s="1">
        <v>1</v>
      </c>
      <c r="M39" s="14">
        <f t="shared" ref="M39:M48" si="16">B2</f>
        <v>1.2</v>
      </c>
      <c r="N39" s="14">
        <f t="shared" ref="N39:N48" si="17">C2</f>
        <v>3.2</v>
      </c>
      <c r="O39" s="1">
        <f>M39/N39</f>
        <v>0.37499999999999994</v>
      </c>
    </row>
    <row r="40" spans="3:19" x14ac:dyDescent="0.35">
      <c r="J40" s="7"/>
      <c r="K40" s="7"/>
      <c r="L40" s="1">
        <v>2</v>
      </c>
      <c r="M40" s="14">
        <f t="shared" si="16"/>
        <v>1.5</v>
      </c>
      <c r="N40" s="14">
        <f t="shared" si="17"/>
        <v>3.8</v>
      </c>
      <c r="O40" s="1">
        <f t="shared" ref="O40:O48" si="18">M40/N40</f>
        <v>0.39473684210526316</v>
      </c>
    </row>
    <row r="41" spans="3:19" x14ac:dyDescent="0.35">
      <c r="D41" s="12"/>
      <c r="L41" s="1">
        <v>3</v>
      </c>
      <c r="M41" s="14">
        <f t="shared" si="16"/>
        <v>1.6</v>
      </c>
      <c r="N41" s="14">
        <f t="shared" si="17"/>
        <v>4</v>
      </c>
      <c r="O41" s="1">
        <f t="shared" si="18"/>
        <v>0.4</v>
      </c>
    </row>
    <row r="42" spans="3:19" x14ac:dyDescent="0.35">
      <c r="C42" s="17" t="s">
        <v>19</v>
      </c>
      <c r="D42" s="18"/>
      <c r="E42" s="18"/>
      <c r="F42" s="19"/>
      <c r="L42" s="1">
        <v>4</v>
      </c>
      <c r="M42" s="15">
        <f t="shared" si="16"/>
        <v>1.8</v>
      </c>
      <c r="N42" s="15">
        <f t="shared" si="17"/>
        <v>2.1</v>
      </c>
      <c r="O42" s="1">
        <f t="shared" si="18"/>
        <v>0.8571428571428571</v>
      </c>
    </row>
    <row r="43" spans="3:19" x14ac:dyDescent="0.35">
      <c r="C43" s="1"/>
      <c r="D43" s="1" t="s">
        <v>10</v>
      </c>
      <c r="E43" s="1" t="s">
        <v>11</v>
      </c>
      <c r="F43" s="1" t="s">
        <v>14</v>
      </c>
      <c r="L43" s="1">
        <v>5</v>
      </c>
      <c r="M43" s="15">
        <f t="shared" si="16"/>
        <v>2.1</v>
      </c>
      <c r="N43" s="15">
        <f t="shared" si="17"/>
        <v>2.2999999999999998</v>
      </c>
      <c r="O43" s="1">
        <f t="shared" si="18"/>
        <v>0.91304347826086962</v>
      </c>
    </row>
    <row r="44" spans="3:19" x14ac:dyDescent="0.35">
      <c r="C44" s="1" t="s">
        <v>10</v>
      </c>
      <c r="D44" s="4">
        <f>G36</f>
        <v>0</v>
      </c>
      <c r="E44" s="4">
        <f t="shared" ref="E44:F44" si="19">H36</f>
        <v>2.0419189794690859E-2</v>
      </c>
      <c r="F44" s="2">
        <f t="shared" si="19"/>
        <v>0.34407770297167917</v>
      </c>
      <c r="L44" s="1">
        <v>6</v>
      </c>
      <c r="M44" s="13">
        <f t="shared" si="16"/>
        <v>2.2000000000000002</v>
      </c>
      <c r="N44" s="13">
        <f t="shared" si="17"/>
        <v>4.5999999999999996</v>
      </c>
      <c r="O44" s="1">
        <f t="shared" si="18"/>
        <v>0.47826086956521746</v>
      </c>
    </row>
    <row r="45" spans="3:19" x14ac:dyDescent="0.35">
      <c r="C45" s="1" t="s">
        <v>11</v>
      </c>
      <c r="D45" s="4">
        <f t="shared" ref="D45:D46" si="20">G37</f>
        <v>2.0419189794690859E-2</v>
      </c>
      <c r="E45" s="4">
        <f t="shared" ref="E45:E46" si="21">H37</f>
        <v>0</v>
      </c>
      <c r="F45" s="2">
        <f t="shared" ref="F45:F46" si="22">I37</f>
        <v>0.36449689276636998</v>
      </c>
      <c r="L45" s="1">
        <v>7</v>
      </c>
      <c r="M45" s="13">
        <f t="shared" si="16"/>
        <v>2.2999999999999998</v>
      </c>
      <c r="N45" s="13">
        <f t="shared" si="17"/>
        <v>4.5</v>
      </c>
      <c r="O45" s="1">
        <f t="shared" si="18"/>
        <v>0.51111111111111107</v>
      </c>
    </row>
    <row r="46" spans="3:19" x14ac:dyDescent="0.35">
      <c r="C46" s="1" t="s">
        <v>14</v>
      </c>
      <c r="D46" s="2">
        <f t="shared" si="20"/>
        <v>0.34407770297167917</v>
      </c>
      <c r="E46" s="2">
        <f t="shared" si="21"/>
        <v>0.36449689276636998</v>
      </c>
      <c r="F46" s="2">
        <f t="shared" si="22"/>
        <v>0</v>
      </c>
      <c r="L46" s="1">
        <v>8</v>
      </c>
      <c r="M46" s="1">
        <f t="shared" si="16"/>
        <v>2.6</v>
      </c>
      <c r="N46" s="1">
        <f t="shared" si="17"/>
        <v>8.1999999999999993</v>
      </c>
      <c r="O46" s="1">
        <f t="shared" si="18"/>
        <v>0.31707317073170738</v>
      </c>
    </row>
    <row r="47" spans="3:19" x14ac:dyDescent="0.35">
      <c r="C47" s="6" t="s">
        <v>18</v>
      </c>
      <c r="D47" s="1">
        <f>COUNTIF(D44:D46,"&lt;"&amp;$N$27)</f>
        <v>2</v>
      </c>
      <c r="E47" s="1">
        <f t="shared" ref="E47:F47" si="23">COUNTIF(E44:E46,"&lt;"&amp;$N$27)</f>
        <v>2</v>
      </c>
      <c r="F47" s="1">
        <f t="shared" si="23"/>
        <v>1</v>
      </c>
      <c r="L47" s="1">
        <v>9</v>
      </c>
      <c r="M47" s="13">
        <f t="shared" si="16"/>
        <v>2.7</v>
      </c>
      <c r="N47" s="13">
        <f t="shared" si="17"/>
        <v>5.2</v>
      </c>
      <c r="O47" s="1">
        <f t="shared" si="18"/>
        <v>0.51923076923076927</v>
      </c>
    </row>
    <row r="48" spans="3:19" x14ac:dyDescent="0.35">
      <c r="L48" s="1">
        <v>10</v>
      </c>
      <c r="M48" s="13">
        <f t="shared" si="16"/>
        <v>2.9</v>
      </c>
      <c r="N48" s="13">
        <f t="shared" si="17"/>
        <v>5.3</v>
      </c>
      <c r="O48" s="1">
        <f t="shared" si="18"/>
        <v>0.54716981132075471</v>
      </c>
    </row>
  </sheetData>
  <mergeCells count="4">
    <mergeCell ref="C15:M15"/>
    <mergeCell ref="C31:I31"/>
    <mergeCell ref="C42:F42"/>
    <mergeCell ref="L37:O37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ізотропне</vt:lpstr>
      <vt:lpstr>ізотонічне</vt:lpstr>
      <vt:lpstr>ізоморфічне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2018-11-25T19:56:05Z</dcterms:modified>
</cp:coreProperties>
</file>