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 Output" sheetId="1" r:id="rId4"/>
    <sheet state="visible" name="Infra Calculations" sheetId="2" r:id="rId5"/>
    <sheet state="visible" name="Digit Service Mapping" sheetId="3" r:id="rId6"/>
    <sheet state="visible" name="DIGIT" sheetId="4" r:id="rId7"/>
    <sheet state="visible" name="FSM" sheetId="5" r:id="rId8"/>
  </sheets>
  <definedNames/>
  <calcPr/>
  <extLst>
    <ext uri="GoogleSheetsCustomDataVersion1">
      <go:sheetsCustomData xmlns:go="http://customooxmlschemas.google.com/" r:id="rId9" roundtripDataSignature="AMtx7mjkfJT3X8Bi1UdLvWDHQc3PA66S6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8">
      <text>
        <t xml:space="preserve">======
ID#AAAAqSoaGEI
Arindam Gupta    (2023-02-15 07:25:59)
@gajendran.c@egov.org.in This is complete. Not sure about three services oauth2-proxy, kafka-connect, aws-node. I hope these are all backbone services.
_Assigned to Gajendran C_</t>
      </text>
    </comment>
  </commentList>
  <extLst>
    <ext uri="GoogleSheetsCustomDataVersion1">
      <go:sheetsCustomData xmlns:go="http://customooxmlschemas.google.com/" r:id="rId1" roundtripDataSignature="AMtx7mjnoVsv7DwDQfXbXG17fY0beVqHUA=="/>
    </ext>
  </extLst>
</comments>
</file>

<file path=xl/sharedStrings.xml><?xml version="1.0" encoding="utf-8"?>
<sst xmlns="http://schemas.openxmlformats.org/spreadsheetml/2006/main" count="471" uniqueCount="217">
  <si>
    <t>Inputs</t>
  </si>
  <si>
    <t>MODULE</t>
  </si>
  <si>
    <t>Finance</t>
  </si>
  <si>
    <t>Select a DIGIT module for Infra Calculation</t>
  </si>
  <si>
    <t>Modules</t>
  </si>
  <si>
    <t>Env</t>
  </si>
  <si>
    <t>TPS</t>
  </si>
  <si>
    <t>ENV</t>
  </si>
  <si>
    <t>Dev/ UAT</t>
  </si>
  <si>
    <t>Select the instance environment (Dev, UAT or Prod)</t>
  </si>
  <si>
    <t>PGR</t>
  </si>
  <si>
    <t>~50</t>
  </si>
  <si>
    <t>Expected Load (in TPS)</t>
  </si>
  <si>
    <t>~800</t>
  </si>
  <si>
    <t>Select the expected Load (Concurrent User Transaction per second) for the system. Only Applicable if Prod Env is selected</t>
  </si>
  <si>
    <t>Trade License</t>
  </si>
  <si>
    <t>Prod</t>
  </si>
  <si>
    <t>~100</t>
  </si>
  <si>
    <t>Property Tax</t>
  </si>
  <si>
    <t>~150</t>
  </si>
  <si>
    <t>~300</t>
  </si>
  <si>
    <t>Output</t>
  </si>
  <si>
    <t>Total CPU (vCores)</t>
  </si>
  <si>
    <t>Total Memory (GB)</t>
  </si>
  <si>
    <t>Total Disk (Gb)</t>
  </si>
  <si>
    <t>Building Plan</t>
  </si>
  <si>
    <t>~500</t>
  </si>
  <si>
    <t>eChallan</t>
  </si>
  <si>
    <t>HRMS</t>
  </si>
  <si>
    <t>Water &amp; Sewerage</t>
  </si>
  <si>
    <t>Fire NOC</t>
  </si>
  <si>
    <t>Approximations</t>
  </si>
  <si>
    <t>Load Approximations based on no of ULBs in scope</t>
  </si>
  <si>
    <t>Birth &amp; Death</t>
  </si>
  <si>
    <t>ULBs</t>
  </si>
  <si>
    <t>All 10 modules</t>
  </si>
  <si>
    <t>0-50</t>
  </si>
  <si>
    <t>50-100</t>
  </si>
  <si>
    <t>100-150</t>
  </si>
  <si>
    <t>150-300</t>
  </si>
  <si>
    <t>300-500</t>
  </si>
  <si>
    <t>500-800</t>
  </si>
  <si>
    <t>Notes</t>
  </si>
  <si>
    <t>For multiple modules, common Backbone, Infra, Core &amp; Business services can be used. Hence estimated infra for these services will be less than the sum of infra estimates for individual modules</t>
  </si>
  <si>
    <t>Legal Disclaimer : TODO</t>
  </si>
  <si>
    <t>Purpose of this sheet is only to give an approximate infra requirement for vanilla DIGIT modules, no customizations. Actual infra requirement will vary based on the scope of the implementation</t>
  </si>
  <si>
    <t>INFRA CALCULATIONS</t>
  </si>
  <si>
    <t>1. Total Service Requirement Calculation for the module &amp; environment (Dev, UAT, Prod) picked</t>
  </si>
  <si>
    <t>Module Picked</t>
  </si>
  <si>
    <t>Service Category</t>
  </si>
  <si>
    <t># Replicas</t>
  </si>
  <si>
    <t>Backbone</t>
  </si>
  <si>
    <t>Column Position</t>
  </si>
  <si>
    <t>Infra</t>
  </si>
  <si>
    <t>Environment</t>
  </si>
  <si>
    <t>Core</t>
  </si>
  <si>
    <t>Business</t>
  </si>
  <si>
    <t>Municipal</t>
  </si>
  <si>
    <t>Load/ Performance Required (TPS)</t>
  </si>
  <si>
    <t>Containerized</t>
  </si>
  <si>
    <t>Frontend</t>
  </si>
  <si>
    <t>2. CPU, Memory &amp; Disk Calculation for Worker Node based on above Service Replicas</t>
  </si>
  <si>
    <t>CPU Calculation</t>
  </si>
  <si>
    <t>CPU</t>
  </si>
  <si>
    <t>MIN (vCores)</t>
  </si>
  <si>
    <t>Buffer (20%)</t>
  </si>
  <si>
    <t>@0.1 core/per service</t>
  </si>
  <si>
    <t>A</t>
  </si>
  <si>
    <t>@0.3 core/per service</t>
  </si>
  <si>
    <t>B</t>
  </si>
  <si>
    <t>@2 core/Per service</t>
  </si>
  <si>
    <t>Memory Calculation</t>
  </si>
  <si>
    <t>Memory</t>
  </si>
  <si>
    <t>MIN (GB)</t>
  </si>
  <si>
    <t>Buffer  (20%)</t>
  </si>
  <si>
    <t>@512mb/per service</t>
  </si>
  <si>
    <t>@4GB/Per service</t>
  </si>
  <si>
    <t>@256mb/per service</t>
  </si>
  <si>
    <t>5 feet</t>
  </si>
  <si>
    <t>15*3</t>
  </si>
  <si>
    <t>DISK Calculation</t>
  </si>
  <si>
    <t>Disk (GB)</t>
  </si>
  <si>
    <t>Buffer  20%</t>
  </si>
  <si>
    <t>@50GB/Statefulset</t>
  </si>
  <si>
    <t>@50GB/Services</t>
  </si>
  <si>
    <t>@100GB Filestore</t>
  </si>
  <si>
    <t>Total Worker Node Estimation</t>
  </si>
  <si>
    <t>Disk</t>
  </si>
  <si>
    <t>Load Catergory for PROD</t>
  </si>
  <si>
    <t>vCores</t>
  </si>
  <si>
    <t>GB</t>
  </si>
  <si>
    <t>VM Count</t>
  </si>
  <si>
    <t>~100 TPS Load</t>
  </si>
  <si>
    <t>~150 TPS Load</t>
  </si>
  <si>
    <t>~300 TPS Load</t>
  </si>
  <si>
    <t>~500 TPS Load</t>
  </si>
  <si>
    <t>~800 TPS Load</t>
  </si>
  <si>
    <t>3. CPU, Memory &amp; Disk Calculation for Master Node</t>
  </si>
  <si>
    <t>EKS</t>
  </si>
  <si>
    <t>4. Total CPU, Memory &amp; Disk Requirement</t>
  </si>
  <si>
    <t>Total CPU 
(vCores)</t>
  </si>
  <si>
    <t>Total Memory 
(GB)</t>
  </si>
  <si>
    <t>Total Disk 
(GB)</t>
  </si>
  <si>
    <t>30 vCPU</t>
  </si>
  <si>
    <t>60GB</t>
  </si>
  <si>
    <t>4 vCPU, 16 GB</t>
  </si>
  <si>
    <t>m4.large</t>
  </si>
  <si>
    <t>100 USD/Month</t>
  </si>
  <si>
    <t>700 U</t>
  </si>
  <si>
    <t>No of MS</t>
  </si>
  <si>
    <t>EC2</t>
  </si>
  <si>
    <t>5 vCPU</t>
  </si>
  <si>
    <t>8 GB</t>
  </si>
  <si>
    <t>2 Nodes</t>
  </si>
  <si>
    <t>3 nodes</t>
  </si>
  <si>
    <t>Dev</t>
  </si>
  <si>
    <t>UAT</t>
  </si>
  <si>
    <t>CI</t>
  </si>
  <si>
    <t>1000-1500</t>
  </si>
  <si>
    <t>Microservice Replicas</t>
  </si>
  <si>
    <t xml:space="preserve">Product Name -&gt;
-----------------------------------
Service Name </t>
  </si>
  <si>
    <t>Redis</t>
  </si>
  <si>
    <t>nginx-ingress</t>
  </si>
  <si>
    <t>cert-manager</t>
  </si>
  <si>
    <t>Zookeeper</t>
  </si>
  <si>
    <t>Kafka</t>
  </si>
  <si>
    <t>ES-DATA</t>
  </si>
  <si>
    <t>ES-MASTER</t>
  </si>
  <si>
    <t>Kibana-Product</t>
  </si>
  <si>
    <t>Zookeeper-Infra (Optional)</t>
  </si>
  <si>
    <t>Kafka-Infra (Optional)</t>
  </si>
  <si>
    <t>ES-DATA-Infra (Optional)</t>
  </si>
  <si>
    <t>ES-MASTER-Infra (Optional)</t>
  </si>
  <si>
    <t>Kibana-Infra (Optional)</t>
  </si>
  <si>
    <t>PostGres DB (Optional)</t>
  </si>
  <si>
    <t>Jaeger (Optional)</t>
  </si>
  <si>
    <t>minio  (Optional)</t>
  </si>
  <si>
    <t>Grafana (Optional)</t>
  </si>
  <si>
    <t>Alert manager  (Optional)</t>
  </si>
  <si>
    <t>Prometheus  (Optional)</t>
  </si>
  <si>
    <t>WordPress Portal  (Optional)</t>
  </si>
  <si>
    <t>egov-enc-service</t>
  </si>
  <si>
    <t>egov-searcher</t>
  </si>
  <si>
    <t>egov-pg-service</t>
  </si>
  <si>
    <t>egov-filestore</t>
  </si>
  <si>
    <t>zuul</t>
  </si>
  <si>
    <t>egov-notification-mail</t>
  </si>
  <si>
    <t>egov-notification-sms</t>
  </si>
  <si>
    <t>egov-localization</t>
  </si>
  <si>
    <t>egov-persister</t>
  </si>
  <si>
    <t>egov-idgen</t>
  </si>
  <si>
    <t>egov-user</t>
  </si>
  <si>
    <t>egov-mdms-service</t>
  </si>
  <si>
    <t>egov-url-shortening</t>
  </si>
  <si>
    <t>egov-indexer</t>
  </si>
  <si>
    <t>report</t>
  </si>
  <si>
    <t>egov-workflow-v2</t>
  </si>
  <si>
    <t>egov-user-event</t>
  </si>
  <si>
    <t>pdf-service</t>
  </si>
  <si>
    <t>egov-pdf</t>
  </si>
  <si>
    <t>chatbot</t>
  </si>
  <si>
    <t>egov-accesscontrol</t>
  </si>
  <si>
    <t>egov-location</t>
  </si>
  <si>
    <t>egov-otp</t>
  </si>
  <si>
    <t>egov-custom-consumer</t>
  </si>
  <si>
    <t>user-otp</t>
  </si>
  <si>
    <t>egov-apportion-service</t>
  </si>
  <si>
    <t>collection-services</t>
  </si>
  <si>
    <t>billing-service</t>
  </si>
  <si>
    <t>egov-hrms</t>
  </si>
  <si>
    <t>dashboard-analytics</t>
  </si>
  <si>
    <t>dashboard-ingest</t>
  </si>
  <si>
    <t>egf-instrument</t>
  </si>
  <si>
    <t>egf-master</t>
  </si>
  <si>
    <t>finance-collections-voucher-consumer</t>
  </si>
  <si>
    <t>tl-services</t>
  </si>
  <si>
    <t>tl-calculator</t>
  </si>
  <si>
    <t>firenoc-services</t>
  </si>
  <si>
    <t>firenoc-calculator</t>
  </si>
  <si>
    <t>pgr-services</t>
  </si>
  <si>
    <t>property-services</t>
  </si>
  <si>
    <t>pt-calculator-v2</t>
  </si>
  <si>
    <t>inbox</t>
  </si>
  <si>
    <t>ws-services</t>
  </si>
  <si>
    <t>ws-calculator</t>
  </si>
  <si>
    <t>sw-services</t>
  </si>
  <si>
    <t>sw-calculator</t>
  </si>
  <si>
    <t>bpa-calculator</t>
  </si>
  <si>
    <t>echallan-service</t>
  </si>
  <si>
    <t>echallan-calculator</t>
  </si>
  <si>
    <t>bpa-services</t>
  </si>
  <si>
    <t>land-services</t>
  </si>
  <si>
    <t>birth-death-services</t>
  </si>
  <si>
    <t>FINANCE - Containerized</t>
  </si>
  <si>
    <t>egov-edcr - Containerized</t>
  </si>
  <si>
    <t>dss-dashboard</t>
  </si>
  <si>
    <t>digit-ui</t>
  </si>
  <si>
    <t>FIRENOC</t>
  </si>
  <si>
    <t>B&amp;D</t>
  </si>
  <si>
    <t>W&amp;S</t>
  </si>
  <si>
    <t>Employee App</t>
  </si>
  <si>
    <t>Citizen App</t>
  </si>
  <si>
    <t>BS</t>
  </si>
  <si>
    <t>MS</t>
  </si>
  <si>
    <t>Front</t>
  </si>
  <si>
    <t>PT</t>
  </si>
  <si>
    <t>Replica</t>
  </si>
  <si>
    <t>TL</t>
  </si>
  <si>
    <t>FSM</t>
  </si>
  <si>
    <t>egov-data-uploader</t>
  </si>
  <si>
    <t>egov-common-masters</t>
  </si>
  <si>
    <t>fsm</t>
  </si>
  <si>
    <t>fsm-calculator</t>
  </si>
  <si>
    <t>pt-services</t>
  </si>
  <si>
    <t>rainmaker-pgr</t>
  </si>
  <si>
    <t>vehicle</t>
  </si>
  <si>
    <t>vendor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</si>
</sst>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[$₹]#,##0.00"/>
  </numFmts>
  <fonts count="22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Trebuchet MS"/>
    </font>
    <font>
      <color theme="1"/>
      <name val="Nunito"/>
    </font>
    <font>
      <b/>
      <color theme="1"/>
      <name val="Nunito"/>
    </font>
    <font/>
    <font>
      <color theme="1"/>
      <name val="Arial"/>
      <scheme val="minor"/>
    </font>
    <font>
      <sz val="11.0"/>
      <color rgb="FF333333"/>
      <name val="Arial"/>
    </font>
    <font>
      <b/>
      <sz val="11.0"/>
      <color rgb="FF333333"/>
      <name val="Amazonember"/>
    </font>
    <font>
      <color rgb="FF000000"/>
      <name val="Nunito"/>
    </font>
    <font>
      <b/>
      <sz val="12.0"/>
      <color theme="1"/>
      <name val="Nunito"/>
    </font>
    <font>
      <b/>
      <color rgb="FFFFFFFF"/>
      <name val="Nunito"/>
    </font>
    <font>
      <sz val="10.0"/>
      <color theme="1"/>
      <name val="Nunito"/>
    </font>
    <font>
      <color rgb="FFFFFFFF"/>
      <name val="Nunito"/>
    </font>
    <font>
      <b/>
      <color rgb="FF000000"/>
      <name val="Nunito"/>
    </font>
    <font>
      <b/>
      <sz val="10.0"/>
      <color theme="1"/>
      <name val="Nunito"/>
    </font>
    <font>
      <b/>
      <sz val="10.0"/>
      <color rgb="FFFFFFFF"/>
      <name val="Nunito"/>
    </font>
    <font>
      <sz val="10.0"/>
      <color rgb="FFFFFFFF"/>
      <name val="Nunito"/>
    </font>
    <font>
      <sz val="11.0"/>
      <color rgb="FF333333"/>
      <name val="Amazonember"/>
    </font>
    <font>
      <b/>
      <color theme="1"/>
      <name val="Trebuchet MS"/>
    </font>
    <font>
      <color theme="1"/>
      <name val="&quot;lohit devanagari&quot;"/>
    </font>
  </fonts>
  <fills count="1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5A6BD"/>
        <bgColor rgb="FFD5A6BD"/>
      </patternFill>
    </fill>
    <fill>
      <patternFill patternType="solid">
        <fgColor rgb="FFF6B26B"/>
        <bgColor rgb="FFF6B26B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6FA8DC"/>
        <bgColor rgb="FF6FA8DC"/>
      </patternFill>
    </fill>
    <fill>
      <patternFill patternType="solid">
        <fgColor rgb="FF6AA84F"/>
        <bgColor rgb="FF6AA84F"/>
      </patternFill>
    </fill>
    <fill>
      <patternFill patternType="solid">
        <fgColor rgb="FFBF9000"/>
        <bgColor rgb="FFBF9000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</border>
    <border>
      <top style="thick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3" fillId="0" fontId="2" numFmtId="0" xfId="0" applyAlignment="1" applyBorder="1" applyFont="1">
      <alignment readingOrder="0"/>
    </xf>
    <xf borderId="0" fillId="0" fontId="3" numFmtId="0" xfId="0" applyAlignment="1" applyFont="1">
      <alignment shrinkToFit="0" wrapText="1"/>
    </xf>
    <xf borderId="0" fillId="0" fontId="4" numFmtId="0" xfId="0" applyFont="1"/>
    <xf borderId="0" fillId="0" fontId="3" numFmtId="0" xfId="0" applyFont="1"/>
    <xf borderId="4" fillId="2" fontId="5" numFmtId="0" xfId="0" applyAlignment="1" applyBorder="1" applyFill="1" applyFont="1">
      <alignment horizontal="center"/>
    </xf>
    <xf borderId="5" fillId="2" fontId="5" numFmtId="0" xfId="0" applyAlignment="1" applyBorder="1" applyFont="1">
      <alignment horizontal="center"/>
    </xf>
    <xf borderId="5" fillId="0" fontId="6" numFmtId="0" xfId="0" applyBorder="1" applyFont="1"/>
    <xf borderId="6" fillId="0" fontId="6" numFmtId="0" xfId="0" applyBorder="1" applyFont="1"/>
    <xf borderId="0" fillId="0" fontId="7" numFmtId="0" xfId="0" applyAlignment="1" applyFont="1">
      <alignment readingOrder="0"/>
    </xf>
    <xf borderId="7" fillId="0" fontId="5" numFmtId="1" xfId="0" applyAlignment="1" applyBorder="1" applyFont="1" applyNumberFormat="1">
      <alignment horizontal="center"/>
    </xf>
    <xf borderId="8" fillId="0" fontId="6" numFmtId="0" xfId="0" applyBorder="1" applyFont="1"/>
    <xf borderId="9" fillId="0" fontId="6" numFmtId="0" xfId="0" applyBorder="1" applyFont="1"/>
    <xf borderId="0" fillId="3" fontId="1" numFmtId="0" xfId="0" applyFill="1" applyFont="1"/>
    <xf borderId="0" fillId="0" fontId="5" numFmtId="0" xfId="0" applyFont="1"/>
    <xf borderId="0" fillId="4" fontId="8" numFmtId="164" xfId="0" applyAlignment="1" applyFill="1" applyFont="1" applyNumberFormat="1">
      <alignment horizontal="center"/>
    </xf>
    <xf borderId="0" fillId="0" fontId="2" numFmtId="0" xfId="0" applyAlignment="1" applyFont="1">
      <alignment readingOrder="0"/>
    </xf>
    <xf borderId="0" fillId="0" fontId="9" numFmtId="164" xfId="0" applyAlignment="1" applyFont="1" applyNumberFormat="1">
      <alignment horizontal="center"/>
    </xf>
    <xf borderId="0" fillId="0" fontId="1" numFmtId="0" xfId="0" applyAlignment="1" applyFont="1">
      <alignment readingOrder="0"/>
    </xf>
    <xf borderId="0" fillId="0" fontId="10" numFmtId="0" xfId="0" applyFont="1"/>
    <xf borderId="0" fillId="0" fontId="7" numFmtId="0" xfId="0" applyAlignment="1" applyFont="1">
      <alignment readingOrder="0"/>
    </xf>
    <xf borderId="4" fillId="0" fontId="5" numFmtId="0" xfId="0" applyAlignment="1" applyBorder="1" applyFont="1">
      <alignment horizontal="center" vertical="center"/>
    </xf>
    <xf borderId="0" fillId="5" fontId="5" numFmtId="0" xfId="0" applyAlignment="1" applyFill="1" applyFont="1">
      <alignment horizontal="left" vertical="center"/>
    </xf>
    <xf borderId="0" fillId="5" fontId="5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10" fillId="6" fontId="5" numFmtId="0" xfId="0" applyAlignment="1" applyBorder="1" applyFill="1" applyFont="1">
      <alignment horizontal="left"/>
    </xf>
    <xf borderId="10" fillId="6" fontId="5" numFmtId="0" xfId="0" applyAlignment="1" applyBorder="1" applyFont="1">
      <alignment horizontal="center"/>
    </xf>
    <xf borderId="10" fillId="7" fontId="4" numFmtId="0" xfId="0" applyAlignment="1" applyBorder="1" applyFill="1" applyFont="1">
      <alignment horizontal="center"/>
    </xf>
    <xf borderId="11" fillId="0" fontId="4" numFmtId="0" xfId="0" applyBorder="1" applyFont="1"/>
    <xf borderId="10" fillId="0" fontId="4" numFmtId="0" xfId="0" applyBorder="1" applyFont="1"/>
    <xf borderId="0" fillId="0" fontId="4" numFmtId="0" xfId="0" applyAlignment="1" applyFont="1">
      <alignment readingOrder="0"/>
    </xf>
    <xf borderId="12" fillId="7" fontId="11" numFmtId="0" xfId="0" applyAlignment="1" applyBorder="1" applyFont="1">
      <alignment horizontal="center"/>
    </xf>
    <xf borderId="13" fillId="0" fontId="6" numFmtId="0" xfId="0" applyBorder="1" applyFont="1"/>
    <xf borderId="13" fillId="8" fontId="5" numFmtId="0" xfId="0" applyAlignment="1" applyBorder="1" applyFill="1" applyFont="1">
      <alignment horizontal="center"/>
    </xf>
    <xf borderId="10" fillId="8" fontId="5" numFmtId="0" xfId="0" applyAlignment="1" applyBorder="1" applyFont="1">
      <alignment horizontal="center"/>
    </xf>
    <xf borderId="11" fillId="0" fontId="4" numFmtId="0" xfId="0" applyAlignment="1" applyBorder="1" applyFont="1">
      <alignment vertical="center"/>
    </xf>
    <xf borderId="0" fillId="9" fontId="5" numFmtId="0" xfId="0" applyAlignment="1" applyFill="1" applyFont="1">
      <alignment horizontal="center" vertical="center"/>
    </xf>
    <xf borderId="0" fillId="10" fontId="5" numFmtId="0" xfId="0" applyAlignment="1" applyFill="1" applyFont="1">
      <alignment horizontal="center" vertical="center"/>
    </xf>
    <xf borderId="7" fillId="0" fontId="4" numFmtId="0" xfId="0" applyAlignment="1" applyBorder="1" applyFont="1">
      <alignment vertical="center"/>
    </xf>
    <xf borderId="8" fillId="0" fontId="4" numFmtId="0" xfId="0" applyBorder="1" applyFont="1"/>
    <xf borderId="0" fillId="11" fontId="12" numFmtId="1" xfId="0" applyFill="1" applyFont="1" applyNumberFormat="1"/>
    <xf borderId="14" fillId="7" fontId="11" numFmtId="0" xfId="0" applyAlignment="1" applyBorder="1" applyFont="1">
      <alignment horizontal="center"/>
    </xf>
    <xf borderId="15" fillId="0" fontId="6" numFmtId="0" xfId="0" applyBorder="1" applyFont="1"/>
    <xf borderId="9" fillId="12" fontId="5" numFmtId="0" xfId="0" applyAlignment="1" applyBorder="1" applyFill="1" applyFont="1">
      <alignment horizontal="center"/>
    </xf>
    <xf borderId="10" fillId="12" fontId="5" numFmtId="0" xfId="0" applyAlignment="1" applyBorder="1" applyFont="1">
      <alignment horizontal="center"/>
    </xf>
    <xf borderId="11" fillId="0" fontId="5" numFmtId="0" xfId="0" applyBorder="1" applyFont="1"/>
    <xf borderId="0" fillId="13" fontId="5" numFmtId="0" xfId="0" applyFill="1" applyFont="1"/>
    <xf borderId="0" fillId="7" fontId="4" numFmtId="0" xfId="0" applyFont="1"/>
    <xf borderId="7" fillId="0" fontId="4" numFmtId="0" xfId="0" applyBorder="1" applyFont="1"/>
    <xf borderId="8" fillId="11" fontId="12" numFmtId="1" xfId="0" applyBorder="1" applyFont="1" applyNumberFormat="1"/>
    <xf borderId="8" fillId="0" fontId="5" numFmtId="0" xfId="0" applyBorder="1" applyFont="1"/>
    <xf borderId="16" fillId="0" fontId="5" numFmtId="0" xfId="0" applyAlignment="1" applyBorder="1" applyFont="1">
      <alignment horizontal="center" vertical="center"/>
    </xf>
    <xf borderId="17" fillId="0" fontId="6" numFmtId="0" xfId="0" applyBorder="1" applyFont="1"/>
    <xf borderId="10" fillId="6" fontId="13" numFmtId="0" xfId="0" applyAlignment="1" applyBorder="1" applyFont="1">
      <alignment horizontal="center"/>
    </xf>
    <xf borderId="10" fillId="13" fontId="5" numFmtId="0" xfId="0" applyBorder="1" applyFont="1"/>
    <xf borderId="18" fillId="14" fontId="14" numFmtId="0" xfId="0" applyBorder="1" applyFill="1" applyFont="1"/>
    <xf borderId="0" fillId="0" fontId="15" numFmtId="0" xfId="0" applyFont="1"/>
    <xf borderId="12" fillId="6" fontId="16" numFmtId="0" xfId="0" applyAlignment="1" applyBorder="1" applyFont="1">
      <alignment horizontal="center"/>
    </xf>
    <xf borderId="10" fillId="15" fontId="17" numFmtId="0" xfId="0" applyAlignment="1" applyBorder="1" applyFill="1" applyFont="1">
      <alignment horizontal="center"/>
    </xf>
    <xf borderId="10" fillId="15" fontId="18" numFmtId="0" xfId="0" applyAlignment="1" applyBorder="1" applyFont="1">
      <alignment horizontal="center"/>
    </xf>
    <xf borderId="10" fillId="15" fontId="18" numFmtId="0" xfId="0" applyAlignment="1" applyBorder="1" applyFont="1">
      <alignment horizontal="right"/>
    </xf>
    <xf borderId="11" fillId="0" fontId="1" numFmtId="0" xfId="0" applyBorder="1" applyFont="1"/>
    <xf borderId="10" fillId="0" fontId="4" numFmtId="0" xfId="0" applyAlignment="1" applyBorder="1" applyFont="1">
      <alignment readingOrder="0"/>
    </xf>
    <xf borderId="10" fillId="0" fontId="13" numFmtId="1" xfId="0" applyBorder="1" applyFont="1" applyNumberFormat="1"/>
    <xf borderId="10" fillId="0" fontId="4" numFmtId="1" xfId="0" applyBorder="1" applyFont="1" applyNumberFormat="1"/>
    <xf borderId="0" fillId="4" fontId="19" numFmtId="164" xfId="0" applyAlignment="1" applyFont="1" applyNumberFormat="1">
      <alignment horizontal="center"/>
    </xf>
    <xf borderId="0" fillId="0" fontId="10" numFmtId="165" xfId="0" applyFont="1" applyNumberFormat="1"/>
    <xf borderId="10" fillId="16" fontId="4" numFmtId="0" xfId="0" applyAlignment="1" applyBorder="1" applyFill="1" applyFont="1">
      <alignment readingOrder="0"/>
    </xf>
    <xf borderId="10" fillId="16" fontId="4" numFmtId="0" xfId="0" applyBorder="1" applyFont="1"/>
    <xf borderId="10" fillId="16" fontId="13" numFmtId="1" xfId="0" applyBorder="1" applyFont="1" applyNumberFormat="1"/>
    <xf borderId="0" fillId="0" fontId="19" numFmtId="164" xfId="0" applyAlignment="1" applyFont="1" applyNumberFormat="1">
      <alignment horizontal="center"/>
    </xf>
    <xf borderId="10" fillId="16" fontId="5" numFmtId="0" xfId="0" applyAlignment="1" applyBorder="1" applyFont="1">
      <alignment horizontal="right"/>
    </xf>
    <xf borderId="0" fillId="6" fontId="5" numFmtId="0" xfId="0" applyFont="1"/>
    <xf borderId="10" fillId="6" fontId="4" numFmtId="0" xfId="0" applyBorder="1" applyFont="1"/>
    <xf borderId="10" fillId="0" fontId="1" numFmtId="0" xfId="0" applyBorder="1" applyFont="1"/>
    <xf borderId="11" fillId="0" fontId="6" numFmtId="0" xfId="0" applyBorder="1" applyFont="1"/>
    <xf borderId="19" fillId="0" fontId="6" numFmtId="0" xfId="0" applyBorder="1" applyFont="1"/>
    <xf borderId="7" fillId="0" fontId="5" numFmtId="0" xfId="0" applyAlignment="1" applyBorder="1" applyFont="1">
      <alignment horizontal="center" readingOrder="0"/>
    </xf>
    <xf borderId="8" fillId="0" fontId="5" numFmtId="1" xfId="0" applyAlignment="1" applyBorder="1" applyFont="1" applyNumberFormat="1">
      <alignment horizontal="center"/>
    </xf>
    <xf borderId="7" fillId="0" fontId="5" numFmtId="0" xfId="0" applyAlignment="1" applyBorder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20" numFmtId="0" xfId="0" applyAlignment="1" applyFont="1">
      <alignment shrinkToFit="0" wrapText="1"/>
    </xf>
    <xf borderId="19" fillId="0" fontId="3" numFmtId="0" xfId="0" applyAlignment="1" applyBorder="1" applyFont="1">
      <alignment shrinkToFit="0" wrapText="1"/>
    </xf>
    <xf borderId="0" fillId="5" fontId="20" numFmtId="0" xfId="0" applyFont="1"/>
    <xf borderId="8" fillId="5" fontId="20" numFmtId="0" xfId="0" applyAlignment="1" applyBorder="1" applyFont="1">
      <alignment horizontal="right" vertical="bottom"/>
    </xf>
    <xf borderId="0" fillId="5" fontId="3" numFmtId="0" xfId="0" applyFont="1"/>
    <xf borderId="10" fillId="17" fontId="3" numFmtId="0" xfId="0" applyAlignment="1" applyBorder="1" applyFill="1" applyFont="1">
      <alignment vertical="bottom"/>
    </xf>
    <xf borderId="0" fillId="0" fontId="7" numFmtId="2" xfId="0" applyFont="1" applyNumberFormat="1"/>
    <xf borderId="19" fillId="0" fontId="1" numFmtId="0" xfId="0" applyBorder="1" applyFont="1"/>
    <xf borderId="10" fillId="17" fontId="21" numFmtId="0" xfId="0" applyAlignment="1" applyBorder="1" applyFont="1">
      <alignment vertical="bottom"/>
    </xf>
    <xf borderId="0" fillId="3" fontId="3" numFmtId="0" xfId="0" applyFont="1"/>
    <xf borderId="10" fillId="17" fontId="1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17" fontId="1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3" numFmtId="0" xfId="0" applyAlignment="1" applyFont="1">
      <alignment readingOrder="0"/>
    </xf>
    <xf borderId="10" fillId="17" fontId="21" numFmtId="0" xfId="0" applyAlignment="1" applyBorder="1" applyFont="1">
      <alignment readingOrder="0" vertical="bottom"/>
    </xf>
    <xf borderId="10" fillId="17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0.0"/>
    <col customWidth="1" min="3" max="3" width="14.13"/>
    <col customWidth="1" min="4" max="4" width="5.13"/>
    <col customWidth="1" min="5" max="5" width="10.13"/>
    <col customWidth="1" min="6" max="6" width="8.38"/>
  </cols>
  <sheetData>
    <row r="2">
      <c r="A2" s="1" t="s">
        <v>0</v>
      </c>
      <c r="B2" s="2" t="s">
        <v>1</v>
      </c>
      <c r="C2" s="3" t="s">
        <v>2</v>
      </c>
      <c r="E2" s="1" t="s">
        <v>3</v>
      </c>
      <c r="R2" s="2" t="s">
        <v>4</v>
      </c>
      <c r="S2" s="2" t="s">
        <v>5</v>
      </c>
      <c r="T2" s="2" t="s">
        <v>6</v>
      </c>
    </row>
    <row r="3">
      <c r="B3" s="2" t="s">
        <v>7</v>
      </c>
      <c r="C3" s="4" t="s">
        <v>8</v>
      </c>
      <c r="E3" s="1" t="s">
        <v>9</v>
      </c>
      <c r="R3" s="5" t="s">
        <v>10</v>
      </c>
      <c r="S3" s="6" t="s">
        <v>8</v>
      </c>
      <c r="T3" s="6" t="s">
        <v>11</v>
      </c>
    </row>
    <row r="4">
      <c r="B4" s="2" t="s">
        <v>12</v>
      </c>
      <c r="C4" s="7" t="s">
        <v>13</v>
      </c>
      <c r="E4" s="1" t="s">
        <v>14</v>
      </c>
      <c r="R4" s="8" t="s">
        <v>15</v>
      </c>
      <c r="S4" s="1" t="s">
        <v>16</v>
      </c>
      <c r="T4" s="6" t="s">
        <v>17</v>
      </c>
    </row>
    <row r="5">
      <c r="R5" s="8" t="s">
        <v>18</v>
      </c>
      <c r="T5" s="6" t="s">
        <v>19</v>
      </c>
    </row>
    <row r="6">
      <c r="G6" s="9"/>
      <c r="H6" s="9"/>
      <c r="R6" s="10" t="s">
        <v>2</v>
      </c>
      <c r="T6" s="6" t="s">
        <v>20</v>
      </c>
    </row>
    <row r="7">
      <c r="A7" s="1" t="s">
        <v>21</v>
      </c>
      <c r="B7" s="11" t="s">
        <v>22</v>
      </c>
      <c r="C7" s="12" t="s">
        <v>23</v>
      </c>
      <c r="D7" s="13"/>
      <c r="E7" s="12" t="s">
        <v>24</v>
      </c>
      <c r="F7" s="14"/>
      <c r="G7" s="9"/>
      <c r="H7" s="9"/>
      <c r="R7" s="8" t="s">
        <v>25</v>
      </c>
      <c r="T7" s="15" t="s">
        <v>26</v>
      </c>
    </row>
    <row r="8">
      <c r="B8" s="16">
        <f>VLOOKUP($C$3,'Infra Calculations'!$D$66:$H$67,2,0)</f>
        <v>18.12</v>
      </c>
      <c r="C8" s="16">
        <f>VLOOKUP($C$3,'Infra Calculations'!$D$66:$H$67,3,0)</f>
        <v>61.62</v>
      </c>
      <c r="D8" s="17"/>
      <c r="E8" s="16">
        <f>VLOOKUP($C$3,'Infra Calculations'!$D$66:$H$67,4,0)</f>
        <v>2140</v>
      </c>
      <c r="F8" s="18"/>
      <c r="G8" s="9"/>
      <c r="H8" s="9"/>
      <c r="R8" s="19" t="s">
        <v>27</v>
      </c>
      <c r="T8" s="15" t="s">
        <v>13</v>
      </c>
    </row>
    <row r="9">
      <c r="G9" s="9"/>
      <c r="H9" s="9"/>
      <c r="R9" s="10" t="s">
        <v>28</v>
      </c>
    </row>
    <row r="10">
      <c r="G10" s="9"/>
      <c r="H10" s="9"/>
      <c r="R10" s="8" t="s">
        <v>29</v>
      </c>
    </row>
    <row r="11">
      <c r="G11" s="9"/>
      <c r="H11" s="9"/>
      <c r="R11" s="10" t="s">
        <v>30</v>
      </c>
    </row>
    <row r="12">
      <c r="A12" s="1" t="s">
        <v>31</v>
      </c>
      <c r="B12" s="1" t="s">
        <v>32</v>
      </c>
      <c r="G12" s="20"/>
      <c r="H12" s="21"/>
      <c r="R12" s="1" t="s">
        <v>33</v>
      </c>
    </row>
    <row r="13">
      <c r="A13" s="2"/>
      <c r="B13" s="22" t="s">
        <v>6</v>
      </c>
      <c r="C13" s="22" t="s">
        <v>34</v>
      </c>
      <c r="D13" s="2"/>
      <c r="E13" s="2"/>
      <c r="F13" s="2"/>
      <c r="G13" s="20"/>
      <c r="H13" s="23"/>
      <c r="I13" s="2"/>
      <c r="J13" s="2"/>
      <c r="K13" s="2"/>
      <c r="L13" s="2"/>
      <c r="M13" s="2"/>
      <c r="N13" s="2"/>
      <c r="O13" s="2"/>
      <c r="P13" s="2"/>
      <c r="Q13" s="2"/>
      <c r="R13" s="2" t="s">
        <v>35</v>
      </c>
      <c r="S13" s="2"/>
      <c r="T13" s="2"/>
      <c r="U13" s="2"/>
      <c r="V13" s="2"/>
      <c r="W13" s="2"/>
      <c r="X13" s="2"/>
      <c r="Y13" s="2"/>
      <c r="Z13" s="2"/>
    </row>
    <row r="14">
      <c r="A14" s="2"/>
      <c r="B14" s="24" t="s">
        <v>11</v>
      </c>
      <c r="C14" s="6" t="s">
        <v>36</v>
      </c>
      <c r="D14" s="2"/>
      <c r="E14" s="2"/>
      <c r="F14" s="2"/>
      <c r="G14" s="20"/>
      <c r="H14" s="23"/>
      <c r="I14" s="2"/>
      <c r="J14" s="2"/>
      <c r="K14" s="2"/>
      <c r="L14" s="2"/>
      <c r="M14" s="2"/>
      <c r="N14" s="2"/>
      <c r="O14" s="2"/>
      <c r="P14" s="2"/>
      <c r="Q14" s="2"/>
      <c r="S14" s="2"/>
      <c r="T14" s="2"/>
      <c r="U14" s="2"/>
      <c r="V14" s="2"/>
      <c r="W14" s="2"/>
      <c r="X14" s="2"/>
      <c r="Y14" s="2"/>
      <c r="Z14" s="2"/>
    </row>
    <row r="15">
      <c r="B15" s="24" t="s">
        <v>17</v>
      </c>
      <c r="C15" s="6" t="s">
        <v>37</v>
      </c>
      <c r="G15" s="20"/>
      <c r="H15" s="9"/>
    </row>
    <row r="16">
      <c r="B16" s="24" t="s">
        <v>19</v>
      </c>
      <c r="C16" s="6" t="s">
        <v>38</v>
      </c>
      <c r="G16" s="20"/>
      <c r="H16" s="9"/>
    </row>
    <row r="17">
      <c r="B17" s="24" t="s">
        <v>20</v>
      </c>
      <c r="C17" s="6" t="s">
        <v>39</v>
      </c>
      <c r="H17" s="25"/>
    </row>
    <row r="18">
      <c r="B18" s="26" t="s">
        <v>26</v>
      </c>
      <c r="C18" s="15" t="s">
        <v>40</v>
      </c>
      <c r="H18" s="25"/>
    </row>
    <row r="19">
      <c r="A19" s="1"/>
      <c r="B19" s="26" t="s">
        <v>13</v>
      </c>
      <c r="C19" s="15" t="s">
        <v>41</v>
      </c>
      <c r="G19" s="9"/>
      <c r="H19" s="9"/>
    </row>
    <row r="20">
      <c r="A20" s="1"/>
      <c r="G20" s="9"/>
      <c r="H20" s="9"/>
    </row>
    <row r="21">
      <c r="A21" s="1"/>
      <c r="G21" s="9"/>
      <c r="H21" s="9"/>
    </row>
    <row r="22">
      <c r="A22" s="2" t="s">
        <v>42</v>
      </c>
      <c r="G22" s="9"/>
      <c r="H22" s="9"/>
    </row>
    <row r="23">
      <c r="A23" s="1" t="s">
        <v>43</v>
      </c>
    </row>
    <row r="25">
      <c r="A25" s="2" t="s">
        <v>44</v>
      </c>
    </row>
    <row r="26">
      <c r="A26" s="1" t="s">
        <v>45</v>
      </c>
    </row>
    <row r="27">
      <c r="A27" s="1"/>
    </row>
  </sheetData>
  <mergeCells count="4">
    <mergeCell ref="C7:D7"/>
    <mergeCell ref="E7:F7"/>
    <mergeCell ref="C8:D8"/>
    <mergeCell ref="E8:F8"/>
  </mergeCells>
  <dataValidations>
    <dataValidation type="list" allowBlank="1" showInputMessage="1" showErrorMessage="1" prompt="Please enter value from Dropdown menu" sqref="C2">
      <formula1>$R$3:$R$13</formula1>
    </dataValidation>
    <dataValidation type="list" allowBlank="1" showInputMessage="1" showErrorMessage="1" prompt="Please enter value from the Dropdown list" sqref="C3">
      <formula1>$S$3:$S$4</formula1>
    </dataValidation>
    <dataValidation type="list" allowBlank="1" showInputMessage="1" showErrorMessage="1" prompt="Please select value from Dropdown list" sqref="C4">
      <formula1>$T$3:$T$8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6.0"/>
    <col customWidth="1" min="2" max="2" width="4.38"/>
    <col customWidth="1" min="3" max="3" width="4.25"/>
    <col customWidth="1" min="4" max="4" width="16.13"/>
    <col customWidth="1" min="5" max="5" width="10.88"/>
    <col customWidth="1" min="6" max="6" width="12.13"/>
    <col customWidth="1" min="7" max="7" width="7.0"/>
    <col customWidth="1" min="8" max="8" width="9.75"/>
    <col customWidth="1" min="9" max="9" width="9.0"/>
    <col customWidth="1" min="10" max="10" width="22.13"/>
    <col customWidth="1" min="11" max="11" width="24.13"/>
    <col customWidth="1" min="12" max="12" width="11.63"/>
    <col customWidth="1" min="13" max="13" width="11.5"/>
    <col customWidth="1" min="14" max="14" width="14.25"/>
    <col customWidth="1" min="15" max="15" width="15.38"/>
  </cols>
  <sheetData>
    <row r="1" ht="15.75" customHeight="1">
      <c r="A1" s="27" t="s">
        <v>46</v>
      </c>
      <c r="B1" s="13"/>
      <c r="C1" s="13"/>
      <c r="D1" s="13"/>
      <c r="E1" s="13"/>
      <c r="F1" s="13"/>
      <c r="G1" s="13"/>
      <c r="H1" s="13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ht="15.75" customHeight="1">
      <c r="A2" s="28" t="s">
        <v>47</v>
      </c>
      <c r="B2" s="29"/>
      <c r="C2" s="29"/>
      <c r="D2" s="29"/>
      <c r="E2" s="29"/>
      <c r="F2" s="29"/>
      <c r="G2" s="29"/>
      <c r="H2" s="2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ht="15.75" customHeight="1">
      <c r="A3" s="30"/>
      <c r="B3" s="31"/>
      <c r="C3" s="31"/>
      <c r="D3" s="31"/>
      <c r="E3" s="31"/>
      <c r="F3" s="31"/>
      <c r="G3" s="31"/>
      <c r="H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ht="15.75" customHeight="1">
      <c r="A4" s="32" t="s">
        <v>48</v>
      </c>
      <c r="B4" s="9"/>
      <c r="C4" s="9"/>
      <c r="D4" s="33" t="s">
        <v>49</v>
      </c>
      <c r="E4" s="34" t="s">
        <v>50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ht="15.75" customHeight="1">
      <c r="A5" s="35" t="str">
        <f>'Input Output'!C2</f>
        <v>Finance</v>
      </c>
      <c r="B5" s="9"/>
      <c r="C5" s="9"/>
      <c r="D5" s="36" t="s">
        <v>51</v>
      </c>
      <c r="E5" s="36">
        <f>INDIRECT("'Digit Service Mapping'!" &amp; ADDRESS(MATCH(D5,'Digit Service Mapping'!$A:$A,0),$O$5))</f>
        <v>32</v>
      </c>
      <c r="F5" s="9"/>
      <c r="G5" s="9"/>
      <c r="H5" s="9"/>
      <c r="I5" s="9"/>
      <c r="J5" s="9"/>
      <c r="K5" s="9"/>
      <c r="M5" s="9"/>
      <c r="N5" s="20" t="s">
        <v>52</v>
      </c>
      <c r="O5" s="9">
        <f>2+MATCH($A$5,'Digit Service Mapping'!$C$2:$M$2,0)</f>
        <v>6</v>
      </c>
      <c r="P5" s="9"/>
      <c r="Q5" s="9"/>
      <c r="R5" s="9"/>
      <c r="S5" s="9"/>
      <c r="T5" s="9"/>
      <c r="U5" s="9"/>
      <c r="V5" s="9"/>
    </row>
    <row r="6" ht="15.75" customHeight="1">
      <c r="A6" s="35"/>
      <c r="B6" s="9"/>
      <c r="C6" s="9"/>
      <c r="D6" s="36" t="s">
        <v>53</v>
      </c>
      <c r="E6" s="36">
        <f>INDIRECT("'Digit Service Mapping'!" &amp; ADDRESS(MATCH(D6,'Digit Service Mapping'!$A:$A,0),$O$5))</f>
        <v>11</v>
      </c>
      <c r="F6" s="9"/>
      <c r="G6" s="9"/>
      <c r="H6" s="9"/>
      <c r="I6" s="9"/>
      <c r="J6" s="9"/>
      <c r="K6" s="9"/>
      <c r="L6" s="9"/>
      <c r="M6" s="9"/>
      <c r="N6" s="20"/>
      <c r="O6" s="9"/>
      <c r="P6" s="9"/>
      <c r="Q6" s="9"/>
      <c r="R6" s="9"/>
      <c r="S6" s="9"/>
      <c r="T6" s="9"/>
      <c r="U6" s="9"/>
      <c r="V6" s="9"/>
    </row>
    <row r="7" ht="15.75" customHeight="1">
      <c r="A7" s="32" t="s">
        <v>54</v>
      </c>
      <c r="B7" s="9"/>
      <c r="C7" s="9"/>
      <c r="D7" s="36" t="s">
        <v>55</v>
      </c>
      <c r="E7" s="36">
        <f>INDIRECT("'Digit Service Mapping'!" &amp; ADDRESS(MATCH(D7,'Digit Service Mapping'!$A:$A,0),$O$5))</f>
        <v>21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ht="15.75" customHeight="1">
      <c r="A8" s="35" t="str">
        <f>'Input Output'!C3</f>
        <v>Dev/ UAT</v>
      </c>
      <c r="B8" s="9"/>
      <c r="C8" s="9"/>
      <c r="D8" s="36" t="s">
        <v>56</v>
      </c>
      <c r="E8" s="36">
        <f>INDIRECT("'Digit Service Mapping'!" &amp; ADDRESS(MATCH(D8,'Digit Service Mapping'!$A:$A,0),$O$5))</f>
        <v>6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ht="15.75" customHeight="1">
      <c r="A9" s="35"/>
      <c r="B9" s="9"/>
      <c r="C9" s="9"/>
      <c r="D9" s="36" t="s">
        <v>57</v>
      </c>
      <c r="E9" s="36">
        <f>INDIRECT("'Digit Service Mapping'!" &amp; ADDRESS(MATCH(D9,'Digit Service Mapping'!$A:$A,0),$O$5))</f>
        <v>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ht="15.75" customHeight="1">
      <c r="A10" s="32" t="s">
        <v>58</v>
      </c>
      <c r="B10" s="9"/>
      <c r="C10" s="9"/>
      <c r="D10" s="36" t="s">
        <v>59</v>
      </c>
      <c r="E10" s="36">
        <f>INDIRECT("'Digit Service Mapping'!" &amp; ADDRESS(MATCH(D10,'Digit Service Mapping'!$A:$A,0),$O$5))</f>
        <v>1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ht="15.75" customHeight="1">
      <c r="A11" s="35" t="str">
        <f>'Input Output'!C4</f>
        <v>~800</v>
      </c>
      <c r="B11" s="9"/>
      <c r="C11" s="9"/>
      <c r="D11" s="36" t="s">
        <v>60</v>
      </c>
      <c r="E11" s="36">
        <f>INDIRECT("'Digit Service Mapping'!" &amp; ADDRESS(MATCH(D11,'Digit Service Mapping'!$A:$A,0),$O$5))</f>
        <v>1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ht="15.75" customHeight="1">
      <c r="A12" s="35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ht="15.75" customHeight="1">
      <c r="A13" s="35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ht="15.75" customHeight="1">
      <c r="A14" s="28" t="s">
        <v>61</v>
      </c>
      <c r="B14" s="29"/>
      <c r="C14" s="29"/>
      <c r="D14" s="29"/>
      <c r="E14" s="29"/>
      <c r="F14" s="29"/>
      <c r="G14" s="29"/>
      <c r="H14" s="29"/>
      <c r="I14" s="9"/>
      <c r="J14" s="9"/>
      <c r="K14" s="37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ht="15.75" customHeight="1">
      <c r="A15" s="35"/>
      <c r="B15" s="9"/>
      <c r="C15" s="9"/>
      <c r="D15" s="9"/>
      <c r="E15" s="9"/>
      <c r="F15" s="9"/>
      <c r="G15" s="9"/>
      <c r="H15" s="9"/>
      <c r="I15" s="9"/>
      <c r="J15" s="37"/>
      <c r="K15" s="37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ht="15.75" customHeight="1">
      <c r="A16" s="38" t="s">
        <v>62</v>
      </c>
      <c r="B16" s="39"/>
      <c r="C16" s="40"/>
      <c r="D16" s="41" t="s">
        <v>63</v>
      </c>
      <c r="E16" s="34" t="s">
        <v>64</v>
      </c>
      <c r="F16" s="34" t="s">
        <v>65</v>
      </c>
      <c r="G16" s="9"/>
      <c r="H16" s="9"/>
      <c r="I16" s="9"/>
      <c r="N16" s="9"/>
      <c r="O16" s="9"/>
      <c r="P16" s="9"/>
      <c r="Q16" s="9"/>
      <c r="R16" s="9"/>
      <c r="S16" s="9"/>
      <c r="T16" s="9"/>
      <c r="U16" s="9"/>
    </row>
    <row r="17" ht="15.75" customHeight="1">
      <c r="A17" s="42" t="s">
        <v>66</v>
      </c>
      <c r="B17" s="43" t="s">
        <v>67</v>
      </c>
      <c r="C17" s="9"/>
      <c r="D17" s="36" t="s">
        <v>51</v>
      </c>
      <c r="E17" s="36">
        <f>$E$5*0.1</f>
        <v>3.2</v>
      </c>
      <c r="F17" s="36"/>
      <c r="G17" s="9"/>
      <c r="H17" s="9"/>
      <c r="I17" s="9"/>
      <c r="N17" s="9"/>
      <c r="O17" s="9"/>
      <c r="P17" s="9"/>
      <c r="Q17" s="9"/>
      <c r="R17" s="9"/>
      <c r="S17" s="9"/>
      <c r="T17" s="9"/>
      <c r="U17" s="9"/>
    </row>
    <row r="18" ht="15.75" customHeight="1">
      <c r="A18" s="42" t="s">
        <v>66</v>
      </c>
      <c r="C18" s="9"/>
      <c r="D18" s="36" t="s">
        <v>53</v>
      </c>
      <c r="E18" s="36">
        <f>$E$6*0.1</f>
        <v>1.1</v>
      </c>
      <c r="F18" s="36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5.75" customHeight="1">
      <c r="A19" s="42" t="s">
        <v>66</v>
      </c>
      <c r="C19" s="9"/>
      <c r="D19" s="36" t="s">
        <v>55</v>
      </c>
      <c r="E19" s="36">
        <f>$E$7*0.1</f>
        <v>2.1</v>
      </c>
      <c r="F19" s="36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5.75" customHeight="1">
      <c r="A20" s="42" t="s">
        <v>66</v>
      </c>
      <c r="C20" s="9"/>
      <c r="D20" s="36" t="s">
        <v>56</v>
      </c>
      <c r="E20" s="36">
        <f>$E$8*0.1</f>
        <v>0.6</v>
      </c>
      <c r="F20" s="36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5.75" customHeight="1">
      <c r="A21" s="42" t="s">
        <v>68</v>
      </c>
      <c r="B21" s="44" t="s">
        <v>69</v>
      </c>
      <c r="C21" s="9"/>
      <c r="D21" s="36" t="s">
        <v>57</v>
      </c>
      <c r="E21" s="36">
        <f>$E$9*0.3+1</f>
        <v>1</v>
      </c>
      <c r="F21" s="36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5.75" customHeight="1">
      <c r="A22" s="42" t="s">
        <v>70</v>
      </c>
      <c r="C22" s="9"/>
      <c r="D22" s="36" t="s">
        <v>59</v>
      </c>
      <c r="E22" s="36">
        <f>$E$10*2</f>
        <v>2</v>
      </c>
      <c r="F22" s="36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5.75" customHeight="1">
      <c r="A23" s="45" t="s">
        <v>66</v>
      </c>
      <c r="B23" s="17"/>
      <c r="C23" s="46"/>
      <c r="D23" s="36" t="s">
        <v>60</v>
      </c>
      <c r="E23" s="36">
        <f>$E$11*0.1</f>
        <v>0.1</v>
      </c>
      <c r="F23" s="36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5.75" customHeight="1">
      <c r="A24" s="35"/>
      <c r="B24" s="9"/>
      <c r="C24" s="9"/>
      <c r="D24" s="9"/>
      <c r="E24" s="47">
        <f>SUM(E17:E23)</f>
        <v>10.1</v>
      </c>
      <c r="F24" s="47">
        <f>E24+(E24*20%)</f>
        <v>12.12</v>
      </c>
      <c r="G24" s="20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5.75" customHeight="1">
      <c r="A25" s="35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5.75" customHeight="1">
      <c r="A26" s="48" t="s">
        <v>71</v>
      </c>
      <c r="B26" s="49"/>
      <c r="C26" s="50"/>
      <c r="D26" s="51" t="s">
        <v>72</v>
      </c>
      <c r="E26" s="34" t="s">
        <v>73</v>
      </c>
      <c r="F26" s="34" t="s">
        <v>74</v>
      </c>
      <c r="G26" s="9"/>
      <c r="H26" s="9"/>
      <c r="I26" s="9"/>
      <c r="J26" s="37"/>
      <c r="K26" s="37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5.75" customHeight="1">
      <c r="A27" s="35" t="s">
        <v>75</v>
      </c>
      <c r="B27" s="43" t="s">
        <v>67</v>
      </c>
      <c r="C27" s="9"/>
      <c r="D27" s="36" t="s">
        <v>51</v>
      </c>
      <c r="E27" s="36">
        <f>$E$5*0.5</f>
        <v>16</v>
      </c>
      <c r="F27" s="36"/>
      <c r="G27" s="9"/>
      <c r="H27" s="9"/>
      <c r="I27" s="9"/>
      <c r="J27" s="37"/>
      <c r="K27" s="37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5.75" customHeight="1">
      <c r="A28" s="35" t="s">
        <v>75</v>
      </c>
      <c r="C28" s="9"/>
      <c r="D28" s="36" t="s">
        <v>53</v>
      </c>
      <c r="E28" s="36">
        <f>$E$6*0.5</f>
        <v>5.5</v>
      </c>
      <c r="F28" s="36"/>
      <c r="G28" s="9"/>
      <c r="H28" s="9"/>
      <c r="I28" s="9"/>
      <c r="J28" s="9"/>
      <c r="K28" s="9"/>
      <c r="L28" s="37"/>
      <c r="M28" s="37"/>
      <c r="N28" s="37"/>
      <c r="O28" s="9"/>
      <c r="P28" s="9"/>
      <c r="Q28" s="9"/>
      <c r="R28" s="9"/>
      <c r="S28" s="9"/>
      <c r="T28" s="9"/>
      <c r="U28" s="9"/>
    </row>
    <row r="29" ht="15.75" customHeight="1">
      <c r="A29" s="35" t="s">
        <v>75</v>
      </c>
      <c r="C29" s="9"/>
      <c r="D29" s="36" t="s">
        <v>55</v>
      </c>
      <c r="E29" s="36">
        <f>$E$7*0.6</f>
        <v>12.6</v>
      </c>
      <c r="F29" s="36"/>
      <c r="G29" s="9"/>
      <c r="H29" s="9"/>
      <c r="I29" s="9"/>
      <c r="J29" s="37"/>
      <c r="K29" s="37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5.75" customHeight="1">
      <c r="A30" s="35" t="s">
        <v>75</v>
      </c>
      <c r="C30" s="9"/>
      <c r="D30" s="36" t="s">
        <v>56</v>
      </c>
      <c r="E30" s="36">
        <f>$E$8*0.5</f>
        <v>3</v>
      </c>
      <c r="F30" s="36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5.75" customHeight="1">
      <c r="A31" s="35" t="s">
        <v>75</v>
      </c>
      <c r="B31" s="44" t="s">
        <v>69</v>
      </c>
      <c r="C31" s="9"/>
      <c r="D31" s="36" t="s">
        <v>57</v>
      </c>
      <c r="E31" s="36">
        <f>$E$9*0.5</f>
        <v>0</v>
      </c>
      <c r="F31" s="36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5.75" customHeight="1">
      <c r="A32" s="35" t="s">
        <v>76</v>
      </c>
      <c r="C32" s="9"/>
      <c r="D32" s="36" t="s">
        <v>59</v>
      </c>
      <c r="E32" s="36">
        <f>$E$10*4</f>
        <v>4</v>
      </c>
      <c r="F32" s="36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5.75" customHeight="1">
      <c r="A33" s="35" t="s">
        <v>77</v>
      </c>
      <c r="C33" s="9"/>
      <c r="D33" s="36" t="s">
        <v>60</v>
      </c>
      <c r="E33" s="36">
        <f>$E$11*0.25</f>
        <v>0.25</v>
      </c>
      <c r="F33" s="36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5.75" customHeight="1">
      <c r="A34" s="52"/>
      <c r="B34" s="9"/>
      <c r="C34" s="9"/>
      <c r="D34" s="9"/>
      <c r="E34" s="47">
        <f>SUM(E27:E33)</f>
        <v>41.35</v>
      </c>
      <c r="F34" s="47">
        <f>E34+E34*20%</f>
        <v>49.62</v>
      </c>
      <c r="G34" s="20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5.75" customHeight="1">
      <c r="A35" s="35"/>
      <c r="B35" s="9"/>
      <c r="C35" s="9"/>
      <c r="D35" s="9"/>
      <c r="E35" s="9"/>
      <c r="F35" s="9"/>
      <c r="G35" s="9"/>
      <c r="H35" s="9"/>
      <c r="I35" s="9"/>
      <c r="J35" s="9"/>
      <c r="K35" s="9">
        <f>4700</f>
        <v>4700</v>
      </c>
      <c r="L35" s="9"/>
      <c r="M35" s="37" t="s">
        <v>78</v>
      </c>
      <c r="N35" s="37" t="s">
        <v>79</v>
      </c>
      <c r="O35" s="9"/>
      <c r="P35" s="9"/>
      <c r="Q35" s="9"/>
      <c r="R35" s="9"/>
      <c r="S35" s="9"/>
      <c r="T35" s="9"/>
      <c r="U35" s="9"/>
    </row>
    <row r="36" ht="15.75" customHeight="1">
      <c r="A36" s="48" t="s">
        <v>80</v>
      </c>
      <c r="B36" s="49"/>
      <c r="C36" s="53"/>
      <c r="D36" s="53" t="s">
        <v>81</v>
      </c>
      <c r="E36" s="54" t="s">
        <v>73</v>
      </c>
      <c r="F36" s="54" t="s">
        <v>82</v>
      </c>
      <c r="G36" s="9"/>
      <c r="H36" s="9"/>
      <c r="I36" s="9"/>
      <c r="J36" s="9"/>
      <c r="K36" s="37">
        <v>4400.0</v>
      </c>
      <c r="L36" s="9">
        <f>K36*2</f>
        <v>8800</v>
      </c>
      <c r="M36" s="9">
        <f>L36+K35</f>
        <v>13500</v>
      </c>
      <c r="N36" s="9"/>
      <c r="O36" s="9"/>
      <c r="P36" s="9"/>
      <c r="Q36" s="9"/>
      <c r="R36" s="9"/>
      <c r="S36" s="9"/>
      <c r="T36" s="9"/>
      <c r="U36" s="9"/>
    </row>
    <row r="37" ht="15.75" customHeight="1">
      <c r="A37" s="35" t="s">
        <v>83</v>
      </c>
      <c r="B37" s="43" t="s">
        <v>67</v>
      </c>
      <c r="C37" s="9"/>
      <c r="D37" s="36" t="s">
        <v>51</v>
      </c>
      <c r="E37" s="36">
        <f>$E$5*50</f>
        <v>1600</v>
      </c>
      <c r="F37" s="36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5.75" customHeight="1">
      <c r="A38" s="35"/>
      <c r="C38" s="9"/>
      <c r="D38" s="36" t="s">
        <v>53</v>
      </c>
      <c r="E38" s="36">
        <f>$E$6*0</f>
        <v>0</v>
      </c>
      <c r="F38" s="36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5.75" customHeight="1">
      <c r="A39" s="35"/>
      <c r="C39" s="9"/>
      <c r="D39" s="36" t="s">
        <v>55</v>
      </c>
      <c r="E39" s="36">
        <f>$E$7*0</f>
        <v>0</v>
      </c>
      <c r="F39" s="36"/>
      <c r="G39" s="9"/>
      <c r="H39" s="9"/>
      <c r="I39" s="9"/>
      <c r="J39" s="9"/>
      <c r="K39" s="9"/>
      <c r="L39" s="9"/>
      <c r="M39" s="37">
        <v>9500.0</v>
      </c>
      <c r="N39" s="9">
        <f>M39*10</f>
        <v>95000</v>
      </c>
      <c r="O39" s="9"/>
      <c r="P39" s="9"/>
      <c r="Q39" s="9"/>
      <c r="R39" s="9"/>
      <c r="S39" s="9"/>
      <c r="T39" s="9"/>
      <c r="U39" s="9"/>
    </row>
    <row r="40" ht="15.75" customHeight="1">
      <c r="A40" s="35"/>
      <c r="C40" s="9"/>
      <c r="D40" s="36" t="s">
        <v>56</v>
      </c>
      <c r="E40" s="36">
        <f>$E$8*0</f>
        <v>0</v>
      </c>
      <c r="F40" s="36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5.75" customHeight="1">
      <c r="A41" s="35" t="s">
        <v>84</v>
      </c>
      <c r="B41" s="44" t="s">
        <v>69</v>
      </c>
      <c r="C41" s="9"/>
      <c r="D41" s="36" t="s">
        <v>57</v>
      </c>
      <c r="E41" s="36">
        <f>$E$9*50</f>
        <v>0</v>
      </c>
      <c r="F41" s="36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5.75" customHeight="1">
      <c r="A42" s="35" t="s">
        <v>85</v>
      </c>
      <c r="C42" s="9"/>
      <c r="D42" s="36" t="s">
        <v>59</v>
      </c>
      <c r="E42" s="36">
        <f>$E$10*100</f>
        <v>100</v>
      </c>
      <c r="F42" s="36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5.75" customHeight="1">
      <c r="A43" s="35"/>
      <c r="C43" s="9"/>
      <c r="D43" s="36" t="s">
        <v>60</v>
      </c>
      <c r="E43" s="36">
        <f>$E$11*0</f>
        <v>0</v>
      </c>
      <c r="F43" s="36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5.75" customHeight="1">
      <c r="A44" s="55"/>
      <c r="B44" s="46"/>
      <c r="C44" s="46"/>
      <c r="D44" s="46"/>
      <c r="E44" s="56">
        <f>SUM(E37:E43)</f>
        <v>1700</v>
      </c>
      <c r="F44" s="56">
        <f>E44+E44*20%</f>
        <v>2040</v>
      </c>
      <c r="G44" s="57"/>
      <c r="H44" s="46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7" ht="15.75" customHeight="1">
      <c r="A47" s="58" t="s">
        <v>86</v>
      </c>
      <c r="B47" s="59"/>
      <c r="C47" s="59"/>
      <c r="D47" s="59"/>
      <c r="E47" s="59"/>
      <c r="F47" s="59"/>
      <c r="G47" s="59"/>
      <c r="H47" s="5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ht="15.75" customHeight="1">
      <c r="A48" s="35"/>
      <c r="B48" s="9"/>
      <c r="D48" s="9"/>
      <c r="E48" s="60" t="s">
        <v>63</v>
      </c>
      <c r="F48" s="51" t="s">
        <v>72</v>
      </c>
      <c r="G48" s="61" t="s">
        <v>87</v>
      </c>
      <c r="H48" s="62"/>
      <c r="J48" s="9"/>
      <c r="K48" s="9"/>
      <c r="L48" s="63"/>
      <c r="M48" s="63"/>
      <c r="N48" s="9"/>
      <c r="O48" s="9"/>
      <c r="P48" s="9"/>
      <c r="Q48" s="9"/>
      <c r="R48" s="9"/>
      <c r="S48" s="9"/>
      <c r="T48" s="9"/>
      <c r="U48" s="9"/>
    </row>
    <row r="49" ht="15.75" customHeight="1">
      <c r="A49" s="64" t="s">
        <v>88</v>
      </c>
      <c r="B49" s="39"/>
      <c r="C49" s="65"/>
      <c r="D49" s="66" t="s">
        <v>5</v>
      </c>
      <c r="E49" s="66" t="s">
        <v>89</v>
      </c>
      <c r="F49" s="67" t="s">
        <v>90</v>
      </c>
      <c r="G49" s="66" t="s">
        <v>90</v>
      </c>
      <c r="H49" s="36" t="s">
        <v>91</v>
      </c>
      <c r="J49" s="20"/>
      <c r="K49" s="9"/>
      <c r="L49" s="25"/>
      <c r="M49" s="25"/>
      <c r="N49" s="9"/>
      <c r="O49" s="9"/>
      <c r="P49" s="9"/>
      <c r="Q49" s="9"/>
      <c r="R49" s="9"/>
      <c r="S49" s="9"/>
      <c r="T49" s="9"/>
      <c r="U49" s="9"/>
    </row>
    <row r="50" ht="15.75" customHeight="1">
      <c r="A50" s="68"/>
      <c r="C50" s="36"/>
      <c r="D50" s="69" t="s">
        <v>8</v>
      </c>
      <c r="E50" s="70">
        <f>F24</f>
        <v>12.12</v>
      </c>
      <c r="F50" s="70">
        <f>F34</f>
        <v>49.62</v>
      </c>
      <c r="G50" s="70">
        <f>F44</f>
        <v>2040</v>
      </c>
      <c r="H50" s="71">
        <f t="shared" ref="H50:H55" si="2">F50/16</f>
        <v>3.10125</v>
      </c>
      <c r="J50" s="9"/>
      <c r="K50" s="72"/>
      <c r="L50" s="73"/>
      <c r="M50" s="25"/>
      <c r="N50" s="9"/>
      <c r="O50" s="9"/>
      <c r="P50" s="9"/>
      <c r="Q50" s="9"/>
      <c r="R50" s="9"/>
      <c r="S50" s="9"/>
      <c r="T50" s="9"/>
      <c r="U50" s="9"/>
    </row>
    <row r="51" ht="15.75" customHeight="1">
      <c r="A51" s="74" t="s">
        <v>92</v>
      </c>
      <c r="B51" s="75"/>
      <c r="C51" s="75"/>
      <c r="D51" s="75" t="s">
        <v>16</v>
      </c>
      <c r="E51" s="76">
        <f t="shared" ref="E51:F51" si="1">E$50+(E$50*30%)</f>
        <v>15.756</v>
      </c>
      <c r="F51" s="76">
        <f t="shared" si="1"/>
        <v>64.506</v>
      </c>
      <c r="G51" s="76">
        <f>G$50+(G$50*10%)</f>
        <v>2244</v>
      </c>
      <c r="H51" s="71">
        <f t="shared" si="2"/>
        <v>4.031625</v>
      </c>
      <c r="I51" s="9"/>
      <c r="J51" s="9"/>
      <c r="K51" s="77"/>
      <c r="L51" s="73"/>
      <c r="M51" s="25"/>
      <c r="N51" s="9"/>
      <c r="O51" s="9"/>
      <c r="P51" s="9"/>
      <c r="Q51" s="9"/>
      <c r="R51" s="9"/>
      <c r="S51" s="9"/>
      <c r="T51" s="9"/>
      <c r="U51" s="9"/>
      <c r="V51" s="1"/>
      <c r="W51" s="1"/>
      <c r="X51" s="1"/>
      <c r="Y51" s="1"/>
      <c r="Z51" s="1"/>
    </row>
    <row r="52" ht="15.75" customHeight="1">
      <c r="A52" s="74" t="s">
        <v>93</v>
      </c>
      <c r="B52" s="75"/>
      <c r="C52" s="78"/>
      <c r="D52" s="75" t="s">
        <v>16</v>
      </c>
      <c r="E52" s="76">
        <f t="shared" ref="E52:F52" si="3">E$50+(E$50*50%)</f>
        <v>18.18</v>
      </c>
      <c r="F52" s="76">
        <f t="shared" si="3"/>
        <v>74.43</v>
      </c>
      <c r="G52" s="76">
        <f>G$50+(G$50*30%)</f>
        <v>2652</v>
      </c>
      <c r="H52" s="71">
        <f t="shared" si="2"/>
        <v>4.651875</v>
      </c>
      <c r="I52" s="9"/>
      <c r="J52" s="20"/>
      <c r="K52" s="9"/>
      <c r="L52" s="25"/>
      <c r="M52" s="25"/>
      <c r="N52" s="9"/>
      <c r="O52" s="9"/>
      <c r="P52" s="9"/>
      <c r="Q52" s="9"/>
      <c r="R52" s="9"/>
      <c r="S52" s="9"/>
      <c r="T52" s="9"/>
      <c r="U52" s="9"/>
      <c r="V52" s="1"/>
      <c r="W52" s="1"/>
      <c r="X52" s="1"/>
      <c r="Y52" s="1"/>
      <c r="Z52" s="1"/>
    </row>
    <row r="53" ht="15.75" customHeight="1">
      <c r="A53" s="74" t="s">
        <v>94</v>
      </c>
      <c r="B53" s="75"/>
      <c r="C53" s="78"/>
      <c r="D53" s="75" t="s">
        <v>16</v>
      </c>
      <c r="E53" s="76">
        <f t="shared" ref="E53:F53" si="4">E$50+(E$50*100%)</f>
        <v>24.24</v>
      </c>
      <c r="F53" s="76">
        <f t="shared" si="4"/>
        <v>99.24</v>
      </c>
      <c r="G53" s="76">
        <f>G$50+(G$50*60%)</f>
        <v>3264</v>
      </c>
      <c r="H53" s="71">
        <f t="shared" si="2"/>
        <v>6.2025</v>
      </c>
      <c r="I53" s="9"/>
      <c r="J53" s="20"/>
      <c r="K53" s="9"/>
      <c r="L53" s="25"/>
      <c r="M53" s="25"/>
      <c r="N53" s="9"/>
      <c r="O53" s="9"/>
      <c r="P53" s="9"/>
      <c r="Q53" s="9"/>
      <c r="R53" s="9"/>
      <c r="S53" s="9"/>
      <c r="T53" s="9"/>
      <c r="U53" s="9"/>
      <c r="V53" s="1"/>
      <c r="W53" s="1"/>
      <c r="X53" s="1"/>
      <c r="Y53" s="1"/>
      <c r="Z53" s="1"/>
    </row>
    <row r="54" ht="15.75" customHeight="1">
      <c r="A54" s="74" t="s">
        <v>95</v>
      </c>
      <c r="B54" s="75"/>
      <c r="C54" s="78"/>
      <c r="D54" s="75" t="s">
        <v>16</v>
      </c>
      <c r="E54" s="76">
        <f t="shared" ref="E54:F54" si="5">E$50+(E$50*150%)</f>
        <v>30.3</v>
      </c>
      <c r="F54" s="76">
        <f t="shared" si="5"/>
        <v>124.05</v>
      </c>
      <c r="G54" s="76">
        <f>G$50+(G$50*100%)</f>
        <v>4080</v>
      </c>
      <c r="H54" s="71">
        <f t="shared" si="2"/>
        <v>7.753125</v>
      </c>
      <c r="I54" s="9"/>
      <c r="J54" s="1"/>
      <c r="K54" s="25"/>
      <c r="L54" s="25"/>
      <c r="M54" s="25"/>
      <c r="N54" s="9"/>
      <c r="O54" s="9"/>
      <c r="P54" s="9"/>
      <c r="Q54" s="9"/>
      <c r="R54" s="9"/>
      <c r="S54" s="9"/>
      <c r="T54" s="9"/>
      <c r="U54" s="9"/>
      <c r="V54" s="1"/>
      <c r="W54" s="1"/>
      <c r="X54" s="1"/>
      <c r="Y54" s="1"/>
      <c r="Z54" s="1"/>
    </row>
    <row r="55">
      <c r="A55" s="74" t="s">
        <v>96</v>
      </c>
      <c r="B55" s="75"/>
      <c r="C55" s="78"/>
      <c r="D55" s="75" t="s">
        <v>16</v>
      </c>
      <c r="E55" s="76">
        <f>E$50+(E$50*200%)</f>
        <v>36.36</v>
      </c>
      <c r="F55" s="76">
        <f>F$50+(F$50*250%)</f>
        <v>173.67</v>
      </c>
      <c r="G55" s="76">
        <f>G$50+(G$50*200%)</f>
        <v>6120</v>
      </c>
      <c r="H55" s="71">
        <f t="shared" si="2"/>
        <v>10.854375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28"/>
      <c r="B56" s="29"/>
      <c r="C56" s="29"/>
      <c r="D56" s="29"/>
      <c r="E56" s="29"/>
      <c r="F56" s="29"/>
      <c r="G56" s="29"/>
      <c r="H56" s="2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ht="15.75" customHeight="1">
      <c r="A57" s="28" t="s">
        <v>97</v>
      </c>
      <c r="B57" s="29"/>
      <c r="C57" s="29"/>
      <c r="D57" s="29"/>
      <c r="E57" s="29"/>
      <c r="F57" s="29"/>
      <c r="G57" s="29"/>
      <c r="H57" s="2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ht="15.75" customHeight="1">
      <c r="A58" s="35"/>
      <c r="D58" s="79" t="s">
        <v>5</v>
      </c>
      <c r="E58" s="60" t="s">
        <v>63</v>
      </c>
      <c r="F58" s="51" t="s">
        <v>72</v>
      </c>
      <c r="G58" s="61" t="s">
        <v>87</v>
      </c>
      <c r="H58" s="80" t="s">
        <v>91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ht="15.75" customHeight="1">
      <c r="A59" s="35"/>
      <c r="D59" s="69" t="s">
        <v>8</v>
      </c>
      <c r="E59" s="36">
        <v>6.0</v>
      </c>
      <c r="F59" s="36">
        <v>12.0</v>
      </c>
      <c r="G59" s="36">
        <v>100.0</v>
      </c>
      <c r="H59" s="36">
        <f>F59/4</f>
        <v>3</v>
      </c>
      <c r="I59" s="9"/>
      <c r="J59" s="37" t="s">
        <v>98</v>
      </c>
      <c r="K59" s="37">
        <v>0.35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ht="15.75" customHeight="1">
      <c r="A60" s="35"/>
      <c r="B60" s="9"/>
      <c r="D60" s="81" t="s">
        <v>16</v>
      </c>
      <c r="E60" s="36">
        <v>9.0</v>
      </c>
      <c r="F60" s="36">
        <v>18.0</v>
      </c>
      <c r="G60" s="36">
        <v>100.0</v>
      </c>
      <c r="H60" s="71">
        <v>3.0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2" ht="15.75" customHeight="1">
      <c r="A62" s="28" t="s">
        <v>99</v>
      </c>
      <c r="B62" s="29"/>
      <c r="C62" s="29"/>
      <c r="D62" s="29"/>
      <c r="E62" s="29"/>
      <c r="F62" s="29"/>
      <c r="G62" s="29"/>
      <c r="H62" s="2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ht="15.75" customHeight="1">
      <c r="A64" s="9"/>
      <c r="B64" s="9"/>
      <c r="C64" s="9"/>
      <c r="D64" s="11" t="s">
        <v>5</v>
      </c>
      <c r="E64" s="11" t="s">
        <v>100</v>
      </c>
      <c r="F64" s="12" t="s">
        <v>101</v>
      </c>
      <c r="G64" s="12" t="s">
        <v>102</v>
      </c>
      <c r="H64" s="14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ht="15.75" customHeight="1">
      <c r="A65" s="9"/>
      <c r="B65" s="9"/>
      <c r="C65" s="9"/>
      <c r="D65" s="82"/>
      <c r="E65" s="82"/>
      <c r="H65" s="83"/>
      <c r="I65" s="9"/>
      <c r="J65" s="37" t="s">
        <v>103</v>
      </c>
      <c r="K65" s="9">
        <f>30/4</f>
        <v>7.5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ht="15.75" customHeight="1">
      <c r="A66" s="9"/>
      <c r="B66" s="9"/>
      <c r="C66" s="9"/>
      <c r="D66" s="84" t="s">
        <v>8</v>
      </c>
      <c r="E66" s="85">
        <f t="shared" ref="E66:G66" si="6">E50+E59</f>
        <v>18.12</v>
      </c>
      <c r="F66" s="85">
        <f t="shared" si="6"/>
        <v>61.62</v>
      </c>
      <c r="G66" s="85">
        <f t="shared" si="6"/>
        <v>2140</v>
      </c>
      <c r="H66" s="18"/>
      <c r="I66" s="9"/>
      <c r="J66" s="37" t="s">
        <v>104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ht="15.75" customHeight="1">
      <c r="A67" s="9"/>
      <c r="B67" s="9"/>
      <c r="C67" s="9"/>
      <c r="D67" s="86" t="s">
        <v>16</v>
      </c>
      <c r="E67" s="85">
        <f t="shared" ref="E67:G67" si="7">IFS($A$11="~50",E50,$A$11="~100",E51,$A$11="~150",E52,$A$11="~300",E53,$A$11="~500",E54,$A$11="~800",E55,$A$11="",E51)+E60</f>
        <v>45.36</v>
      </c>
      <c r="F67" s="85">
        <f t="shared" si="7"/>
        <v>191.67</v>
      </c>
      <c r="G67" s="85">
        <f t="shared" si="7"/>
        <v>6220</v>
      </c>
      <c r="H67" s="17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37" t="s">
        <v>105</v>
      </c>
      <c r="K68" s="37" t="s">
        <v>106</v>
      </c>
      <c r="L68" s="37" t="s">
        <v>107</v>
      </c>
      <c r="M68" s="9"/>
      <c r="N68" s="9"/>
      <c r="O68" s="9"/>
      <c r="P68" s="9"/>
      <c r="Q68" s="9"/>
      <c r="R68" s="9"/>
      <c r="S68" s="9"/>
      <c r="T68" s="9"/>
      <c r="U68" s="9"/>
      <c r="V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37" t="s">
        <v>108</v>
      </c>
      <c r="M69" s="9"/>
      <c r="N69" s="9"/>
      <c r="O69" s="9"/>
      <c r="P69" s="9"/>
      <c r="Q69" s="9"/>
      <c r="R69" s="9"/>
      <c r="S69" s="9"/>
      <c r="T69" s="9"/>
      <c r="U69" s="9"/>
      <c r="V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ht="15.75" customHeight="1">
      <c r="A79" s="9"/>
      <c r="B79" s="9"/>
      <c r="C79" s="9"/>
      <c r="D79" s="9"/>
      <c r="E79" s="9"/>
      <c r="F79" s="37" t="s">
        <v>63</v>
      </c>
      <c r="G79" s="37" t="s">
        <v>72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ht="15.75" customHeight="1">
      <c r="A80" s="9"/>
      <c r="B80" s="9"/>
      <c r="C80" s="9"/>
      <c r="D80" s="37" t="s">
        <v>109</v>
      </c>
      <c r="E80" s="37">
        <v>30.0</v>
      </c>
      <c r="F80" s="37">
        <v>0.15</v>
      </c>
      <c r="G80" s="37">
        <v>256.0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ht="15.75" customHeight="1">
      <c r="A81" s="9"/>
      <c r="B81" s="9"/>
      <c r="C81" s="9"/>
      <c r="D81" s="9"/>
      <c r="E81" s="9"/>
      <c r="F81" s="9">
        <f>F80*$E$80</f>
        <v>4.5</v>
      </c>
      <c r="G81" s="9">
        <f>G80*$E$80/1024</f>
        <v>7.5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ht="15.75" customHeight="1">
      <c r="A83" s="9"/>
      <c r="B83" s="9"/>
      <c r="C83" s="9"/>
      <c r="D83" s="9"/>
      <c r="E83" s="37" t="s">
        <v>110</v>
      </c>
      <c r="F83" s="37" t="s">
        <v>111</v>
      </c>
      <c r="G83" s="37" t="s">
        <v>112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ht="15.75" customHeight="1">
      <c r="A85" s="9"/>
      <c r="B85" s="9"/>
      <c r="C85" s="9"/>
      <c r="D85" s="9"/>
      <c r="E85" s="37" t="s">
        <v>113</v>
      </c>
      <c r="F85" s="37">
        <v>2.5</v>
      </c>
      <c r="G85" s="37">
        <v>4.0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ht="15.75" customHeight="1">
      <c r="A87" s="9"/>
      <c r="B87" s="9"/>
      <c r="C87" s="9"/>
      <c r="D87" s="9"/>
      <c r="E87" s="37" t="s">
        <v>114</v>
      </c>
      <c r="F87" s="9">
        <f>5/3</f>
        <v>1.666666667</v>
      </c>
      <c r="G87" s="37">
        <v>2.75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ht="15.75" customHeight="1">
      <c r="A97" s="9"/>
      <c r="B97" s="9"/>
      <c r="C97" s="9"/>
      <c r="D97" s="9"/>
      <c r="E97" s="37">
        <v>575.0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ht="15.75" customHeight="1">
      <c r="A99" s="9"/>
      <c r="B99" s="9"/>
      <c r="C99" s="9"/>
      <c r="D99" s="37" t="s">
        <v>115</v>
      </c>
      <c r="E99" s="37">
        <v>575.0</v>
      </c>
      <c r="F99" s="9"/>
      <c r="G99" s="9"/>
      <c r="H99" s="37">
        <v>900.0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ht="15.75" customHeight="1">
      <c r="A100" s="9"/>
      <c r="B100" s="9"/>
      <c r="C100" s="9"/>
      <c r="D100" s="37" t="s">
        <v>116</v>
      </c>
      <c r="E100" s="9">
        <f>E97-208</f>
        <v>367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ht="15.75" customHeight="1">
      <c r="A101" s="9"/>
      <c r="B101" s="9"/>
      <c r="C101" s="9"/>
      <c r="D101" s="37" t="s">
        <v>117</v>
      </c>
      <c r="E101" s="37">
        <v>120.0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ht="15.75" customHeight="1">
      <c r="A102" s="9"/>
      <c r="B102" s="9"/>
      <c r="C102" s="9"/>
      <c r="D102" s="9"/>
      <c r="E102" s="9">
        <f>SUM(E99:E101)</f>
        <v>1062</v>
      </c>
      <c r="F102" s="9"/>
      <c r="G102" s="9"/>
      <c r="H102" s="37" t="s">
        <v>118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8">
    <mergeCell ref="A47:H47"/>
    <mergeCell ref="A49:B49"/>
    <mergeCell ref="A1:H1"/>
    <mergeCell ref="A16:B16"/>
    <mergeCell ref="B17:B20"/>
    <mergeCell ref="B21:B23"/>
    <mergeCell ref="A26:B26"/>
    <mergeCell ref="B27:B30"/>
    <mergeCell ref="A36:B36"/>
    <mergeCell ref="G66:H66"/>
    <mergeCell ref="G67:H67"/>
    <mergeCell ref="B31:B33"/>
    <mergeCell ref="B37:B40"/>
    <mergeCell ref="B41:B43"/>
    <mergeCell ref="D64:D65"/>
    <mergeCell ref="E64:E65"/>
    <mergeCell ref="F64:F65"/>
    <mergeCell ref="G64:H6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1.0"/>
    <col customWidth="1" min="2" max="2" width="29.5"/>
    <col customWidth="1" min="3" max="4" width="6.88"/>
    <col customWidth="1" min="5" max="5" width="7.5"/>
    <col customWidth="1" min="6" max="6" width="7.63"/>
    <col customWidth="1" min="7" max="7" width="7.75"/>
    <col customWidth="1" min="8" max="8" width="8.13"/>
    <col customWidth="1" min="9" max="9" width="7.25"/>
    <col customWidth="1" min="10" max="11" width="9.0"/>
    <col customWidth="1" min="12" max="13" width="7.13"/>
  </cols>
  <sheetData>
    <row r="1" ht="32.25" customHeight="1">
      <c r="A1" s="10"/>
      <c r="B1" s="10"/>
      <c r="C1" s="87" t="s">
        <v>119</v>
      </c>
      <c r="M1" s="88"/>
    </row>
    <row r="2" ht="39.75" customHeight="1">
      <c r="A2" s="89" t="s">
        <v>49</v>
      </c>
      <c r="B2" s="88" t="s">
        <v>120</v>
      </c>
      <c r="C2" s="8" t="s">
        <v>10</v>
      </c>
      <c r="D2" s="8" t="s">
        <v>15</v>
      </c>
      <c r="E2" s="8" t="s">
        <v>18</v>
      </c>
      <c r="F2" s="10" t="s">
        <v>2</v>
      </c>
      <c r="G2" s="8" t="s">
        <v>25</v>
      </c>
      <c r="H2" s="1" t="s">
        <v>27</v>
      </c>
      <c r="I2" s="10" t="s">
        <v>28</v>
      </c>
      <c r="J2" s="8" t="s">
        <v>29</v>
      </c>
      <c r="K2" s="10" t="s">
        <v>30</v>
      </c>
      <c r="L2" s="8" t="s">
        <v>33</v>
      </c>
      <c r="M2" s="90" t="s">
        <v>35</v>
      </c>
    </row>
    <row r="3" ht="15.75" customHeight="1">
      <c r="A3" s="91" t="s">
        <v>51</v>
      </c>
      <c r="B3" s="91"/>
      <c r="C3" s="92">
        <f t="shared" ref="C3:L3" si="1">SUM(C4:C18)</f>
        <v>32</v>
      </c>
      <c r="D3" s="92">
        <f t="shared" si="1"/>
        <v>32</v>
      </c>
      <c r="E3" s="92">
        <f t="shared" si="1"/>
        <v>32</v>
      </c>
      <c r="F3" s="92">
        <f t="shared" si="1"/>
        <v>32</v>
      </c>
      <c r="G3" s="92">
        <f t="shared" si="1"/>
        <v>32</v>
      </c>
      <c r="H3" s="92">
        <f t="shared" si="1"/>
        <v>32</v>
      </c>
      <c r="I3" s="92">
        <f t="shared" si="1"/>
        <v>32</v>
      </c>
      <c r="J3" s="92">
        <f t="shared" si="1"/>
        <v>32</v>
      </c>
      <c r="K3" s="92">
        <f t="shared" si="1"/>
        <v>32</v>
      </c>
      <c r="L3" s="92">
        <f t="shared" si="1"/>
        <v>32</v>
      </c>
      <c r="M3" s="92">
        <f>SUM(M4:M17)</f>
        <v>32</v>
      </c>
      <c r="N3" s="93"/>
      <c r="O3" s="93"/>
      <c r="P3" s="93"/>
      <c r="Q3" s="93"/>
      <c r="R3" s="93"/>
    </row>
    <row r="4" ht="15.75" customHeight="1">
      <c r="B4" s="94" t="s">
        <v>121</v>
      </c>
      <c r="C4" s="10">
        <v>1.0</v>
      </c>
      <c r="D4" s="10">
        <v>1.0</v>
      </c>
      <c r="E4" s="10">
        <v>1.0</v>
      </c>
      <c r="F4" s="10">
        <v>1.0</v>
      </c>
      <c r="G4" s="10">
        <v>1.0</v>
      </c>
      <c r="H4" s="10">
        <v>1.0</v>
      </c>
      <c r="I4" s="10">
        <v>1.0</v>
      </c>
      <c r="J4" s="10">
        <v>1.0</v>
      </c>
      <c r="K4" s="10">
        <v>1.0</v>
      </c>
      <c r="L4" s="10">
        <v>1.0</v>
      </c>
      <c r="M4" s="10">
        <v>1.0</v>
      </c>
    </row>
    <row r="5" ht="15.75" customHeight="1">
      <c r="A5" s="10"/>
      <c r="B5" s="94" t="s">
        <v>122</v>
      </c>
      <c r="C5" s="10">
        <v>1.0</v>
      </c>
      <c r="D5" s="10">
        <v>1.0</v>
      </c>
      <c r="E5" s="10">
        <v>1.0</v>
      </c>
      <c r="F5" s="10">
        <v>1.0</v>
      </c>
      <c r="G5" s="10">
        <v>1.0</v>
      </c>
      <c r="H5" s="10">
        <v>1.0</v>
      </c>
      <c r="I5" s="10">
        <v>1.0</v>
      </c>
      <c r="J5" s="10">
        <v>1.0</v>
      </c>
      <c r="K5" s="10">
        <v>1.0</v>
      </c>
      <c r="L5" s="10">
        <v>1.0</v>
      </c>
      <c r="M5" s="10">
        <v>1.0</v>
      </c>
    </row>
    <row r="6" ht="15.75" customHeight="1">
      <c r="A6" s="10"/>
      <c r="B6" s="94" t="s">
        <v>123</v>
      </c>
      <c r="C6" s="10">
        <v>1.0</v>
      </c>
      <c r="D6" s="10">
        <v>1.0</v>
      </c>
      <c r="E6" s="10">
        <v>1.0</v>
      </c>
      <c r="F6" s="10">
        <v>1.0</v>
      </c>
      <c r="G6" s="10">
        <v>1.0</v>
      </c>
      <c r="H6" s="10">
        <v>1.0</v>
      </c>
      <c r="I6" s="10">
        <v>1.0</v>
      </c>
      <c r="J6" s="10">
        <v>1.0</v>
      </c>
      <c r="K6" s="10">
        <v>1.0</v>
      </c>
      <c r="L6" s="10">
        <v>1.0</v>
      </c>
      <c r="M6" s="10">
        <v>1.0</v>
      </c>
    </row>
    <row r="7" ht="15.75" customHeight="1">
      <c r="A7" s="10"/>
      <c r="B7" s="94" t="s">
        <v>124</v>
      </c>
      <c r="C7" s="10">
        <v>3.0</v>
      </c>
      <c r="D7" s="10">
        <v>3.0</v>
      </c>
      <c r="E7" s="10">
        <v>3.0</v>
      </c>
      <c r="F7" s="10">
        <v>3.0</v>
      </c>
      <c r="G7" s="10">
        <v>3.0</v>
      </c>
      <c r="H7" s="10">
        <v>3.0</v>
      </c>
      <c r="I7" s="10">
        <v>3.0</v>
      </c>
      <c r="J7" s="10">
        <v>3.0</v>
      </c>
      <c r="K7" s="10">
        <v>3.0</v>
      </c>
      <c r="L7" s="10">
        <v>3.0</v>
      </c>
      <c r="M7" s="10">
        <v>3.0</v>
      </c>
    </row>
    <row r="8" ht="15.75" customHeight="1">
      <c r="A8" s="10"/>
      <c r="B8" s="94" t="s">
        <v>125</v>
      </c>
      <c r="C8" s="10">
        <v>3.0</v>
      </c>
      <c r="D8" s="10">
        <v>3.0</v>
      </c>
      <c r="E8" s="10">
        <v>3.0</v>
      </c>
      <c r="F8" s="10">
        <v>3.0</v>
      </c>
      <c r="G8" s="10">
        <v>3.0</v>
      </c>
      <c r="H8" s="10">
        <v>3.0</v>
      </c>
      <c r="I8" s="10">
        <v>3.0</v>
      </c>
      <c r="J8" s="10">
        <v>3.0</v>
      </c>
      <c r="K8" s="10">
        <v>3.0</v>
      </c>
      <c r="L8" s="10">
        <v>3.0</v>
      </c>
      <c r="M8" s="10">
        <v>3.0</v>
      </c>
      <c r="O8" s="95"/>
      <c r="P8" s="95"/>
    </row>
    <row r="9" ht="15.75" customHeight="1">
      <c r="A9" s="10"/>
      <c r="B9" s="94" t="s">
        <v>126</v>
      </c>
      <c r="C9" s="10">
        <v>3.0</v>
      </c>
      <c r="D9" s="10">
        <v>3.0</v>
      </c>
      <c r="E9" s="10">
        <v>3.0</v>
      </c>
      <c r="F9" s="10">
        <v>3.0</v>
      </c>
      <c r="G9" s="10">
        <v>3.0</v>
      </c>
      <c r="H9" s="10">
        <v>3.0</v>
      </c>
      <c r="I9" s="10">
        <v>3.0</v>
      </c>
      <c r="J9" s="10">
        <v>3.0</v>
      </c>
      <c r="K9" s="10">
        <v>3.0</v>
      </c>
      <c r="L9" s="10">
        <v>3.0</v>
      </c>
      <c r="M9" s="10">
        <v>3.0</v>
      </c>
    </row>
    <row r="10" ht="15.75" customHeight="1">
      <c r="A10" s="10"/>
      <c r="B10" s="94" t="s">
        <v>127</v>
      </c>
      <c r="C10" s="10">
        <v>3.0</v>
      </c>
      <c r="D10" s="10">
        <v>3.0</v>
      </c>
      <c r="E10" s="10">
        <v>3.0</v>
      </c>
      <c r="F10" s="10">
        <v>3.0</v>
      </c>
      <c r="G10" s="10">
        <v>3.0</v>
      </c>
      <c r="H10" s="10">
        <v>3.0</v>
      </c>
      <c r="I10" s="10">
        <v>3.0</v>
      </c>
      <c r="J10" s="10">
        <v>3.0</v>
      </c>
      <c r="K10" s="10">
        <v>3.0</v>
      </c>
      <c r="L10" s="10">
        <v>3.0</v>
      </c>
      <c r="M10" s="10">
        <v>3.0</v>
      </c>
    </row>
    <row r="11" ht="15.75" customHeight="1">
      <c r="A11" s="10"/>
      <c r="B11" s="94" t="s">
        <v>128</v>
      </c>
      <c r="C11" s="10">
        <v>1.0</v>
      </c>
      <c r="D11" s="10">
        <v>1.0</v>
      </c>
      <c r="E11" s="10">
        <v>1.0</v>
      </c>
      <c r="F11" s="10">
        <v>1.0</v>
      </c>
      <c r="G11" s="10">
        <v>1.0</v>
      </c>
      <c r="H11" s="10">
        <v>1.0</v>
      </c>
      <c r="I11" s="10">
        <v>1.0</v>
      </c>
      <c r="J11" s="10">
        <v>1.0</v>
      </c>
      <c r="K11" s="10">
        <v>1.0</v>
      </c>
      <c r="L11" s="10">
        <v>1.0</v>
      </c>
      <c r="M11" s="10">
        <v>1.0</v>
      </c>
    </row>
    <row r="12" ht="15.75" customHeight="1">
      <c r="A12" s="10"/>
      <c r="B12" s="94" t="s">
        <v>129</v>
      </c>
      <c r="C12" s="10">
        <v>3.0</v>
      </c>
      <c r="D12" s="10">
        <v>3.0</v>
      </c>
      <c r="E12" s="10">
        <v>3.0</v>
      </c>
      <c r="F12" s="10">
        <v>3.0</v>
      </c>
      <c r="G12" s="10">
        <v>3.0</v>
      </c>
      <c r="H12" s="10">
        <v>3.0</v>
      </c>
      <c r="I12" s="10">
        <v>3.0</v>
      </c>
      <c r="J12" s="10">
        <v>3.0</v>
      </c>
      <c r="K12" s="10">
        <v>3.0</v>
      </c>
      <c r="L12" s="10">
        <v>3.0</v>
      </c>
      <c r="M12" s="10">
        <v>3.0</v>
      </c>
    </row>
    <row r="13" ht="15.75" customHeight="1">
      <c r="A13" s="10"/>
      <c r="B13" s="94" t="s">
        <v>130</v>
      </c>
      <c r="C13" s="10">
        <v>3.0</v>
      </c>
      <c r="D13" s="10">
        <v>3.0</v>
      </c>
      <c r="E13" s="10">
        <v>3.0</v>
      </c>
      <c r="F13" s="10">
        <v>3.0</v>
      </c>
      <c r="G13" s="10">
        <v>3.0</v>
      </c>
      <c r="H13" s="10">
        <v>3.0</v>
      </c>
      <c r="I13" s="10">
        <v>3.0</v>
      </c>
      <c r="J13" s="10">
        <v>3.0</v>
      </c>
      <c r="K13" s="10">
        <v>3.0</v>
      </c>
      <c r="L13" s="10">
        <v>3.0</v>
      </c>
      <c r="M13" s="10">
        <v>3.0</v>
      </c>
    </row>
    <row r="14" ht="15.75" customHeight="1">
      <c r="A14" s="10"/>
      <c r="B14" s="94" t="s">
        <v>131</v>
      </c>
      <c r="C14" s="10">
        <v>3.0</v>
      </c>
      <c r="D14" s="10">
        <v>3.0</v>
      </c>
      <c r="E14" s="10">
        <v>3.0</v>
      </c>
      <c r="F14" s="10">
        <v>3.0</v>
      </c>
      <c r="G14" s="10">
        <v>3.0</v>
      </c>
      <c r="H14" s="10">
        <v>3.0</v>
      </c>
      <c r="I14" s="10">
        <v>3.0</v>
      </c>
      <c r="J14" s="10">
        <v>3.0</v>
      </c>
      <c r="K14" s="10">
        <v>3.0</v>
      </c>
      <c r="L14" s="10">
        <v>3.0</v>
      </c>
      <c r="M14" s="10">
        <v>3.0</v>
      </c>
    </row>
    <row r="15" ht="15.75" customHeight="1">
      <c r="A15" s="10"/>
      <c r="B15" s="94" t="s">
        <v>132</v>
      </c>
      <c r="C15" s="10">
        <v>3.0</v>
      </c>
      <c r="D15" s="10">
        <v>3.0</v>
      </c>
      <c r="E15" s="10">
        <v>3.0</v>
      </c>
      <c r="F15" s="10">
        <v>3.0</v>
      </c>
      <c r="G15" s="10">
        <v>3.0</v>
      </c>
      <c r="H15" s="10">
        <v>3.0</v>
      </c>
      <c r="I15" s="10">
        <v>3.0</v>
      </c>
      <c r="J15" s="10">
        <v>3.0</v>
      </c>
      <c r="K15" s="10">
        <v>3.0</v>
      </c>
      <c r="L15" s="10">
        <v>3.0</v>
      </c>
      <c r="M15" s="10">
        <v>3.0</v>
      </c>
    </row>
    <row r="16" ht="15.75" customHeight="1">
      <c r="A16" s="10"/>
      <c r="B16" s="94" t="s">
        <v>133</v>
      </c>
      <c r="C16" s="10">
        <v>1.0</v>
      </c>
      <c r="D16" s="10">
        <v>1.0</v>
      </c>
      <c r="E16" s="10">
        <v>1.0</v>
      </c>
      <c r="F16" s="10">
        <v>1.0</v>
      </c>
      <c r="G16" s="10">
        <v>1.0</v>
      </c>
      <c r="H16" s="10">
        <v>1.0</v>
      </c>
      <c r="I16" s="10">
        <v>1.0</v>
      </c>
      <c r="J16" s="10">
        <v>1.0</v>
      </c>
      <c r="K16" s="10">
        <v>1.0</v>
      </c>
      <c r="L16" s="10">
        <v>1.0</v>
      </c>
      <c r="M16" s="10">
        <v>1.0</v>
      </c>
    </row>
    <row r="17" ht="15.75" customHeight="1">
      <c r="A17" s="10"/>
      <c r="B17" s="94" t="s">
        <v>134</v>
      </c>
      <c r="C17" s="10">
        <v>3.0</v>
      </c>
      <c r="D17" s="10">
        <v>3.0</v>
      </c>
      <c r="E17" s="10">
        <v>3.0</v>
      </c>
      <c r="F17" s="10">
        <v>3.0</v>
      </c>
      <c r="G17" s="10">
        <v>3.0</v>
      </c>
      <c r="H17" s="10">
        <v>3.0</v>
      </c>
      <c r="I17" s="10">
        <v>3.0</v>
      </c>
      <c r="J17" s="10">
        <v>3.0</v>
      </c>
      <c r="K17" s="10">
        <v>3.0</v>
      </c>
      <c r="L17" s="10">
        <v>3.0</v>
      </c>
      <c r="M17" s="10">
        <v>3.0</v>
      </c>
    </row>
    <row r="18" ht="15.75" customHeight="1">
      <c r="A18" s="10"/>
      <c r="M18" s="96"/>
    </row>
    <row r="19" ht="15.75" customHeight="1">
      <c r="A19" s="91" t="s">
        <v>53</v>
      </c>
      <c r="B19" s="91"/>
      <c r="C19" s="91">
        <f t="shared" ref="C19:M19" si="2">SUM(C20:C26)</f>
        <v>11</v>
      </c>
      <c r="D19" s="91">
        <f t="shared" si="2"/>
        <v>11</v>
      </c>
      <c r="E19" s="91">
        <f t="shared" si="2"/>
        <v>11</v>
      </c>
      <c r="F19" s="91">
        <f t="shared" si="2"/>
        <v>11</v>
      </c>
      <c r="G19" s="91">
        <f t="shared" si="2"/>
        <v>11</v>
      </c>
      <c r="H19" s="91">
        <f t="shared" si="2"/>
        <v>11</v>
      </c>
      <c r="I19" s="91">
        <f t="shared" si="2"/>
        <v>11</v>
      </c>
      <c r="J19" s="91">
        <f t="shared" si="2"/>
        <v>11</v>
      </c>
      <c r="K19" s="91">
        <f t="shared" si="2"/>
        <v>11</v>
      </c>
      <c r="L19" s="91">
        <f t="shared" si="2"/>
        <v>11</v>
      </c>
      <c r="M19" s="91">
        <f t="shared" si="2"/>
        <v>11</v>
      </c>
      <c r="N19" s="93"/>
      <c r="O19" s="93"/>
      <c r="P19" s="93"/>
      <c r="Q19" s="93"/>
      <c r="R19" s="93"/>
    </row>
    <row r="20" ht="15.75" customHeight="1">
      <c r="A20" s="10"/>
      <c r="B20" s="94" t="s">
        <v>135</v>
      </c>
      <c r="C20" s="10">
        <v>1.0</v>
      </c>
      <c r="D20" s="10">
        <v>1.0</v>
      </c>
      <c r="E20" s="10">
        <v>1.0</v>
      </c>
      <c r="F20" s="10">
        <v>1.0</v>
      </c>
      <c r="G20" s="10">
        <v>1.0</v>
      </c>
      <c r="H20" s="10">
        <v>1.0</v>
      </c>
      <c r="I20" s="10">
        <v>1.0</v>
      </c>
      <c r="J20" s="10">
        <v>1.0</v>
      </c>
      <c r="K20" s="10">
        <v>1.0</v>
      </c>
      <c r="L20" s="10">
        <v>1.0</v>
      </c>
      <c r="M20" s="10">
        <v>1.0</v>
      </c>
    </row>
    <row r="21" ht="15.75" customHeight="1">
      <c r="A21" s="10"/>
      <c r="B21" s="94" t="s">
        <v>136</v>
      </c>
      <c r="C21" s="10">
        <v>3.0</v>
      </c>
      <c r="D21" s="10">
        <v>3.0</v>
      </c>
      <c r="E21" s="10">
        <v>3.0</v>
      </c>
      <c r="F21" s="10">
        <v>3.0</v>
      </c>
      <c r="G21" s="10">
        <v>3.0</v>
      </c>
      <c r="H21" s="10">
        <v>3.0</v>
      </c>
      <c r="I21" s="10">
        <v>3.0</v>
      </c>
      <c r="J21" s="10">
        <v>3.0</v>
      </c>
      <c r="K21" s="10">
        <v>3.0</v>
      </c>
      <c r="L21" s="10">
        <v>3.0</v>
      </c>
      <c r="M21" s="10">
        <v>3.0</v>
      </c>
    </row>
    <row r="22" ht="15.75" customHeight="1">
      <c r="A22" s="10"/>
      <c r="B22" s="94" t="s">
        <v>137</v>
      </c>
      <c r="C22" s="10">
        <v>1.0</v>
      </c>
      <c r="D22" s="10">
        <v>1.0</v>
      </c>
      <c r="E22" s="10">
        <v>1.0</v>
      </c>
      <c r="F22" s="10">
        <v>1.0</v>
      </c>
      <c r="G22" s="10">
        <v>1.0</v>
      </c>
      <c r="H22" s="10">
        <v>1.0</v>
      </c>
      <c r="I22" s="10">
        <v>1.0</v>
      </c>
      <c r="J22" s="10">
        <v>1.0</v>
      </c>
      <c r="K22" s="10">
        <v>1.0</v>
      </c>
      <c r="L22" s="10">
        <v>1.0</v>
      </c>
      <c r="M22" s="10">
        <v>1.0</v>
      </c>
    </row>
    <row r="23" ht="15.75" customHeight="1">
      <c r="A23" s="10"/>
      <c r="B23" s="94" t="s">
        <v>138</v>
      </c>
      <c r="C23" s="10">
        <v>1.0</v>
      </c>
      <c r="D23" s="10">
        <v>1.0</v>
      </c>
      <c r="E23" s="10">
        <v>1.0</v>
      </c>
      <c r="F23" s="10">
        <v>1.0</v>
      </c>
      <c r="G23" s="10">
        <v>1.0</v>
      </c>
      <c r="H23" s="10">
        <v>1.0</v>
      </c>
      <c r="I23" s="10">
        <v>1.0</v>
      </c>
      <c r="J23" s="10">
        <v>1.0</v>
      </c>
      <c r="K23" s="10">
        <v>1.0</v>
      </c>
      <c r="L23" s="10">
        <v>1.0</v>
      </c>
      <c r="M23" s="10">
        <v>1.0</v>
      </c>
    </row>
    <row r="24" ht="15.75" customHeight="1">
      <c r="A24" s="10"/>
      <c r="B24" s="94" t="s">
        <v>139</v>
      </c>
      <c r="C24" s="10">
        <v>3.0</v>
      </c>
      <c r="D24" s="10">
        <v>3.0</v>
      </c>
      <c r="E24" s="10">
        <v>3.0</v>
      </c>
      <c r="F24" s="10">
        <v>3.0</v>
      </c>
      <c r="G24" s="10">
        <v>3.0</v>
      </c>
      <c r="H24" s="10">
        <v>3.0</v>
      </c>
      <c r="I24" s="10">
        <v>3.0</v>
      </c>
      <c r="J24" s="10">
        <v>3.0</v>
      </c>
      <c r="K24" s="10">
        <v>3.0</v>
      </c>
      <c r="L24" s="10">
        <v>3.0</v>
      </c>
      <c r="M24" s="10">
        <v>3.0</v>
      </c>
    </row>
    <row r="25" ht="15.75" customHeight="1">
      <c r="A25" s="10"/>
      <c r="B25" s="94" t="s">
        <v>140</v>
      </c>
      <c r="C25" s="10">
        <v>2.0</v>
      </c>
      <c r="D25" s="10">
        <v>2.0</v>
      </c>
      <c r="E25" s="10">
        <v>2.0</v>
      </c>
      <c r="F25" s="10">
        <v>2.0</v>
      </c>
      <c r="G25" s="10">
        <v>2.0</v>
      </c>
      <c r="H25" s="10">
        <v>2.0</v>
      </c>
      <c r="I25" s="10">
        <v>2.0</v>
      </c>
      <c r="J25" s="10">
        <v>2.0</v>
      </c>
      <c r="K25" s="10">
        <v>2.0</v>
      </c>
      <c r="L25" s="10">
        <v>2.0</v>
      </c>
      <c r="M25" s="10">
        <v>2.0</v>
      </c>
    </row>
    <row r="26" ht="15.75" customHeight="1">
      <c r="A26" s="10"/>
      <c r="B26" s="10"/>
      <c r="M26" s="96"/>
    </row>
    <row r="27" ht="15.75" customHeight="1">
      <c r="A27" s="91" t="s">
        <v>55</v>
      </c>
      <c r="B27" s="91"/>
      <c r="C27" s="91">
        <f t="shared" ref="C27:M27" si="3">SUM(C28:C52)</f>
        <v>24</v>
      </c>
      <c r="D27" s="91">
        <f t="shared" si="3"/>
        <v>22</v>
      </c>
      <c r="E27" s="91">
        <f t="shared" si="3"/>
        <v>24</v>
      </c>
      <c r="F27" s="91">
        <f t="shared" si="3"/>
        <v>21</v>
      </c>
      <c r="G27" s="91">
        <f t="shared" si="3"/>
        <v>23</v>
      </c>
      <c r="H27" s="91">
        <f t="shared" si="3"/>
        <v>23</v>
      </c>
      <c r="I27" s="91">
        <f t="shared" si="3"/>
        <v>21</v>
      </c>
      <c r="J27" s="91">
        <f t="shared" si="3"/>
        <v>23</v>
      </c>
      <c r="K27" s="91">
        <f t="shared" si="3"/>
        <v>23</v>
      </c>
      <c r="L27" s="91">
        <f t="shared" si="3"/>
        <v>22</v>
      </c>
      <c r="M27" s="91">
        <f t="shared" si="3"/>
        <v>25</v>
      </c>
      <c r="N27" s="93"/>
      <c r="O27" s="93"/>
      <c r="P27" s="93"/>
      <c r="Q27" s="93"/>
      <c r="R27" s="93"/>
    </row>
    <row r="28" ht="15.75" customHeight="1">
      <c r="B28" s="97" t="s">
        <v>141</v>
      </c>
      <c r="C28" s="10">
        <v>1.0</v>
      </c>
      <c r="D28" s="10">
        <v>1.0</v>
      </c>
      <c r="E28" s="10">
        <v>1.0</v>
      </c>
      <c r="F28" s="10">
        <v>1.0</v>
      </c>
      <c r="G28" s="10">
        <v>1.0</v>
      </c>
      <c r="H28" s="10">
        <v>1.0</v>
      </c>
      <c r="I28" s="10">
        <v>1.0</v>
      </c>
      <c r="J28" s="10">
        <v>1.0</v>
      </c>
      <c r="K28" s="10">
        <v>1.0</v>
      </c>
      <c r="L28" s="10">
        <v>1.0</v>
      </c>
      <c r="M28" s="96">
        <v>1.0</v>
      </c>
    </row>
    <row r="29" ht="15.75" customHeight="1">
      <c r="A29" s="10"/>
      <c r="B29" s="97" t="s">
        <v>142</v>
      </c>
      <c r="C29" s="10">
        <v>1.0</v>
      </c>
      <c r="D29" s="10"/>
      <c r="E29" s="10">
        <v>1.0</v>
      </c>
      <c r="F29" s="10"/>
      <c r="G29" s="10">
        <v>1.0</v>
      </c>
      <c r="H29" s="10">
        <v>1.0</v>
      </c>
      <c r="I29" s="10"/>
      <c r="J29" s="10">
        <v>1.0</v>
      </c>
      <c r="K29" s="10">
        <v>1.0</v>
      </c>
      <c r="L29" s="10"/>
      <c r="M29" s="96">
        <v>1.0</v>
      </c>
    </row>
    <row r="30" ht="15.75" customHeight="1">
      <c r="A30" s="10"/>
      <c r="B30" s="97" t="s">
        <v>143</v>
      </c>
      <c r="C30" s="10">
        <v>1.0</v>
      </c>
      <c r="D30" s="10">
        <v>1.0</v>
      </c>
      <c r="E30" s="10">
        <v>1.0</v>
      </c>
      <c r="F30" s="10"/>
      <c r="G30" s="10">
        <v>1.0</v>
      </c>
      <c r="H30" s="10">
        <v>1.0</v>
      </c>
      <c r="I30" s="10"/>
      <c r="J30" s="10">
        <v>1.0</v>
      </c>
      <c r="K30" s="10">
        <v>1.0</v>
      </c>
      <c r="L30" s="10">
        <v>1.0</v>
      </c>
      <c r="M30" s="96">
        <v>1.0</v>
      </c>
    </row>
    <row r="31" ht="15.75" customHeight="1">
      <c r="A31" s="10"/>
      <c r="B31" s="97" t="s">
        <v>144</v>
      </c>
      <c r="C31" s="10">
        <v>1.0</v>
      </c>
      <c r="D31" s="10">
        <v>1.0</v>
      </c>
      <c r="E31" s="10">
        <v>1.0</v>
      </c>
      <c r="F31" s="10">
        <v>1.0</v>
      </c>
      <c r="G31" s="10">
        <v>1.0</v>
      </c>
      <c r="H31" s="10">
        <v>1.0</v>
      </c>
      <c r="I31" s="10">
        <v>1.0</v>
      </c>
      <c r="J31" s="10">
        <v>1.0</v>
      </c>
      <c r="K31" s="10">
        <v>1.0</v>
      </c>
      <c r="L31" s="10">
        <v>1.0</v>
      </c>
      <c r="M31" s="96">
        <v>1.0</v>
      </c>
    </row>
    <row r="32" ht="15.75" customHeight="1">
      <c r="A32" s="10"/>
      <c r="B32" s="97" t="s">
        <v>145</v>
      </c>
      <c r="C32" s="10">
        <v>1.0</v>
      </c>
      <c r="D32" s="10">
        <v>1.0</v>
      </c>
      <c r="E32" s="10">
        <v>1.0</v>
      </c>
      <c r="F32" s="10">
        <v>1.0</v>
      </c>
      <c r="G32" s="10">
        <v>1.0</v>
      </c>
      <c r="H32" s="10">
        <v>1.0</v>
      </c>
      <c r="I32" s="10">
        <v>1.0</v>
      </c>
      <c r="J32" s="10">
        <v>1.0</v>
      </c>
      <c r="K32" s="10">
        <v>1.0</v>
      </c>
      <c r="L32" s="10">
        <v>1.0</v>
      </c>
      <c r="M32" s="96">
        <v>1.0</v>
      </c>
    </row>
    <row r="33" ht="15.75" customHeight="1">
      <c r="A33" s="10"/>
      <c r="B33" s="97" t="s">
        <v>146</v>
      </c>
      <c r="C33" s="10">
        <v>1.0</v>
      </c>
      <c r="D33" s="10">
        <v>1.0</v>
      </c>
      <c r="E33" s="10">
        <v>1.0</v>
      </c>
      <c r="F33" s="10">
        <v>1.0</v>
      </c>
      <c r="G33" s="10">
        <v>1.0</v>
      </c>
      <c r="H33" s="10">
        <v>1.0</v>
      </c>
      <c r="I33" s="10">
        <v>1.0</v>
      </c>
      <c r="J33" s="10">
        <v>1.0</v>
      </c>
      <c r="K33" s="10">
        <v>1.0</v>
      </c>
      <c r="L33" s="10">
        <v>1.0</v>
      </c>
      <c r="M33" s="96">
        <v>1.0</v>
      </c>
    </row>
    <row r="34" ht="15.75" customHeight="1">
      <c r="A34" s="10"/>
      <c r="B34" s="97" t="s">
        <v>147</v>
      </c>
      <c r="C34" s="10">
        <v>1.0</v>
      </c>
      <c r="D34" s="10">
        <v>1.0</v>
      </c>
      <c r="E34" s="10">
        <v>1.0</v>
      </c>
      <c r="F34" s="10">
        <v>1.0</v>
      </c>
      <c r="G34" s="10">
        <v>1.0</v>
      </c>
      <c r="H34" s="10">
        <v>1.0</v>
      </c>
      <c r="I34" s="10">
        <v>1.0</v>
      </c>
      <c r="J34" s="10">
        <v>1.0</v>
      </c>
      <c r="K34" s="10">
        <v>1.0</v>
      </c>
      <c r="L34" s="10">
        <v>1.0</v>
      </c>
      <c r="M34" s="96">
        <v>1.0</v>
      </c>
    </row>
    <row r="35" ht="15.75" customHeight="1">
      <c r="A35" s="10"/>
      <c r="B35" s="97" t="s">
        <v>148</v>
      </c>
      <c r="C35" s="10">
        <v>1.0</v>
      </c>
      <c r="D35" s="10">
        <v>1.0</v>
      </c>
      <c r="E35" s="10">
        <v>1.0</v>
      </c>
      <c r="F35" s="10">
        <v>1.0</v>
      </c>
      <c r="G35" s="10">
        <v>1.0</v>
      </c>
      <c r="H35" s="10">
        <v>1.0</v>
      </c>
      <c r="I35" s="10">
        <v>1.0</v>
      </c>
      <c r="J35" s="10">
        <v>1.0</v>
      </c>
      <c r="K35" s="10">
        <v>1.0</v>
      </c>
      <c r="L35" s="10">
        <v>1.0</v>
      </c>
      <c r="M35" s="96">
        <v>1.0</v>
      </c>
    </row>
    <row r="36" ht="15.75" customHeight="1">
      <c r="A36" s="10"/>
      <c r="B36" s="97" t="s">
        <v>149</v>
      </c>
      <c r="C36" s="10">
        <v>1.0</v>
      </c>
      <c r="D36" s="10">
        <v>1.0</v>
      </c>
      <c r="E36" s="10">
        <v>1.0</v>
      </c>
      <c r="F36" s="10">
        <v>1.0</v>
      </c>
      <c r="G36" s="10">
        <v>1.0</v>
      </c>
      <c r="H36" s="10">
        <v>1.0</v>
      </c>
      <c r="I36" s="10">
        <v>1.0</v>
      </c>
      <c r="J36" s="10">
        <v>1.0</v>
      </c>
      <c r="K36" s="10">
        <v>1.0</v>
      </c>
      <c r="L36" s="10">
        <v>1.0</v>
      </c>
      <c r="M36" s="96">
        <v>1.0</v>
      </c>
    </row>
    <row r="37" ht="15.75" customHeight="1">
      <c r="A37" s="10"/>
      <c r="B37" s="97" t="s">
        <v>150</v>
      </c>
      <c r="C37" s="10">
        <v>1.0</v>
      </c>
      <c r="D37" s="10">
        <v>1.0</v>
      </c>
      <c r="E37" s="10">
        <v>1.0</v>
      </c>
      <c r="F37" s="10">
        <v>1.0</v>
      </c>
      <c r="G37" s="10">
        <v>1.0</v>
      </c>
      <c r="H37" s="10">
        <v>1.0</v>
      </c>
      <c r="I37" s="10">
        <v>1.0</v>
      </c>
      <c r="J37" s="10">
        <v>1.0</v>
      </c>
      <c r="K37" s="10">
        <v>1.0</v>
      </c>
      <c r="L37" s="10">
        <v>1.0</v>
      </c>
      <c r="M37" s="96">
        <v>1.0</v>
      </c>
    </row>
    <row r="38" ht="15.75" customHeight="1">
      <c r="A38" s="10"/>
      <c r="B38" s="97" t="s">
        <v>151</v>
      </c>
      <c r="C38" s="10">
        <v>1.0</v>
      </c>
      <c r="D38" s="10">
        <v>1.0</v>
      </c>
      <c r="E38" s="10">
        <v>1.0</v>
      </c>
      <c r="F38" s="10">
        <v>1.0</v>
      </c>
      <c r="G38" s="10">
        <v>1.0</v>
      </c>
      <c r="H38" s="10">
        <v>1.0</v>
      </c>
      <c r="I38" s="10">
        <v>1.0</v>
      </c>
      <c r="J38" s="10">
        <v>1.0</v>
      </c>
      <c r="K38" s="10">
        <v>1.0</v>
      </c>
      <c r="L38" s="10">
        <v>1.0</v>
      </c>
      <c r="M38" s="96">
        <v>1.0</v>
      </c>
    </row>
    <row r="39" ht="15.75" customHeight="1">
      <c r="A39" s="10"/>
      <c r="B39" s="97" t="s">
        <v>152</v>
      </c>
      <c r="C39" s="10">
        <v>1.0</v>
      </c>
      <c r="D39" s="10">
        <v>1.0</v>
      </c>
      <c r="E39" s="10">
        <v>1.0</v>
      </c>
      <c r="F39" s="10">
        <v>1.0</v>
      </c>
      <c r="G39" s="10">
        <v>1.0</v>
      </c>
      <c r="H39" s="10">
        <v>1.0</v>
      </c>
      <c r="I39" s="10">
        <v>1.0</v>
      </c>
      <c r="J39" s="10">
        <v>1.0</v>
      </c>
      <c r="K39" s="10">
        <v>1.0</v>
      </c>
      <c r="L39" s="10">
        <v>1.0</v>
      </c>
      <c r="M39" s="96">
        <v>1.0</v>
      </c>
    </row>
    <row r="40" ht="15.75" customHeight="1">
      <c r="A40" s="10"/>
      <c r="B40" s="97" t="s">
        <v>153</v>
      </c>
      <c r="C40" s="10">
        <v>1.0</v>
      </c>
      <c r="D40" s="10">
        <v>1.0</v>
      </c>
      <c r="E40" s="10">
        <v>1.0</v>
      </c>
      <c r="F40" s="10">
        <v>1.0</v>
      </c>
      <c r="G40" s="10">
        <v>1.0</v>
      </c>
      <c r="H40" s="10">
        <v>1.0</v>
      </c>
      <c r="I40" s="10">
        <v>1.0</v>
      </c>
      <c r="J40" s="10">
        <v>1.0</v>
      </c>
      <c r="K40" s="10">
        <v>1.0</v>
      </c>
      <c r="L40" s="10">
        <v>1.0</v>
      </c>
      <c r="M40" s="96">
        <v>1.0</v>
      </c>
    </row>
    <row r="41" ht="15.75" customHeight="1">
      <c r="A41" s="10"/>
      <c r="B41" s="97" t="s">
        <v>154</v>
      </c>
      <c r="C41" s="10">
        <v>1.0</v>
      </c>
      <c r="D41" s="10">
        <v>1.0</v>
      </c>
      <c r="E41" s="10">
        <v>1.0</v>
      </c>
      <c r="F41" s="10">
        <v>1.0</v>
      </c>
      <c r="G41" s="10">
        <v>1.0</v>
      </c>
      <c r="H41" s="10">
        <v>1.0</v>
      </c>
      <c r="I41" s="10">
        <v>1.0</v>
      </c>
      <c r="J41" s="10">
        <v>1.0</v>
      </c>
      <c r="K41" s="10">
        <v>1.0</v>
      </c>
      <c r="L41" s="10">
        <v>1.0</v>
      </c>
      <c r="M41" s="96">
        <v>1.0</v>
      </c>
    </row>
    <row r="42" ht="15.75" customHeight="1">
      <c r="A42" s="10"/>
      <c r="B42" s="97" t="s">
        <v>155</v>
      </c>
      <c r="C42" s="10">
        <v>1.0</v>
      </c>
      <c r="D42" s="10">
        <v>1.0</v>
      </c>
      <c r="E42" s="10">
        <v>1.0</v>
      </c>
      <c r="F42" s="10">
        <v>1.0</v>
      </c>
      <c r="G42" s="10">
        <v>1.0</v>
      </c>
      <c r="H42" s="10">
        <v>1.0</v>
      </c>
      <c r="I42" s="10">
        <v>1.0</v>
      </c>
      <c r="J42" s="10">
        <v>1.0</v>
      </c>
      <c r="K42" s="10">
        <v>1.0</v>
      </c>
      <c r="L42" s="10">
        <v>1.0</v>
      </c>
      <c r="M42" s="96">
        <v>1.0</v>
      </c>
    </row>
    <row r="43" ht="15.75" customHeight="1">
      <c r="A43" s="10"/>
      <c r="B43" s="97" t="s">
        <v>156</v>
      </c>
      <c r="C43" s="10">
        <v>1.0</v>
      </c>
      <c r="D43" s="10">
        <v>1.0</v>
      </c>
      <c r="E43" s="10">
        <v>1.0</v>
      </c>
      <c r="F43" s="10">
        <v>1.0</v>
      </c>
      <c r="G43" s="10">
        <v>1.0</v>
      </c>
      <c r="H43" s="10">
        <v>1.0</v>
      </c>
      <c r="I43" s="10">
        <v>1.0</v>
      </c>
      <c r="J43" s="10">
        <v>1.0</v>
      </c>
      <c r="K43" s="10">
        <v>1.0</v>
      </c>
      <c r="L43" s="10">
        <v>1.0</v>
      </c>
      <c r="M43" s="96">
        <v>1.0</v>
      </c>
    </row>
    <row r="44" ht="15.75" customHeight="1">
      <c r="A44" s="10"/>
      <c r="B44" s="97" t="s">
        <v>157</v>
      </c>
      <c r="C44" s="10">
        <v>1.0</v>
      </c>
      <c r="D44" s="10">
        <v>1.0</v>
      </c>
      <c r="E44" s="10">
        <v>1.0</v>
      </c>
      <c r="F44" s="10">
        <v>1.0</v>
      </c>
      <c r="G44" s="10">
        <v>1.0</v>
      </c>
      <c r="H44" s="10">
        <v>1.0</v>
      </c>
      <c r="I44" s="10">
        <v>1.0</v>
      </c>
      <c r="J44" s="10">
        <v>1.0</v>
      </c>
      <c r="K44" s="10">
        <v>1.0</v>
      </c>
      <c r="L44" s="10">
        <v>1.0</v>
      </c>
      <c r="M44" s="96">
        <v>1.0</v>
      </c>
    </row>
    <row r="45" ht="15.75" customHeight="1">
      <c r="A45" s="10"/>
      <c r="B45" s="97" t="s">
        <v>158</v>
      </c>
      <c r="C45" s="10">
        <v>1.0</v>
      </c>
      <c r="D45" s="10">
        <v>1.0</v>
      </c>
      <c r="E45" s="10">
        <v>1.0</v>
      </c>
      <c r="F45" s="10">
        <v>1.0</v>
      </c>
      <c r="G45" s="10">
        <v>1.0</v>
      </c>
      <c r="H45" s="10">
        <v>1.0</v>
      </c>
      <c r="I45" s="10">
        <v>1.0</v>
      </c>
      <c r="J45" s="10">
        <v>1.0</v>
      </c>
      <c r="K45" s="10">
        <v>1.0</v>
      </c>
      <c r="L45" s="10">
        <v>1.0</v>
      </c>
      <c r="M45" s="96">
        <v>1.0</v>
      </c>
    </row>
    <row r="46" ht="15.75" customHeight="1">
      <c r="A46" s="10"/>
      <c r="B46" s="97" t="s">
        <v>159</v>
      </c>
      <c r="C46" s="10">
        <v>1.0</v>
      </c>
      <c r="D46" s="10">
        <v>1.0</v>
      </c>
      <c r="E46" s="10">
        <v>1.0</v>
      </c>
      <c r="F46" s="10">
        <v>1.0</v>
      </c>
      <c r="G46" s="10">
        <v>1.0</v>
      </c>
      <c r="H46" s="10">
        <v>1.0</v>
      </c>
      <c r="I46" s="10">
        <v>1.0</v>
      </c>
      <c r="J46" s="10">
        <v>1.0</v>
      </c>
      <c r="K46" s="10">
        <v>1.0</v>
      </c>
      <c r="L46" s="10">
        <v>1.0</v>
      </c>
      <c r="M46" s="96">
        <v>1.0</v>
      </c>
    </row>
    <row r="47" ht="15.75" customHeight="1">
      <c r="A47" s="10"/>
      <c r="B47" s="97" t="s">
        <v>160</v>
      </c>
      <c r="C47" s="10">
        <v>1.0</v>
      </c>
      <c r="D47" s="10"/>
      <c r="E47" s="10">
        <v>1.0</v>
      </c>
      <c r="F47" s="10"/>
      <c r="G47" s="10"/>
      <c r="H47" s="10"/>
      <c r="I47" s="10"/>
      <c r="J47" s="10"/>
      <c r="K47" s="10"/>
      <c r="L47" s="10"/>
      <c r="M47" s="96">
        <v>1.0</v>
      </c>
    </row>
    <row r="48" ht="15.75" customHeight="1">
      <c r="A48" s="10"/>
      <c r="B48" s="97" t="s">
        <v>161</v>
      </c>
      <c r="C48" s="10">
        <v>1.0</v>
      </c>
      <c r="D48" s="10">
        <v>1.0</v>
      </c>
      <c r="E48" s="10">
        <v>1.0</v>
      </c>
      <c r="F48" s="10">
        <v>1.0</v>
      </c>
      <c r="G48" s="10">
        <v>1.0</v>
      </c>
      <c r="H48" s="10">
        <v>1.0</v>
      </c>
      <c r="I48" s="10">
        <v>1.0</v>
      </c>
      <c r="J48" s="10">
        <v>1.0</v>
      </c>
      <c r="K48" s="10">
        <v>1.0</v>
      </c>
      <c r="L48" s="10">
        <v>1.0</v>
      </c>
      <c r="M48" s="96">
        <v>1.0</v>
      </c>
    </row>
    <row r="49" ht="15.75" customHeight="1">
      <c r="A49" s="10"/>
      <c r="B49" s="97" t="s">
        <v>162</v>
      </c>
      <c r="C49" s="10">
        <v>1.0</v>
      </c>
      <c r="D49" s="10">
        <v>1.0</v>
      </c>
      <c r="E49" s="10">
        <v>1.0</v>
      </c>
      <c r="F49" s="10"/>
      <c r="G49" s="10">
        <v>1.0</v>
      </c>
      <c r="H49" s="10">
        <v>1.0</v>
      </c>
      <c r="I49" s="10">
        <v>1.0</v>
      </c>
      <c r="J49" s="10">
        <v>1.0</v>
      </c>
      <c r="K49" s="10">
        <v>1.0</v>
      </c>
      <c r="L49" s="10">
        <v>1.0</v>
      </c>
      <c r="M49" s="96">
        <v>1.0</v>
      </c>
    </row>
    <row r="50" ht="15.75" customHeight="1">
      <c r="A50" s="98"/>
      <c r="B50" s="97" t="s">
        <v>163</v>
      </c>
      <c r="C50" s="10">
        <v>1.0</v>
      </c>
      <c r="D50" s="10">
        <v>1.0</v>
      </c>
      <c r="E50" s="10">
        <v>1.0</v>
      </c>
      <c r="F50" s="10">
        <v>1.0</v>
      </c>
      <c r="G50" s="10">
        <v>1.0</v>
      </c>
      <c r="H50" s="10">
        <v>1.0</v>
      </c>
      <c r="I50" s="10">
        <v>1.0</v>
      </c>
      <c r="J50" s="10">
        <v>1.0</v>
      </c>
      <c r="K50" s="10">
        <v>1.0</v>
      </c>
      <c r="L50" s="10">
        <v>1.0</v>
      </c>
      <c r="M50" s="96">
        <v>1.0</v>
      </c>
    </row>
    <row r="51" ht="15.75" customHeight="1">
      <c r="A51" s="98"/>
      <c r="B51" s="99" t="s">
        <v>164</v>
      </c>
      <c r="C51" s="10"/>
      <c r="D51" s="10"/>
      <c r="E51" s="10"/>
      <c r="F51" s="10">
        <v>1.0</v>
      </c>
      <c r="G51" s="10"/>
      <c r="H51" s="10"/>
      <c r="I51" s="10"/>
      <c r="J51" s="10"/>
      <c r="K51" s="10"/>
      <c r="L51" s="10"/>
      <c r="M51" s="96">
        <v>1.0</v>
      </c>
    </row>
    <row r="52" ht="15.75" customHeight="1">
      <c r="A52" s="98"/>
      <c r="B52" s="97" t="s">
        <v>165</v>
      </c>
      <c r="C52" s="10">
        <v>1.0</v>
      </c>
      <c r="D52" s="10">
        <v>1.0</v>
      </c>
      <c r="E52" s="10">
        <v>1.0</v>
      </c>
      <c r="F52" s="10">
        <v>1.0</v>
      </c>
      <c r="G52" s="10">
        <v>1.0</v>
      </c>
      <c r="H52" s="10">
        <v>1.0</v>
      </c>
      <c r="I52" s="10">
        <v>1.0</v>
      </c>
      <c r="J52" s="10">
        <v>1.0</v>
      </c>
      <c r="K52" s="10">
        <v>1.0</v>
      </c>
      <c r="L52" s="10">
        <v>1.0</v>
      </c>
      <c r="M52" s="96">
        <v>1.0</v>
      </c>
    </row>
    <row r="53" ht="15.75" customHeight="1">
      <c r="A53" s="10"/>
      <c r="B53" s="100"/>
      <c r="M53" s="96"/>
    </row>
    <row r="54" ht="15.75" customHeight="1">
      <c r="A54" s="91" t="s">
        <v>56</v>
      </c>
      <c r="B54" s="91"/>
      <c r="C54" s="91">
        <f t="shared" ref="C54:M54" si="4">SUM(C55:C64)</f>
        <v>2</v>
      </c>
      <c r="D54" s="91">
        <f t="shared" si="4"/>
        <v>6</v>
      </c>
      <c r="E54" s="91">
        <f t="shared" si="4"/>
        <v>6</v>
      </c>
      <c r="F54" s="91">
        <f t="shared" si="4"/>
        <v>6</v>
      </c>
      <c r="G54" s="91">
        <f t="shared" si="4"/>
        <v>6</v>
      </c>
      <c r="H54" s="91">
        <f t="shared" si="4"/>
        <v>6</v>
      </c>
      <c r="I54" s="91">
        <f t="shared" si="4"/>
        <v>1</v>
      </c>
      <c r="J54" s="91">
        <f t="shared" si="4"/>
        <v>6</v>
      </c>
      <c r="K54" s="91">
        <f t="shared" si="4"/>
        <v>6</v>
      </c>
      <c r="L54" s="91">
        <f t="shared" si="4"/>
        <v>6</v>
      </c>
      <c r="M54" s="91">
        <f t="shared" si="4"/>
        <v>9</v>
      </c>
      <c r="N54" s="93"/>
      <c r="O54" s="93"/>
      <c r="P54" s="93"/>
      <c r="Q54" s="93"/>
      <c r="R54" s="93"/>
    </row>
    <row r="55" ht="15.75" customHeight="1">
      <c r="A55" s="10"/>
      <c r="B55" s="99" t="s">
        <v>166</v>
      </c>
      <c r="C55" s="10"/>
      <c r="D55" s="10">
        <v>1.0</v>
      </c>
      <c r="E55" s="10">
        <v>1.0</v>
      </c>
      <c r="F55" s="10">
        <v>1.0</v>
      </c>
      <c r="G55" s="10">
        <v>1.0</v>
      </c>
      <c r="H55" s="10">
        <v>1.0</v>
      </c>
      <c r="I55" s="10"/>
      <c r="J55" s="10">
        <v>1.0</v>
      </c>
      <c r="K55" s="10">
        <v>1.0</v>
      </c>
      <c r="L55" s="10">
        <v>1.0</v>
      </c>
      <c r="M55" s="96">
        <v>1.0</v>
      </c>
    </row>
    <row r="56" ht="15.75" customHeight="1">
      <c r="A56" s="10"/>
      <c r="B56" s="99" t="s">
        <v>167</v>
      </c>
      <c r="C56" s="10"/>
      <c r="D56" s="10">
        <v>1.0</v>
      </c>
      <c r="E56" s="10">
        <v>1.0</v>
      </c>
      <c r="F56" s="10">
        <v>1.0</v>
      </c>
      <c r="G56" s="10">
        <v>1.0</v>
      </c>
      <c r="H56" s="10">
        <v>1.0</v>
      </c>
      <c r="I56" s="10"/>
      <c r="J56" s="10">
        <v>1.0</v>
      </c>
      <c r="K56" s="10">
        <v>1.0</v>
      </c>
      <c r="L56" s="10">
        <v>1.0</v>
      </c>
      <c r="M56" s="96">
        <v>1.0</v>
      </c>
    </row>
    <row r="57" ht="15.75" customHeight="1">
      <c r="A57" s="10"/>
      <c r="B57" s="99" t="s">
        <v>168</v>
      </c>
      <c r="C57" s="10"/>
      <c r="D57" s="10">
        <v>1.0</v>
      </c>
      <c r="E57" s="10">
        <v>1.0</v>
      </c>
      <c r="F57" s="10">
        <v>1.0</v>
      </c>
      <c r="G57" s="10">
        <v>1.0</v>
      </c>
      <c r="H57" s="10">
        <v>1.0</v>
      </c>
      <c r="I57" s="10"/>
      <c r="J57" s="10">
        <v>1.0</v>
      </c>
      <c r="K57" s="10">
        <v>1.0</v>
      </c>
      <c r="L57" s="10">
        <v>1.0</v>
      </c>
      <c r="M57" s="96">
        <v>1.0</v>
      </c>
    </row>
    <row r="58" ht="15.75" customHeight="1">
      <c r="A58" s="10"/>
      <c r="B58" s="99" t="s">
        <v>169</v>
      </c>
      <c r="C58" s="10"/>
      <c r="D58" s="10"/>
      <c r="E58" s="10"/>
      <c r="F58" s="10"/>
      <c r="G58" s="10"/>
      <c r="H58" s="10"/>
      <c r="I58" s="10">
        <v>1.0</v>
      </c>
      <c r="J58" s="10"/>
      <c r="K58" s="10"/>
      <c r="L58" s="10"/>
      <c r="M58" s="96">
        <v>1.0</v>
      </c>
    </row>
    <row r="59" ht="15.75" customHeight="1">
      <c r="A59" s="10"/>
      <c r="B59" s="99" t="s">
        <v>170</v>
      </c>
      <c r="C59" s="10">
        <v>1.0</v>
      </c>
      <c r="D59" s="10">
        <v>1.0</v>
      </c>
      <c r="E59" s="10">
        <v>1.0</v>
      </c>
      <c r="F59" s="10"/>
      <c r="G59" s="10">
        <v>1.0</v>
      </c>
      <c r="H59" s="10">
        <v>1.0</v>
      </c>
      <c r="I59" s="10"/>
      <c r="J59" s="10">
        <v>1.0</v>
      </c>
      <c r="K59" s="10">
        <v>1.0</v>
      </c>
      <c r="L59" s="10">
        <v>1.0</v>
      </c>
      <c r="M59" s="96">
        <v>1.0</v>
      </c>
    </row>
    <row r="60" ht="15.75" customHeight="1">
      <c r="A60" s="10"/>
      <c r="B60" s="99" t="s">
        <v>171</v>
      </c>
      <c r="C60" s="10">
        <v>1.0</v>
      </c>
      <c r="D60" s="10">
        <v>1.0</v>
      </c>
      <c r="E60" s="10">
        <v>1.0</v>
      </c>
      <c r="F60" s="10"/>
      <c r="G60" s="10">
        <v>1.0</v>
      </c>
      <c r="H60" s="10">
        <v>1.0</v>
      </c>
      <c r="I60" s="10"/>
      <c r="J60" s="10">
        <v>1.0</v>
      </c>
      <c r="K60" s="10">
        <v>1.0</v>
      </c>
      <c r="L60" s="10">
        <v>1.0</v>
      </c>
      <c r="M60" s="96">
        <v>1.0</v>
      </c>
    </row>
    <row r="61" ht="15.75" customHeight="1">
      <c r="A61" s="10"/>
      <c r="B61" s="99" t="s">
        <v>172</v>
      </c>
      <c r="C61" s="10"/>
      <c r="D61" s="10">
        <v>1.0</v>
      </c>
      <c r="E61" s="10">
        <v>1.0</v>
      </c>
      <c r="F61" s="10">
        <v>1.0</v>
      </c>
      <c r="G61" s="10">
        <v>1.0</v>
      </c>
      <c r="H61" s="10">
        <v>1.0</v>
      </c>
      <c r="I61" s="10"/>
      <c r="J61" s="10">
        <v>1.0</v>
      </c>
      <c r="K61" s="10">
        <v>1.0</v>
      </c>
      <c r="L61" s="10">
        <v>1.0</v>
      </c>
      <c r="M61" s="96">
        <v>1.0</v>
      </c>
    </row>
    <row r="62" ht="15.75" customHeight="1">
      <c r="A62" s="10"/>
      <c r="B62" s="99" t="s">
        <v>173</v>
      </c>
      <c r="C62" s="10"/>
      <c r="D62" s="10"/>
      <c r="E62" s="10"/>
      <c r="F62" s="10">
        <v>1.0</v>
      </c>
      <c r="G62" s="10"/>
      <c r="H62" s="10"/>
      <c r="I62" s="10"/>
      <c r="J62" s="10"/>
      <c r="K62" s="10"/>
      <c r="L62" s="10"/>
      <c r="M62" s="96">
        <v>1.0</v>
      </c>
    </row>
    <row r="63" ht="15.75" customHeight="1">
      <c r="A63" s="10"/>
      <c r="B63" s="99" t="s">
        <v>174</v>
      </c>
      <c r="C63" s="10"/>
      <c r="D63" s="10"/>
      <c r="E63" s="10"/>
      <c r="F63" s="10">
        <v>1.0</v>
      </c>
      <c r="G63" s="10"/>
      <c r="H63" s="10"/>
      <c r="I63" s="10"/>
      <c r="J63" s="10"/>
      <c r="K63" s="10"/>
      <c r="L63" s="10"/>
      <c r="M63" s="96">
        <v>1.0</v>
      </c>
    </row>
    <row r="64" ht="15.75" customHeight="1">
      <c r="A64" s="10"/>
      <c r="B64" s="100"/>
      <c r="M64" s="96"/>
    </row>
    <row r="65" ht="15.75" customHeight="1">
      <c r="A65" s="91" t="s">
        <v>57</v>
      </c>
      <c r="B65" s="91"/>
      <c r="C65" s="91">
        <f t="shared" ref="C65:M65" si="5">SUM(C66:C82)</f>
        <v>2</v>
      </c>
      <c r="D65" s="91">
        <f t="shared" si="5"/>
        <v>4</v>
      </c>
      <c r="E65" s="91">
        <f t="shared" si="5"/>
        <v>3</v>
      </c>
      <c r="F65" s="91">
        <f t="shared" si="5"/>
        <v>0</v>
      </c>
      <c r="G65" s="91">
        <f t="shared" si="5"/>
        <v>6</v>
      </c>
      <c r="H65" s="91">
        <f t="shared" si="5"/>
        <v>3</v>
      </c>
      <c r="I65" s="91">
        <f t="shared" si="5"/>
        <v>1</v>
      </c>
      <c r="J65" s="91">
        <f t="shared" si="5"/>
        <v>5</v>
      </c>
      <c r="K65" s="91">
        <f t="shared" si="5"/>
        <v>2</v>
      </c>
      <c r="L65" s="91">
        <f t="shared" si="5"/>
        <v>0</v>
      </c>
      <c r="M65" s="91">
        <f t="shared" si="5"/>
        <v>17</v>
      </c>
      <c r="N65" s="93"/>
      <c r="O65" s="93"/>
      <c r="P65" s="93"/>
      <c r="Q65" s="93"/>
      <c r="R65" s="93"/>
    </row>
    <row r="66" ht="15.75" customHeight="1">
      <c r="B66" s="99" t="s">
        <v>175</v>
      </c>
      <c r="C66" s="10"/>
      <c r="D66" s="10">
        <v>1.0</v>
      </c>
      <c r="E66" s="10"/>
      <c r="F66" s="10"/>
      <c r="G66" s="10">
        <v>1.0</v>
      </c>
      <c r="H66" s="10"/>
      <c r="I66" s="10"/>
      <c r="J66" s="10"/>
      <c r="K66" s="10"/>
      <c r="L66" s="10"/>
      <c r="M66" s="96">
        <v>1.0</v>
      </c>
    </row>
    <row r="67" ht="15.75" customHeight="1">
      <c r="A67" s="10"/>
      <c r="B67" s="99" t="s">
        <v>176</v>
      </c>
      <c r="C67" s="10"/>
      <c r="D67" s="10">
        <v>1.0</v>
      </c>
      <c r="E67" s="10"/>
      <c r="F67" s="10"/>
      <c r="G67" s="10"/>
      <c r="H67" s="10"/>
      <c r="I67" s="10"/>
      <c r="J67" s="10"/>
      <c r="K67" s="10"/>
      <c r="L67" s="10"/>
      <c r="M67" s="96">
        <v>1.0</v>
      </c>
    </row>
    <row r="68" ht="15.75" customHeight="1">
      <c r="A68" s="10"/>
      <c r="B68" s="99" t="s">
        <v>177</v>
      </c>
      <c r="C68" s="10"/>
      <c r="D68" s="10"/>
      <c r="E68" s="10"/>
      <c r="F68" s="10"/>
      <c r="G68" s="10"/>
      <c r="H68" s="10"/>
      <c r="I68" s="10"/>
      <c r="J68" s="10"/>
      <c r="K68" s="10">
        <v>1.0</v>
      </c>
      <c r="L68" s="10"/>
      <c r="M68" s="96">
        <v>1.0</v>
      </c>
    </row>
    <row r="69" ht="15.75" customHeight="1">
      <c r="A69" s="10"/>
      <c r="B69" s="99" t="s">
        <v>178</v>
      </c>
      <c r="C69" s="10"/>
      <c r="D69" s="10"/>
      <c r="E69" s="10"/>
      <c r="F69" s="10"/>
      <c r="G69" s="10"/>
      <c r="H69" s="10"/>
      <c r="I69" s="10"/>
      <c r="J69" s="10"/>
      <c r="K69" s="10">
        <v>1.0</v>
      </c>
      <c r="L69" s="10"/>
      <c r="M69" s="96">
        <v>1.0</v>
      </c>
    </row>
    <row r="70">
      <c r="A70" s="10"/>
      <c r="B70" s="99" t="s">
        <v>179</v>
      </c>
      <c r="C70" s="10">
        <v>1.0</v>
      </c>
      <c r="D70" s="10"/>
      <c r="E70" s="10"/>
      <c r="F70" s="10"/>
      <c r="G70" s="10"/>
      <c r="H70" s="10"/>
      <c r="I70" s="10"/>
      <c r="J70" s="10"/>
      <c r="K70" s="10"/>
      <c r="L70" s="10"/>
      <c r="M70" s="96">
        <v>1.0</v>
      </c>
    </row>
    <row r="71" ht="15.75" customHeight="1">
      <c r="A71" s="10"/>
      <c r="B71" s="99" t="s">
        <v>180</v>
      </c>
      <c r="C71" s="10"/>
      <c r="D71" s="10">
        <v>1.0</v>
      </c>
      <c r="E71" s="10">
        <v>1.0</v>
      </c>
      <c r="F71" s="10"/>
      <c r="G71" s="10">
        <v>1.0</v>
      </c>
      <c r="H71" s="10"/>
      <c r="I71" s="10"/>
      <c r="J71" s="10">
        <v>1.0</v>
      </c>
      <c r="K71" s="10"/>
      <c r="L71" s="10"/>
      <c r="M71" s="96">
        <v>1.0</v>
      </c>
    </row>
    <row r="72" ht="15.75" customHeight="1">
      <c r="A72" s="10"/>
      <c r="B72" s="99" t="s">
        <v>181</v>
      </c>
      <c r="C72" s="10"/>
      <c r="D72" s="10"/>
      <c r="E72" s="10">
        <v>1.0</v>
      </c>
      <c r="F72" s="10"/>
      <c r="G72" s="10"/>
      <c r="H72" s="10"/>
      <c r="I72" s="10"/>
      <c r="J72" s="10"/>
      <c r="K72" s="10"/>
      <c r="L72" s="10"/>
      <c r="M72" s="96">
        <v>1.0</v>
      </c>
    </row>
    <row r="73" ht="15.75" customHeight="1">
      <c r="A73" s="10"/>
      <c r="B73" s="99" t="s">
        <v>182</v>
      </c>
      <c r="C73" s="10">
        <v>1.0</v>
      </c>
      <c r="D73" s="10">
        <v>1.0</v>
      </c>
      <c r="E73" s="10">
        <v>1.0</v>
      </c>
      <c r="F73" s="10"/>
      <c r="G73" s="10">
        <v>1.0</v>
      </c>
      <c r="H73" s="10">
        <v>1.0</v>
      </c>
      <c r="I73" s="10">
        <v>1.0</v>
      </c>
      <c r="J73" s="10"/>
      <c r="K73" s="10"/>
      <c r="L73" s="10"/>
      <c r="M73" s="96">
        <v>1.0</v>
      </c>
    </row>
    <row r="74" ht="15.75" customHeight="1">
      <c r="A74" s="10"/>
      <c r="B74" s="99" t="s">
        <v>183</v>
      </c>
      <c r="C74" s="10"/>
      <c r="D74" s="10"/>
      <c r="E74" s="10"/>
      <c r="F74" s="10"/>
      <c r="G74" s="10"/>
      <c r="H74" s="10"/>
      <c r="I74" s="10"/>
      <c r="J74" s="10">
        <v>1.0</v>
      </c>
      <c r="K74" s="10"/>
      <c r="L74" s="10"/>
      <c r="M74" s="96">
        <v>1.0</v>
      </c>
    </row>
    <row r="75" ht="15.75" customHeight="1">
      <c r="A75" s="10"/>
      <c r="B75" s="99" t="s">
        <v>184</v>
      </c>
      <c r="C75" s="10"/>
      <c r="D75" s="10"/>
      <c r="E75" s="10"/>
      <c r="F75" s="10"/>
      <c r="G75" s="10"/>
      <c r="H75" s="10"/>
      <c r="I75" s="10"/>
      <c r="J75" s="10">
        <v>1.0</v>
      </c>
      <c r="K75" s="10"/>
      <c r="L75" s="10"/>
      <c r="M75" s="96">
        <v>1.0</v>
      </c>
    </row>
    <row r="76" ht="15.75" customHeight="1">
      <c r="A76" s="10"/>
      <c r="B76" s="99" t="s">
        <v>185</v>
      </c>
      <c r="C76" s="10"/>
      <c r="D76" s="10"/>
      <c r="E76" s="10"/>
      <c r="F76" s="10"/>
      <c r="G76" s="10"/>
      <c r="H76" s="10"/>
      <c r="I76" s="10"/>
      <c r="J76" s="10">
        <v>1.0</v>
      </c>
      <c r="K76" s="10"/>
      <c r="L76" s="10"/>
      <c r="M76" s="96">
        <v>1.0</v>
      </c>
    </row>
    <row r="77" ht="15.75" customHeight="1">
      <c r="A77" s="10"/>
      <c r="B77" s="99" t="s">
        <v>186</v>
      </c>
      <c r="C77" s="10"/>
      <c r="D77" s="10"/>
      <c r="E77" s="10"/>
      <c r="F77" s="10"/>
      <c r="G77" s="10"/>
      <c r="H77" s="10"/>
      <c r="I77" s="10"/>
      <c r="J77" s="10">
        <v>1.0</v>
      </c>
      <c r="K77" s="10"/>
      <c r="L77" s="10"/>
      <c r="M77" s="96">
        <v>1.0</v>
      </c>
    </row>
    <row r="78" ht="15.75" customHeight="1">
      <c r="A78" s="10"/>
      <c r="B78" s="99" t="s">
        <v>187</v>
      </c>
      <c r="C78" s="10"/>
      <c r="D78" s="10"/>
      <c r="E78" s="10"/>
      <c r="F78" s="10"/>
      <c r="G78" s="10">
        <v>1.0</v>
      </c>
      <c r="H78" s="10"/>
      <c r="I78" s="10"/>
      <c r="J78" s="10"/>
      <c r="K78" s="10"/>
      <c r="L78" s="10"/>
      <c r="M78" s="96">
        <v>1.0</v>
      </c>
    </row>
    <row r="79" ht="15.75" customHeight="1">
      <c r="A79" s="10"/>
      <c r="B79" s="99" t="s">
        <v>188</v>
      </c>
      <c r="C79" s="10"/>
      <c r="D79" s="10"/>
      <c r="E79" s="10"/>
      <c r="F79" s="10"/>
      <c r="G79" s="10"/>
      <c r="H79" s="10">
        <v>1.0</v>
      </c>
      <c r="I79" s="10"/>
      <c r="J79" s="10"/>
      <c r="K79" s="10"/>
      <c r="L79" s="10"/>
      <c r="M79" s="96">
        <v>1.0</v>
      </c>
    </row>
    <row r="80" ht="15.75" customHeight="1">
      <c r="A80" s="10"/>
      <c r="B80" s="99" t="s">
        <v>189</v>
      </c>
      <c r="C80" s="10"/>
      <c r="D80" s="10"/>
      <c r="E80" s="10"/>
      <c r="F80" s="10"/>
      <c r="G80" s="10"/>
      <c r="H80" s="10">
        <v>1.0</v>
      </c>
      <c r="I80" s="10"/>
      <c r="J80" s="10"/>
      <c r="K80" s="10"/>
      <c r="L80" s="10"/>
      <c r="M80" s="96">
        <v>1.0</v>
      </c>
    </row>
    <row r="81" ht="15.75" customHeight="1">
      <c r="A81" s="10"/>
      <c r="B81" s="99" t="s">
        <v>190</v>
      </c>
      <c r="C81" s="10"/>
      <c r="D81" s="10"/>
      <c r="E81" s="10"/>
      <c r="F81" s="10"/>
      <c r="G81" s="10">
        <v>1.0</v>
      </c>
      <c r="H81" s="10"/>
      <c r="I81" s="10"/>
      <c r="J81" s="10"/>
      <c r="K81" s="10"/>
      <c r="L81" s="10"/>
      <c r="M81" s="96">
        <v>1.0</v>
      </c>
    </row>
    <row r="82" ht="15.75" customHeight="1">
      <c r="A82" s="10"/>
      <c r="B82" s="99" t="s">
        <v>191</v>
      </c>
      <c r="C82" s="10"/>
      <c r="D82" s="10"/>
      <c r="E82" s="10"/>
      <c r="F82" s="10"/>
      <c r="G82" s="10">
        <v>1.0</v>
      </c>
      <c r="H82" s="10"/>
      <c r="I82" s="10"/>
      <c r="J82" s="10"/>
      <c r="K82" s="10"/>
      <c r="L82" s="10"/>
      <c r="M82" s="96">
        <v>1.0</v>
      </c>
    </row>
    <row r="83" ht="15.75" customHeight="1">
      <c r="A83" s="10"/>
      <c r="B83" s="101" t="s">
        <v>192</v>
      </c>
      <c r="C83" s="10"/>
      <c r="D83" s="10"/>
      <c r="E83" s="10"/>
      <c r="F83" s="10"/>
      <c r="G83" s="10"/>
      <c r="H83" s="10"/>
      <c r="I83" s="10"/>
      <c r="J83" s="10"/>
      <c r="K83" s="10"/>
      <c r="L83" s="10">
        <v>1.0</v>
      </c>
      <c r="M83" s="96">
        <v>1.0</v>
      </c>
    </row>
    <row r="84" ht="15.75" customHeight="1">
      <c r="A84" s="10"/>
      <c r="B84" s="10"/>
      <c r="M84" s="96"/>
    </row>
    <row r="85" ht="15.75" customHeight="1">
      <c r="A85" s="91" t="s">
        <v>59</v>
      </c>
      <c r="B85" s="91"/>
      <c r="C85" s="91">
        <f t="shared" ref="C85:M85" si="6">SUM(C86:C87)</f>
        <v>0</v>
      </c>
      <c r="D85" s="91">
        <f t="shared" si="6"/>
        <v>0</v>
      </c>
      <c r="E85" s="91">
        <f t="shared" si="6"/>
        <v>0</v>
      </c>
      <c r="F85" s="91">
        <f t="shared" si="6"/>
        <v>1</v>
      </c>
      <c r="G85" s="91">
        <f t="shared" si="6"/>
        <v>1</v>
      </c>
      <c r="H85" s="91">
        <f t="shared" si="6"/>
        <v>0</v>
      </c>
      <c r="I85" s="91">
        <f t="shared" si="6"/>
        <v>0</v>
      </c>
      <c r="J85" s="91">
        <f t="shared" si="6"/>
        <v>0</v>
      </c>
      <c r="K85" s="91">
        <f t="shared" si="6"/>
        <v>0</v>
      </c>
      <c r="L85" s="91">
        <f t="shared" si="6"/>
        <v>0</v>
      </c>
      <c r="M85" s="91">
        <f t="shared" si="6"/>
        <v>2</v>
      </c>
      <c r="N85" s="93"/>
      <c r="O85" s="93"/>
      <c r="P85" s="93"/>
      <c r="Q85" s="93"/>
      <c r="R85" s="93"/>
    </row>
    <row r="86" ht="15.75" customHeight="1">
      <c r="A86" s="10"/>
      <c r="B86" s="94" t="s">
        <v>193</v>
      </c>
      <c r="F86" s="1">
        <v>1.0</v>
      </c>
      <c r="M86" s="96">
        <v>1.0</v>
      </c>
    </row>
    <row r="87" ht="15.75" customHeight="1">
      <c r="A87" s="10"/>
      <c r="B87" s="94" t="s">
        <v>194</v>
      </c>
      <c r="G87" s="1">
        <v>1.0</v>
      </c>
      <c r="M87" s="96">
        <v>1.0</v>
      </c>
    </row>
    <row r="88" ht="15.75" customHeight="1">
      <c r="A88" s="10"/>
      <c r="B88" s="102"/>
      <c r="M88" s="96"/>
    </row>
    <row r="89" ht="15.75" customHeight="1">
      <c r="A89" s="91" t="s">
        <v>60</v>
      </c>
      <c r="B89" s="91"/>
      <c r="C89" s="91">
        <f t="shared" ref="C89:M89" si="7">SUM(C90:C96)</f>
        <v>3</v>
      </c>
      <c r="D89" s="91">
        <f t="shared" si="7"/>
        <v>2</v>
      </c>
      <c r="E89" s="91">
        <f t="shared" si="7"/>
        <v>2</v>
      </c>
      <c r="F89" s="91">
        <f t="shared" si="7"/>
        <v>1</v>
      </c>
      <c r="G89" s="91">
        <f t="shared" si="7"/>
        <v>2</v>
      </c>
      <c r="H89" s="91">
        <f t="shared" si="7"/>
        <v>2</v>
      </c>
      <c r="I89" s="91">
        <f t="shared" si="7"/>
        <v>2</v>
      </c>
      <c r="J89" s="91">
        <f t="shared" si="7"/>
        <v>4</v>
      </c>
      <c r="K89" s="91">
        <f t="shared" si="7"/>
        <v>3</v>
      </c>
      <c r="L89" s="91">
        <f t="shared" si="7"/>
        <v>3</v>
      </c>
      <c r="M89" s="91">
        <f t="shared" si="7"/>
        <v>7</v>
      </c>
      <c r="N89" s="93"/>
      <c r="O89" s="93"/>
      <c r="P89" s="93"/>
      <c r="Q89" s="93"/>
      <c r="R89" s="93"/>
    </row>
    <row r="90" ht="15.75" customHeight="1">
      <c r="B90" s="94" t="s">
        <v>195</v>
      </c>
      <c r="C90" s="10">
        <v>1.0</v>
      </c>
      <c r="D90" s="10">
        <v>1.0</v>
      </c>
      <c r="E90" s="10">
        <v>1.0</v>
      </c>
      <c r="F90" s="10">
        <v>1.0</v>
      </c>
      <c r="G90" s="10">
        <v>1.0</v>
      </c>
      <c r="H90" s="10">
        <v>1.0</v>
      </c>
      <c r="I90" s="10">
        <v>1.0</v>
      </c>
      <c r="J90" s="10">
        <v>1.0</v>
      </c>
      <c r="K90" s="10">
        <v>1.0</v>
      </c>
      <c r="L90" s="10">
        <v>1.0</v>
      </c>
      <c r="M90" s="96">
        <v>1.0</v>
      </c>
    </row>
    <row r="91" ht="15.75" customHeight="1">
      <c r="A91" s="10"/>
      <c r="B91" s="94" t="s">
        <v>196</v>
      </c>
      <c r="C91" s="10">
        <v>1.0</v>
      </c>
      <c r="D91" s="10">
        <v>1.0</v>
      </c>
      <c r="E91" s="10">
        <v>1.0</v>
      </c>
      <c r="F91" s="10"/>
      <c r="G91" s="10">
        <v>1.0</v>
      </c>
      <c r="H91" s="10">
        <v>1.0</v>
      </c>
      <c r="I91" s="10">
        <v>1.0</v>
      </c>
      <c r="J91" s="10"/>
      <c r="K91" s="10"/>
      <c r="L91" s="10"/>
      <c r="M91" s="96">
        <v>1.0</v>
      </c>
    </row>
    <row r="92" ht="15.75" customHeight="1">
      <c r="A92" s="10"/>
      <c r="B92" s="94" t="s">
        <v>197</v>
      </c>
      <c r="C92" s="10"/>
      <c r="D92" s="10"/>
      <c r="E92" s="10"/>
      <c r="F92" s="10"/>
      <c r="G92" s="10"/>
      <c r="H92" s="10"/>
      <c r="I92" s="10"/>
      <c r="J92" s="10"/>
      <c r="K92" s="10">
        <v>1.0</v>
      </c>
      <c r="L92" s="10"/>
      <c r="M92" s="96">
        <v>1.0</v>
      </c>
    </row>
    <row r="93" ht="15.75" customHeight="1">
      <c r="A93" s="10"/>
      <c r="B93" s="94" t="s">
        <v>198</v>
      </c>
      <c r="C93" s="10"/>
      <c r="D93" s="10"/>
      <c r="E93" s="10"/>
      <c r="F93" s="10"/>
      <c r="G93" s="10"/>
      <c r="H93" s="10"/>
      <c r="I93" s="10"/>
      <c r="J93" s="10"/>
      <c r="K93" s="10"/>
      <c r="L93" s="10">
        <v>1.0</v>
      </c>
      <c r="M93" s="96">
        <v>1.0</v>
      </c>
    </row>
    <row r="94" ht="15.75" customHeight="1">
      <c r="A94" s="10"/>
      <c r="B94" s="94" t="s">
        <v>199</v>
      </c>
      <c r="C94" s="10"/>
      <c r="D94" s="10"/>
      <c r="E94" s="10"/>
      <c r="F94" s="10"/>
      <c r="G94" s="10"/>
      <c r="H94" s="10"/>
      <c r="I94" s="10"/>
      <c r="J94" s="10">
        <v>1.0</v>
      </c>
      <c r="K94" s="10"/>
      <c r="L94" s="10"/>
      <c r="M94" s="96">
        <v>1.0</v>
      </c>
    </row>
    <row r="95" ht="15.75" customHeight="1">
      <c r="A95" s="10"/>
      <c r="B95" s="94" t="s">
        <v>200</v>
      </c>
      <c r="C95" s="10">
        <v>1.0</v>
      </c>
      <c r="D95" s="10"/>
      <c r="E95" s="10"/>
      <c r="F95" s="10"/>
      <c r="G95" s="10"/>
      <c r="H95" s="10"/>
      <c r="I95" s="10"/>
      <c r="J95" s="10">
        <v>1.0</v>
      </c>
      <c r="K95" s="10"/>
      <c r="L95" s="10"/>
      <c r="M95" s="96">
        <v>1.0</v>
      </c>
    </row>
    <row r="96" ht="15.75" customHeight="1">
      <c r="A96" s="10"/>
      <c r="B96" s="94" t="s">
        <v>201</v>
      </c>
      <c r="C96" s="10"/>
      <c r="D96" s="10"/>
      <c r="E96" s="10"/>
      <c r="F96" s="10"/>
      <c r="G96" s="10"/>
      <c r="H96" s="10"/>
      <c r="I96" s="10"/>
      <c r="J96" s="10">
        <v>1.0</v>
      </c>
      <c r="K96" s="10">
        <v>1.0</v>
      </c>
      <c r="L96" s="10">
        <v>1.0</v>
      </c>
      <c r="M96" s="96">
        <v>1.0</v>
      </c>
    </row>
    <row r="97" ht="15.75" customHeight="1">
      <c r="A97" s="10"/>
      <c r="B97" s="10"/>
    </row>
    <row r="98" ht="15.75" customHeight="1">
      <c r="A98" s="10"/>
      <c r="B98" s="10"/>
    </row>
    <row r="99" ht="15.75" customHeight="1">
      <c r="A99" s="10"/>
      <c r="B99" s="10"/>
    </row>
    <row r="100" ht="15.75" customHeight="1">
      <c r="A100" s="10"/>
      <c r="B100" s="10"/>
    </row>
    <row r="101" ht="15.75" customHeight="1">
      <c r="A101" s="10"/>
      <c r="B101" s="10"/>
    </row>
    <row r="102" ht="15.75" customHeight="1">
      <c r="A102" s="10"/>
      <c r="B102" s="10"/>
      <c r="G102" s="15" t="s">
        <v>55</v>
      </c>
      <c r="H102" s="15" t="s">
        <v>202</v>
      </c>
      <c r="I102" s="15" t="s">
        <v>203</v>
      </c>
      <c r="J102" s="15" t="s">
        <v>204</v>
      </c>
    </row>
    <row r="103" ht="15.75" customHeight="1">
      <c r="A103" s="10"/>
      <c r="B103" s="10"/>
      <c r="F103" s="15" t="s">
        <v>205</v>
      </c>
    </row>
    <row r="104" ht="15.75" customHeight="1">
      <c r="A104" s="10"/>
      <c r="B104" s="10"/>
    </row>
    <row r="105" ht="15.75" customHeight="1">
      <c r="A105" s="10"/>
      <c r="B105" s="10"/>
    </row>
    <row r="106" ht="15.75" customHeight="1">
      <c r="A106" s="10"/>
      <c r="B106" s="10"/>
    </row>
    <row r="107" ht="15.75" customHeight="1">
      <c r="A107" s="10"/>
      <c r="B107" s="10"/>
    </row>
    <row r="108" ht="15.75" customHeight="1">
      <c r="A108" s="10"/>
      <c r="B108" s="10"/>
    </row>
    <row r="109" ht="15.75" customHeight="1">
      <c r="A109" s="10"/>
      <c r="B109" s="10"/>
    </row>
    <row r="110" ht="15.75" customHeight="1">
      <c r="A110" s="10"/>
      <c r="B110" s="10"/>
    </row>
    <row r="111" ht="15.75" customHeight="1">
      <c r="A111" s="10"/>
      <c r="B111" s="10"/>
    </row>
    <row r="112" ht="15.75" customHeight="1">
      <c r="A112" s="10"/>
      <c r="B112" s="10"/>
    </row>
    <row r="113" ht="15.75" customHeight="1">
      <c r="A113" s="10"/>
      <c r="B113" s="10"/>
    </row>
    <row r="114" ht="15.75" customHeight="1">
      <c r="A114" s="10"/>
      <c r="B114" s="10"/>
    </row>
    <row r="115" ht="15.75" customHeight="1">
      <c r="A115" s="10"/>
      <c r="B115" s="10"/>
    </row>
    <row r="116" ht="15.75" customHeight="1">
      <c r="A116" s="10"/>
      <c r="B116" s="10"/>
    </row>
    <row r="117" ht="15.75" customHeight="1">
      <c r="A117" s="10"/>
      <c r="B117" s="10"/>
    </row>
    <row r="118" ht="15.75" customHeight="1">
      <c r="A118" s="10"/>
      <c r="B118" s="10"/>
    </row>
    <row r="119" ht="15.75" customHeight="1">
      <c r="A119" s="10"/>
      <c r="B119" s="10"/>
    </row>
    <row r="120" ht="15.75" customHeight="1">
      <c r="A120" s="10"/>
      <c r="B120" s="10"/>
    </row>
    <row r="121" ht="15.75" customHeight="1">
      <c r="A121" s="10"/>
      <c r="B121" s="10"/>
    </row>
    <row r="122" ht="15.75" customHeight="1">
      <c r="A122" s="10"/>
      <c r="B122" s="10"/>
    </row>
    <row r="123" ht="15.75" customHeight="1">
      <c r="A123" s="10"/>
      <c r="B123" s="10"/>
    </row>
    <row r="124" ht="15.75" customHeight="1">
      <c r="A124" s="10"/>
      <c r="B124" s="10"/>
    </row>
    <row r="125" ht="15.75" customHeight="1">
      <c r="A125" s="10"/>
      <c r="B125" s="10"/>
    </row>
    <row r="126" ht="15.75" customHeight="1">
      <c r="A126" s="10"/>
      <c r="B126" s="10"/>
    </row>
    <row r="127" ht="15.75" customHeight="1">
      <c r="A127" s="10"/>
      <c r="B127" s="10"/>
    </row>
    <row r="128" ht="15.75" customHeight="1">
      <c r="A128" s="10"/>
      <c r="B128" s="10"/>
    </row>
    <row r="129" ht="15.75" customHeight="1">
      <c r="A129" s="10"/>
      <c r="B129" s="10"/>
    </row>
    <row r="130" ht="15.75" customHeight="1">
      <c r="A130" s="10"/>
      <c r="B130" s="10"/>
    </row>
    <row r="131" ht="15.75" customHeight="1">
      <c r="A131" s="10"/>
      <c r="B131" s="10"/>
    </row>
    <row r="132" ht="15.75" customHeight="1">
      <c r="A132" s="10"/>
      <c r="B132" s="10"/>
    </row>
    <row r="133" ht="15.75" customHeight="1">
      <c r="A133" s="10"/>
      <c r="B133" s="10"/>
    </row>
    <row r="134" ht="15.75" customHeight="1">
      <c r="A134" s="10"/>
      <c r="B134" s="10"/>
    </row>
    <row r="135" ht="15.75" customHeight="1">
      <c r="A135" s="10"/>
      <c r="B135" s="10"/>
    </row>
    <row r="136" ht="15.75" customHeight="1">
      <c r="A136" s="10"/>
      <c r="B136" s="10"/>
    </row>
    <row r="137" ht="15.75" customHeight="1">
      <c r="A137" s="10"/>
      <c r="B137" s="10"/>
    </row>
    <row r="138" ht="15.75" customHeight="1">
      <c r="A138" s="10"/>
      <c r="B138" s="10"/>
    </row>
    <row r="139" ht="15.75" customHeight="1">
      <c r="A139" s="10"/>
      <c r="B139" s="10"/>
    </row>
    <row r="140" ht="15.75" customHeight="1">
      <c r="A140" s="10"/>
      <c r="B140" s="10"/>
    </row>
    <row r="141" ht="15.75" customHeight="1">
      <c r="A141" s="10"/>
      <c r="B141" s="10"/>
    </row>
    <row r="142" ht="15.75" customHeight="1">
      <c r="A142" s="10"/>
      <c r="B142" s="10"/>
    </row>
    <row r="143" ht="15.75" customHeight="1">
      <c r="A143" s="10"/>
      <c r="B143" s="10"/>
    </row>
    <row r="144" ht="15.75" customHeight="1">
      <c r="A144" s="10"/>
      <c r="B144" s="10"/>
    </row>
    <row r="145" ht="15.75" customHeight="1">
      <c r="A145" s="10"/>
      <c r="B145" s="10"/>
    </row>
    <row r="146" ht="15.75" customHeight="1">
      <c r="A146" s="10"/>
      <c r="B146" s="10"/>
    </row>
    <row r="147" ht="15.75" customHeight="1">
      <c r="A147" s="10"/>
      <c r="B147" s="10"/>
    </row>
    <row r="148" ht="15.75" customHeight="1">
      <c r="A148" s="10"/>
      <c r="B148" s="10"/>
    </row>
    <row r="149" ht="15.75" customHeight="1">
      <c r="A149" s="10"/>
      <c r="B149" s="10"/>
    </row>
    <row r="150" ht="15.75" customHeight="1">
      <c r="A150" s="10"/>
      <c r="B150" s="10"/>
    </row>
    <row r="151" ht="15.75" customHeight="1">
      <c r="A151" s="10"/>
      <c r="B151" s="10"/>
    </row>
    <row r="152" ht="15.75" customHeight="1">
      <c r="A152" s="10"/>
      <c r="B152" s="10"/>
    </row>
    <row r="153" ht="15.75" customHeight="1">
      <c r="A153" s="10"/>
      <c r="B153" s="10"/>
    </row>
    <row r="154" ht="15.75" customHeight="1">
      <c r="A154" s="10"/>
      <c r="B154" s="10"/>
    </row>
    <row r="155" ht="15.75" customHeight="1">
      <c r="A155" s="10"/>
      <c r="B155" s="10"/>
    </row>
    <row r="156" ht="15.75" customHeight="1">
      <c r="A156" s="10"/>
      <c r="B156" s="10"/>
    </row>
    <row r="157" ht="15.75" customHeight="1">
      <c r="A157" s="10"/>
      <c r="B157" s="10"/>
    </row>
    <row r="158" ht="15.75" customHeight="1">
      <c r="A158" s="10"/>
      <c r="B158" s="10"/>
    </row>
    <row r="159" ht="15.75" customHeight="1">
      <c r="A159" s="10"/>
      <c r="B159" s="10"/>
    </row>
    <row r="160" ht="15.75" customHeight="1">
      <c r="A160" s="10"/>
      <c r="B160" s="10"/>
    </row>
    <row r="161" ht="15.75" customHeight="1">
      <c r="A161" s="10"/>
      <c r="B161" s="10"/>
    </row>
    <row r="162" ht="15.75" customHeight="1">
      <c r="A162" s="10"/>
      <c r="B162" s="10"/>
    </row>
    <row r="163" ht="15.75" customHeight="1">
      <c r="A163" s="10"/>
      <c r="B163" s="10"/>
    </row>
    <row r="164" ht="15.75" customHeight="1">
      <c r="A164" s="10"/>
      <c r="B164" s="10"/>
    </row>
    <row r="165" ht="15.75" customHeight="1">
      <c r="A165" s="10"/>
      <c r="B165" s="10"/>
    </row>
    <row r="166" ht="15.75" customHeight="1">
      <c r="A166" s="10"/>
      <c r="B166" s="10"/>
    </row>
    <row r="167" ht="15.75" customHeight="1">
      <c r="A167" s="10"/>
      <c r="B167" s="10"/>
    </row>
    <row r="168" ht="15.75" customHeight="1">
      <c r="A168" s="10"/>
      <c r="B168" s="10"/>
    </row>
    <row r="169" ht="15.75" customHeight="1">
      <c r="A169" s="10"/>
      <c r="B169" s="10"/>
    </row>
    <row r="170" ht="15.75" customHeight="1">
      <c r="A170" s="10"/>
      <c r="B170" s="10"/>
    </row>
    <row r="171" ht="15.75" customHeight="1">
      <c r="A171" s="10"/>
      <c r="B171" s="10"/>
    </row>
    <row r="172" ht="15.75" customHeight="1">
      <c r="A172" s="10"/>
      <c r="B172" s="10"/>
    </row>
    <row r="173" ht="15.75" customHeight="1">
      <c r="A173" s="10"/>
      <c r="B173" s="10"/>
    </row>
    <row r="174" ht="15.75" customHeight="1">
      <c r="A174" s="10"/>
      <c r="B174" s="10"/>
    </row>
    <row r="175" ht="15.75" customHeight="1">
      <c r="A175" s="10"/>
      <c r="B175" s="10"/>
    </row>
    <row r="176" ht="15.75" customHeight="1">
      <c r="A176" s="10"/>
      <c r="B176" s="10"/>
    </row>
    <row r="177" ht="15.75" customHeight="1">
      <c r="A177" s="10"/>
      <c r="B177" s="10"/>
    </row>
    <row r="178" ht="15.75" customHeight="1">
      <c r="A178" s="10"/>
      <c r="B178" s="10"/>
    </row>
    <row r="179" ht="15.75" customHeight="1">
      <c r="A179" s="10"/>
      <c r="B179" s="10"/>
    </row>
    <row r="180" ht="15.75" customHeight="1">
      <c r="A180" s="10"/>
      <c r="B180" s="10"/>
    </row>
    <row r="181" ht="15.75" customHeight="1">
      <c r="A181" s="10"/>
      <c r="B181" s="10"/>
    </row>
    <row r="182" ht="15.75" customHeight="1">
      <c r="A182" s="10"/>
      <c r="B182" s="10"/>
    </row>
    <row r="183" ht="15.75" customHeight="1">
      <c r="A183" s="10"/>
      <c r="B183" s="10"/>
    </row>
    <row r="184" ht="15.75" customHeight="1">
      <c r="A184" s="10"/>
      <c r="B184" s="10"/>
    </row>
    <row r="185" ht="15.75" customHeight="1">
      <c r="A185" s="10"/>
      <c r="B185" s="10"/>
    </row>
    <row r="186" ht="15.75" customHeight="1">
      <c r="A186" s="10"/>
      <c r="B186" s="10"/>
    </row>
    <row r="187" ht="15.75" customHeight="1">
      <c r="A187" s="10"/>
      <c r="B187" s="10"/>
    </row>
    <row r="188" ht="15.75" customHeight="1">
      <c r="A188" s="10"/>
      <c r="B188" s="10"/>
    </row>
    <row r="189" ht="15.75" customHeight="1">
      <c r="A189" s="10"/>
      <c r="B189" s="10"/>
    </row>
    <row r="190" ht="15.75" customHeight="1">
      <c r="A190" s="10"/>
      <c r="B190" s="10"/>
    </row>
    <row r="191" ht="15.75" customHeight="1">
      <c r="A191" s="10"/>
      <c r="B191" s="10"/>
    </row>
    <row r="192" ht="15.75" customHeight="1">
      <c r="A192" s="10"/>
      <c r="B192" s="10"/>
    </row>
    <row r="193" ht="15.75" customHeight="1">
      <c r="A193" s="10"/>
      <c r="B193" s="10"/>
    </row>
    <row r="194" ht="15.75" customHeight="1">
      <c r="A194" s="10"/>
      <c r="B194" s="10"/>
    </row>
    <row r="195" ht="15.75" customHeight="1">
      <c r="A195" s="10"/>
      <c r="B195" s="10"/>
    </row>
    <row r="196" ht="15.75" customHeight="1">
      <c r="A196" s="10"/>
      <c r="B196" s="10"/>
    </row>
    <row r="197" ht="15.75" customHeight="1">
      <c r="A197" s="10"/>
      <c r="B197" s="10"/>
    </row>
    <row r="198" ht="15.75" customHeight="1">
      <c r="A198" s="10"/>
      <c r="B198" s="10"/>
    </row>
    <row r="199" ht="15.75" customHeight="1">
      <c r="A199" s="10"/>
      <c r="B199" s="10"/>
    </row>
    <row r="200" ht="15.75" customHeight="1">
      <c r="A200" s="10"/>
      <c r="B200" s="10"/>
    </row>
    <row r="201" ht="15.75" customHeight="1">
      <c r="A201" s="10"/>
      <c r="B201" s="10"/>
    </row>
    <row r="202" ht="15.75" customHeight="1">
      <c r="A202" s="10"/>
      <c r="B202" s="10"/>
    </row>
    <row r="203" ht="15.75" customHeight="1">
      <c r="A203" s="10"/>
      <c r="B203" s="10"/>
    </row>
    <row r="204" ht="15.75" customHeight="1">
      <c r="A204" s="10"/>
      <c r="B204" s="10"/>
    </row>
    <row r="205" ht="15.75" customHeight="1">
      <c r="A205" s="10"/>
      <c r="B205" s="10"/>
    </row>
    <row r="206" ht="15.75" customHeight="1">
      <c r="A206" s="10"/>
      <c r="B206" s="10"/>
    </row>
    <row r="207" ht="15.75" customHeight="1">
      <c r="A207" s="10"/>
      <c r="B207" s="10"/>
    </row>
    <row r="208" ht="15.75" customHeight="1">
      <c r="A208" s="10"/>
      <c r="B208" s="10"/>
    </row>
    <row r="209" ht="15.75" customHeight="1">
      <c r="A209" s="10"/>
      <c r="B209" s="10"/>
    </row>
    <row r="210" ht="15.75" customHeight="1">
      <c r="A210" s="10"/>
      <c r="B210" s="10"/>
    </row>
    <row r="211" ht="15.75" customHeight="1">
      <c r="A211" s="10"/>
      <c r="B211" s="10"/>
    </row>
    <row r="212" ht="15.75" customHeight="1">
      <c r="A212" s="10"/>
      <c r="B212" s="10"/>
    </row>
    <row r="213" ht="15.75" customHeight="1">
      <c r="A213" s="10"/>
      <c r="B213" s="10"/>
    </row>
    <row r="214" ht="15.75" customHeight="1">
      <c r="A214" s="10"/>
      <c r="B214" s="10"/>
    </row>
    <row r="215" ht="15.75" customHeight="1">
      <c r="A215" s="10"/>
      <c r="B215" s="10"/>
    </row>
    <row r="216" ht="15.75" customHeight="1">
      <c r="A216" s="10"/>
      <c r="B216" s="10"/>
    </row>
    <row r="217" ht="15.75" customHeight="1">
      <c r="A217" s="10"/>
      <c r="B217" s="10"/>
    </row>
    <row r="218" ht="15.75" customHeight="1">
      <c r="A218" s="10"/>
      <c r="B218" s="10"/>
    </row>
    <row r="219" ht="15.75" customHeight="1">
      <c r="A219" s="10"/>
      <c r="B219" s="10"/>
    </row>
    <row r="220" ht="15.75" customHeight="1">
      <c r="A220" s="10"/>
      <c r="B220" s="10"/>
    </row>
    <row r="221" ht="15.75" customHeight="1">
      <c r="A221" s="10"/>
      <c r="B221" s="10"/>
    </row>
    <row r="222" ht="15.75" customHeight="1">
      <c r="A222" s="10"/>
      <c r="B222" s="10"/>
    </row>
    <row r="223" ht="15.75" customHeight="1">
      <c r="A223" s="10"/>
      <c r="B223" s="10"/>
    </row>
    <row r="224" ht="15.75" customHeight="1">
      <c r="A224" s="10"/>
      <c r="B224" s="10"/>
    </row>
    <row r="225" ht="15.75" customHeight="1">
      <c r="A225" s="10"/>
      <c r="B225" s="10"/>
    </row>
    <row r="226" ht="15.75" customHeight="1">
      <c r="A226" s="10"/>
      <c r="B226" s="10"/>
    </row>
    <row r="227" ht="15.75" customHeight="1">
      <c r="A227" s="10"/>
      <c r="B227" s="10"/>
    </row>
    <row r="228" ht="15.75" customHeight="1">
      <c r="A228" s="10"/>
      <c r="B228" s="10"/>
    </row>
    <row r="229" ht="15.75" customHeight="1">
      <c r="A229" s="10"/>
      <c r="B229" s="10"/>
    </row>
    <row r="230" ht="15.75" customHeight="1">
      <c r="A230" s="10"/>
      <c r="B230" s="10"/>
    </row>
    <row r="231" ht="15.75" customHeight="1">
      <c r="A231" s="10"/>
      <c r="B231" s="10"/>
    </row>
    <row r="232" ht="15.75" customHeight="1">
      <c r="A232" s="10"/>
      <c r="B232" s="10"/>
    </row>
    <row r="233" ht="15.75" customHeight="1">
      <c r="A233" s="10"/>
      <c r="B233" s="10"/>
    </row>
    <row r="234" ht="15.75" customHeight="1">
      <c r="A234" s="10"/>
      <c r="B234" s="10"/>
    </row>
    <row r="235" ht="15.75" customHeight="1">
      <c r="A235" s="10"/>
      <c r="B235" s="10"/>
    </row>
    <row r="236" ht="15.75" customHeight="1">
      <c r="A236" s="10"/>
      <c r="B236" s="10"/>
    </row>
    <row r="237" ht="15.75" customHeight="1">
      <c r="A237" s="10"/>
      <c r="B237" s="10"/>
    </row>
    <row r="238" ht="15.75" customHeight="1">
      <c r="A238" s="10"/>
      <c r="B238" s="10"/>
    </row>
    <row r="239" ht="15.75" customHeight="1">
      <c r="A239" s="10"/>
      <c r="B239" s="10"/>
    </row>
    <row r="240" ht="15.75" customHeight="1">
      <c r="A240" s="10"/>
      <c r="B240" s="10"/>
    </row>
    <row r="241" ht="15.75" customHeight="1">
      <c r="A241" s="10"/>
      <c r="B241" s="10"/>
    </row>
    <row r="242" ht="15.75" customHeight="1">
      <c r="A242" s="10"/>
      <c r="B242" s="10"/>
    </row>
    <row r="243" ht="15.75" customHeight="1">
      <c r="A243" s="10"/>
      <c r="B243" s="10"/>
    </row>
    <row r="244" ht="15.75" customHeight="1">
      <c r="A244" s="10"/>
      <c r="B244" s="10"/>
    </row>
    <row r="245" ht="15.75" customHeight="1">
      <c r="A245" s="10"/>
      <c r="B245" s="10"/>
    </row>
    <row r="246" ht="15.75" customHeight="1">
      <c r="A246" s="10"/>
      <c r="B246" s="10"/>
    </row>
    <row r="247" ht="15.75" customHeight="1">
      <c r="A247" s="10"/>
      <c r="B247" s="10"/>
    </row>
    <row r="248" ht="15.75" customHeight="1">
      <c r="A248" s="10"/>
      <c r="B248" s="10"/>
    </row>
    <row r="249" ht="15.75" customHeight="1">
      <c r="A249" s="10"/>
      <c r="B249" s="10"/>
    </row>
    <row r="250" ht="15.75" customHeight="1">
      <c r="A250" s="10"/>
      <c r="B250" s="10"/>
    </row>
    <row r="251" ht="15.75" customHeight="1">
      <c r="A251" s="10"/>
      <c r="B251" s="10"/>
    </row>
    <row r="252" ht="15.75" customHeight="1">
      <c r="A252" s="10"/>
      <c r="B252" s="10"/>
    </row>
    <row r="253" ht="15.75" customHeight="1">
      <c r="A253" s="10"/>
      <c r="B253" s="10"/>
    </row>
    <row r="254" ht="15.75" customHeight="1">
      <c r="A254" s="10"/>
      <c r="B254" s="10"/>
    </row>
    <row r="255" ht="15.75" customHeight="1">
      <c r="A255" s="10"/>
      <c r="B255" s="10"/>
    </row>
    <row r="256" ht="15.75" customHeight="1">
      <c r="A256" s="10"/>
      <c r="B256" s="10"/>
    </row>
    <row r="257" ht="15.75" customHeight="1">
      <c r="A257" s="10"/>
      <c r="B257" s="10"/>
    </row>
    <row r="258" ht="15.75" customHeight="1">
      <c r="A258" s="10"/>
      <c r="B258" s="10"/>
    </row>
    <row r="259" ht="15.75" customHeight="1">
      <c r="A259" s="10"/>
      <c r="B259" s="10"/>
    </row>
    <row r="260" ht="15.75" customHeight="1">
      <c r="A260" s="10"/>
      <c r="B260" s="10"/>
    </row>
    <row r="261" ht="15.75" customHeight="1">
      <c r="A261" s="10"/>
      <c r="B261" s="10"/>
    </row>
    <row r="262" ht="15.75" customHeight="1">
      <c r="A262" s="10"/>
      <c r="B262" s="10"/>
    </row>
    <row r="263" ht="15.75" customHeight="1">
      <c r="A263" s="10"/>
      <c r="B263" s="10"/>
    </row>
    <row r="264" ht="15.75" customHeight="1">
      <c r="A264" s="10"/>
      <c r="B264" s="10"/>
    </row>
    <row r="265" ht="15.75" customHeight="1">
      <c r="A265" s="10"/>
      <c r="B265" s="10"/>
    </row>
    <row r="266" ht="15.75" customHeight="1">
      <c r="A266" s="10"/>
      <c r="B266" s="10"/>
    </row>
    <row r="267" ht="15.75" customHeight="1">
      <c r="A267" s="10"/>
      <c r="B267" s="10"/>
    </row>
    <row r="268" ht="15.75" customHeight="1">
      <c r="A268" s="10"/>
      <c r="B268" s="10"/>
    </row>
    <row r="269" ht="15.75" customHeight="1">
      <c r="A269" s="10"/>
      <c r="B269" s="10"/>
    </row>
    <row r="270" ht="15.75" customHeight="1">
      <c r="A270" s="10"/>
      <c r="B270" s="10"/>
    </row>
    <row r="271" ht="15.75" customHeight="1">
      <c r="A271" s="10"/>
      <c r="B271" s="10"/>
    </row>
    <row r="272" ht="15.75" customHeight="1">
      <c r="A272" s="10"/>
      <c r="B272" s="10"/>
    </row>
    <row r="273" ht="15.75" customHeight="1">
      <c r="A273" s="10"/>
      <c r="B273" s="10"/>
    </row>
    <row r="274" ht="15.75" customHeight="1">
      <c r="A274" s="10"/>
      <c r="B274" s="10"/>
    </row>
    <row r="275" ht="15.75" customHeight="1">
      <c r="A275" s="10"/>
      <c r="B275" s="10"/>
    </row>
    <row r="276" ht="15.75" customHeight="1">
      <c r="A276" s="10"/>
      <c r="B276" s="10"/>
    </row>
    <row r="277" ht="15.75" customHeight="1">
      <c r="A277" s="10"/>
      <c r="B277" s="10"/>
    </row>
    <row r="278" ht="15.75" customHeight="1">
      <c r="A278" s="10"/>
      <c r="B278" s="10"/>
    </row>
    <row r="279" ht="15.75" customHeight="1">
      <c r="A279" s="10"/>
      <c r="B279" s="10"/>
    </row>
    <row r="280" ht="15.75" customHeight="1">
      <c r="A280" s="10"/>
      <c r="B280" s="10"/>
    </row>
    <row r="281" ht="15.75" customHeight="1">
      <c r="A281" s="10"/>
      <c r="B281" s="10"/>
    </row>
    <row r="282" ht="15.75" customHeight="1">
      <c r="A282" s="10"/>
      <c r="B282" s="10"/>
    </row>
    <row r="283" ht="15.75" customHeight="1">
      <c r="A283" s="10"/>
      <c r="B283" s="10"/>
    </row>
    <row r="284" ht="15.75" customHeight="1">
      <c r="A284" s="10"/>
      <c r="B284" s="10"/>
    </row>
    <row r="285" ht="15.75" customHeight="1">
      <c r="A285" s="10"/>
      <c r="B285" s="10"/>
    </row>
    <row r="286" ht="15.75" customHeight="1">
      <c r="A286" s="10"/>
      <c r="B286" s="10"/>
    </row>
    <row r="287" ht="15.75" customHeight="1">
      <c r="A287" s="10"/>
      <c r="B287" s="10"/>
    </row>
    <row r="288" ht="15.75" customHeight="1">
      <c r="A288" s="10"/>
      <c r="B288" s="10"/>
    </row>
    <row r="289" ht="15.75" customHeight="1">
      <c r="A289" s="10"/>
      <c r="B289" s="10"/>
    </row>
    <row r="290" ht="15.75" customHeight="1">
      <c r="A290" s="10"/>
      <c r="B290" s="10"/>
    </row>
    <row r="291" ht="15.75" customHeight="1">
      <c r="A291" s="10"/>
      <c r="B291" s="10"/>
    </row>
    <row r="292" ht="15.75" customHeight="1">
      <c r="A292" s="10"/>
      <c r="B292" s="10"/>
    </row>
    <row r="293" ht="15.75" customHeight="1">
      <c r="A293" s="10"/>
      <c r="B293" s="10"/>
    </row>
    <row r="294" ht="15.75" customHeight="1">
      <c r="A294" s="10"/>
      <c r="B294" s="10"/>
    </row>
    <row r="295" ht="15.75" customHeight="1">
      <c r="A295" s="10"/>
      <c r="B295" s="10"/>
    </row>
    <row r="296" ht="15.75" customHeight="1">
      <c r="A296" s="10"/>
      <c r="B296" s="10"/>
    </row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C1:L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1.0"/>
    <col customWidth="1" min="2" max="2" width="29.5"/>
    <col customWidth="1" min="3" max="4" width="6.88"/>
    <col customWidth="1" min="5" max="5" width="7.5"/>
  </cols>
  <sheetData>
    <row r="1" ht="32.25" customHeight="1">
      <c r="A1" s="10"/>
      <c r="B1" s="10"/>
      <c r="C1" s="87" t="s">
        <v>119</v>
      </c>
    </row>
    <row r="2" ht="39.75" customHeight="1">
      <c r="A2" s="89" t="s">
        <v>49</v>
      </c>
      <c r="B2" s="88" t="s">
        <v>120</v>
      </c>
      <c r="C2" s="5" t="s">
        <v>206</v>
      </c>
      <c r="D2" s="5" t="s">
        <v>63</v>
      </c>
      <c r="E2" s="5" t="s">
        <v>72</v>
      </c>
      <c r="F2" s="15" t="s">
        <v>87</v>
      </c>
    </row>
    <row r="3" ht="15.75" customHeight="1">
      <c r="A3" s="91" t="s">
        <v>51</v>
      </c>
      <c r="B3" s="91"/>
      <c r="C3" s="92">
        <f t="shared" ref="C3:F3" si="1">SUM(C4:C18)</f>
        <v>32</v>
      </c>
      <c r="D3" s="92">
        <f t="shared" si="1"/>
        <v>1.3</v>
      </c>
      <c r="E3" s="92">
        <f t="shared" si="1"/>
        <v>3584</v>
      </c>
      <c r="F3" s="92">
        <f t="shared" si="1"/>
        <v>12</v>
      </c>
      <c r="G3" s="93"/>
      <c r="H3" s="93"/>
      <c r="I3" s="93"/>
      <c r="J3" s="93"/>
    </row>
    <row r="4" ht="15.75" customHeight="1">
      <c r="B4" s="94" t="s">
        <v>121</v>
      </c>
      <c r="C4" s="10">
        <v>1.0</v>
      </c>
      <c r="D4" s="10"/>
      <c r="E4" s="10"/>
    </row>
    <row r="5" ht="15.75" customHeight="1">
      <c r="A5" s="10"/>
      <c r="B5" s="94" t="s">
        <v>122</v>
      </c>
      <c r="C5" s="10">
        <v>1.0</v>
      </c>
      <c r="D5" s="103">
        <v>0.1</v>
      </c>
      <c r="E5" s="103">
        <v>256.0</v>
      </c>
    </row>
    <row r="6" ht="15.75" customHeight="1">
      <c r="A6" s="10"/>
      <c r="B6" s="94" t="s">
        <v>123</v>
      </c>
      <c r="C6" s="10">
        <v>1.0</v>
      </c>
      <c r="D6" s="103">
        <v>0.1</v>
      </c>
      <c r="E6" s="103">
        <v>256.0</v>
      </c>
    </row>
    <row r="7" ht="15.75" customHeight="1">
      <c r="A7" s="10"/>
      <c r="B7" s="94" t="s">
        <v>124</v>
      </c>
      <c r="C7" s="10">
        <v>3.0</v>
      </c>
      <c r="D7" s="103">
        <v>0.1</v>
      </c>
      <c r="E7" s="103">
        <v>256.0</v>
      </c>
    </row>
    <row r="8" ht="15.75" customHeight="1">
      <c r="A8" s="10"/>
      <c r="B8" s="94" t="s">
        <v>125</v>
      </c>
      <c r="C8" s="10">
        <v>3.0</v>
      </c>
      <c r="D8" s="103">
        <v>0.1</v>
      </c>
      <c r="E8" s="103">
        <v>256.0</v>
      </c>
    </row>
    <row r="9" ht="15.75" customHeight="1">
      <c r="A9" s="10"/>
      <c r="B9" s="94" t="s">
        <v>126</v>
      </c>
      <c r="C9" s="10">
        <v>3.0</v>
      </c>
      <c r="D9" s="103">
        <v>0.1</v>
      </c>
      <c r="E9" s="103">
        <v>256.0</v>
      </c>
    </row>
    <row r="10" ht="15.75" customHeight="1">
      <c r="A10" s="10"/>
      <c r="B10" s="94" t="s">
        <v>127</v>
      </c>
      <c r="C10" s="10">
        <v>3.0</v>
      </c>
      <c r="D10" s="103">
        <v>0.1</v>
      </c>
      <c r="E10" s="103">
        <v>256.0</v>
      </c>
    </row>
    <row r="11" ht="15.75" customHeight="1">
      <c r="A11" s="10"/>
      <c r="B11" s="94" t="s">
        <v>128</v>
      </c>
      <c r="C11" s="10">
        <v>1.0</v>
      </c>
      <c r="D11" s="103">
        <v>0.1</v>
      </c>
      <c r="E11" s="103">
        <v>256.0</v>
      </c>
    </row>
    <row r="12" ht="15.75" customHeight="1">
      <c r="A12" s="10"/>
      <c r="B12" s="94" t="s">
        <v>129</v>
      </c>
      <c r="C12" s="10">
        <v>3.0</v>
      </c>
      <c r="D12" s="103">
        <v>0.1</v>
      </c>
      <c r="E12" s="103">
        <v>256.0</v>
      </c>
      <c r="F12" s="15">
        <v>2.0</v>
      </c>
    </row>
    <row r="13" ht="15.75" customHeight="1">
      <c r="A13" s="10"/>
      <c r="B13" s="94" t="s">
        <v>130</v>
      </c>
      <c r="C13" s="10">
        <v>3.0</v>
      </c>
      <c r="D13" s="103">
        <v>0.1</v>
      </c>
      <c r="E13" s="103">
        <v>256.0</v>
      </c>
    </row>
    <row r="14" ht="15.75" customHeight="1">
      <c r="A14" s="10"/>
      <c r="B14" s="94" t="s">
        <v>131</v>
      </c>
      <c r="C14" s="10">
        <v>3.0</v>
      </c>
      <c r="D14" s="103">
        <v>0.1</v>
      </c>
      <c r="E14" s="103">
        <v>256.0</v>
      </c>
      <c r="F14" s="15">
        <v>5.0</v>
      </c>
    </row>
    <row r="15" ht="15.75" customHeight="1">
      <c r="A15" s="10"/>
      <c r="B15" s="94" t="s">
        <v>132</v>
      </c>
      <c r="C15" s="10">
        <v>3.0</v>
      </c>
      <c r="D15" s="103">
        <v>0.1</v>
      </c>
      <c r="E15" s="103">
        <v>256.0</v>
      </c>
    </row>
    <row r="16" ht="15.75" customHeight="1">
      <c r="A16" s="10"/>
      <c r="B16" s="94" t="s">
        <v>133</v>
      </c>
      <c r="C16" s="10">
        <v>1.0</v>
      </c>
      <c r="D16" s="103">
        <v>0.1</v>
      </c>
      <c r="E16" s="103">
        <v>256.0</v>
      </c>
    </row>
    <row r="17" ht="15.75" customHeight="1">
      <c r="A17" s="10"/>
      <c r="B17" s="94" t="s">
        <v>134</v>
      </c>
      <c r="C17" s="10">
        <v>3.0</v>
      </c>
      <c r="D17" s="103">
        <v>0.1</v>
      </c>
      <c r="E17" s="103">
        <v>512.0</v>
      </c>
      <c r="F17" s="15">
        <v>5.0</v>
      </c>
    </row>
    <row r="18" ht="15.75" customHeight="1">
      <c r="A18" s="10"/>
    </row>
    <row r="19" ht="15.75" customHeight="1">
      <c r="A19" s="91" t="s">
        <v>53</v>
      </c>
      <c r="B19" s="91"/>
      <c r="C19" s="91">
        <f>SUM(C20:C26)</f>
        <v>11</v>
      </c>
      <c r="D19" s="91"/>
      <c r="E19" s="91"/>
      <c r="F19" s="93"/>
      <c r="G19" s="93"/>
      <c r="H19" s="93"/>
      <c r="I19" s="93"/>
      <c r="J19" s="93"/>
    </row>
    <row r="20" ht="15.75" customHeight="1">
      <c r="A20" s="10"/>
      <c r="B20" s="94" t="s">
        <v>135</v>
      </c>
      <c r="C20" s="10">
        <v>1.0</v>
      </c>
      <c r="D20" s="10"/>
      <c r="E20" s="10"/>
    </row>
    <row r="21" ht="15.75" customHeight="1">
      <c r="A21" s="10"/>
      <c r="B21" s="94" t="s">
        <v>136</v>
      </c>
      <c r="C21" s="10">
        <v>3.0</v>
      </c>
      <c r="D21" s="10"/>
      <c r="E21" s="10"/>
    </row>
    <row r="22" ht="15.75" customHeight="1">
      <c r="A22" s="10"/>
      <c r="B22" s="94" t="s">
        <v>137</v>
      </c>
      <c r="C22" s="10">
        <v>1.0</v>
      </c>
      <c r="D22" s="10"/>
      <c r="E22" s="10"/>
    </row>
    <row r="23" ht="15.75" customHeight="1">
      <c r="A23" s="10"/>
      <c r="B23" s="94" t="s">
        <v>138</v>
      </c>
      <c r="C23" s="10">
        <v>1.0</v>
      </c>
      <c r="D23" s="10"/>
      <c r="E23" s="10"/>
    </row>
    <row r="24" ht="15.75" customHeight="1">
      <c r="A24" s="10"/>
      <c r="B24" s="94" t="s">
        <v>139</v>
      </c>
      <c r="C24" s="10">
        <v>3.0</v>
      </c>
      <c r="D24" s="10"/>
      <c r="E24" s="10"/>
    </row>
    <row r="25" ht="15.75" customHeight="1">
      <c r="A25" s="10"/>
      <c r="B25" s="94" t="s">
        <v>140</v>
      </c>
      <c r="C25" s="10">
        <v>2.0</v>
      </c>
      <c r="D25" s="10"/>
      <c r="E25" s="10"/>
    </row>
    <row r="26" ht="15.75" customHeight="1">
      <c r="A26" s="10"/>
      <c r="B26" s="10"/>
    </row>
    <row r="27" ht="15.75" customHeight="1">
      <c r="A27" s="91" t="s">
        <v>55</v>
      </c>
      <c r="B27" s="91"/>
      <c r="C27" s="91">
        <f>SUM(C28:C52)</f>
        <v>24</v>
      </c>
      <c r="D27" s="91"/>
      <c r="E27" s="91"/>
      <c r="F27" s="93"/>
      <c r="G27" s="93"/>
      <c r="H27" s="93"/>
      <c r="I27" s="93"/>
      <c r="J27" s="93"/>
    </row>
    <row r="28" ht="15.75" customHeight="1">
      <c r="B28" s="97" t="s">
        <v>141</v>
      </c>
      <c r="C28" s="10">
        <v>1.0</v>
      </c>
      <c r="D28" s="10"/>
      <c r="E28" s="10"/>
    </row>
    <row r="29" ht="15.75" customHeight="1">
      <c r="A29" s="10"/>
      <c r="B29" s="97" t="s">
        <v>142</v>
      </c>
      <c r="C29" s="10">
        <v>1.0</v>
      </c>
      <c r="D29" s="10"/>
      <c r="E29" s="10"/>
    </row>
    <row r="30" ht="15.75" customHeight="1">
      <c r="A30" s="10"/>
      <c r="B30" s="97" t="s">
        <v>143</v>
      </c>
      <c r="C30" s="10">
        <v>1.0</v>
      </c>
      <c r="D30" s="10"/>
      <c r="E30" s="10"/>
    </row>
    <row r="31" ht="15.75" customHeight="1">
      <c r="A31" s="10"/>
      <c r="B31" s="97" t="s">
        <v>144</v>
      </c>
      <c r="C31" s="10">
        <v>1.0</v>
      </c>
      <c r="D31" s="10"/>
      <c r="E31" s="10"/>
    </row>
    <row r="32" ht="15.75" customHeight="1">
      <c r="A32" s="10"/>
      <c r="B32" s="97" t="s">
        <v>145</v>
      </c>
      <c r="C32" s="10">
        <v>1.0</v>
      </c>
      <c r="D32" s="10"/>
      <c r="E32" s="10"/>
    </row>
    <row r="33" ht="15.75" customHeight="1">
      <c r="A33" s="10"/>
      <c r="B33" s="97" t="s">
        <v>146</v>
      </c>
      <c r="C33" s="10">
        <v>1.0</v>
      </c>
      <c r="D33" s="10"/>
      <c r="E33" s="10"/>
    </row>
    <row r="34" ht="15.75" customHeight="1">
      <c r="A34" s="10"/>
      <c r="B34" s="97" t="s">
        <v>147</v>
      </c>
      <c r="C34" s="10">
        <v>1.0</v>
      </c>
      <c r="D34" s="10"/>
      <c r="E34" s="10"/>
    </row>
    <row r="35" ht="15.75" customHeight="1">
      <c r="A35" s="10"/>
      <c r="B35" s="97" t="s">
        <v>148</v>
      </c>
      <c r="C35" s="10">
        <v>1.0</v>
      </c>
      <c r="D35" s="10"/>
      <c r="E35" s="10"/>
    </row>
    <row r="36" ht="15.75" customHeight="1">
      <c r="A36" s="10"/>
      <c r="B36" s="97" t="s">
        <v>149</v>
      </c>
      <c r="C36" s="10">
        <v>1.0</v>
      </c>
      <c r="D36" s="10"/>
      <c r="E36" s="10"/>
    </row>
    <row r="37" ht="15.75" customHeight="1">
      <c r="A37" s="10"/>
      <c r="B37" s="97" t="s">
        <v>150</v>
      </c>
      <c r="C37" s="10">
        <v>1.0</v>
      </c>
      <c r="D37" s="10"/>
      <c r="E37" s="10"/>
    </row>
    <row r="38" ht="15.75" customHeight="1">
      <c r="A38" s="10"/>
      <c r="B38" s="97" t="s">
        <v>151</v>
      </c>
      <c r="C38" s="10">
        <v>1.0</v>
      </c>
      <c r="D38" s="10"/>
      <c r="E38" s="10"/>
    </row>
    <row r="39" ht="15.75" customHeight="1">
      <c r="A39" s="10"/>
      <c r="B39" s="97" t="s">
        <v>152</v>
      </c>
      <c r="C39" s="10">
        <v>1.0</v>
      </c>
      <c r="D39" s="10"/>
      <c r="E39" s="10"/>
    </row>
    <row r="40" ht="15.75" customHeight="1">
      <c r="A40" s="10"/>
      <c r="B40" s="97" t="s">
        <v>153</v>
      </c>
      <c r="C40" s="10">
        <v>1.0</v>
      </c>
      <c r="D40" s="10"/>
      <c r="E40" s="10"/>
    </row>
    <row r="41" ht="15.75" customHeight="1">
      <c r="A41" s="10"/>
      <c r="B41" s="97" t="s">
        <v>154</v>
      </c>
      <c r="C41" s="10">
        <v>1.0</v>
      </c>
      <c r="D41" s="10"/>
      <c r="E41" s="10"/>
    </row>
    <row r="42" ht="15.75" customHeight="1">
      <c r="A42" s="10"/>
      <c r="B42" s="97" t="s">
        <v>155</v>
      </c>
      <c r="C42" s="10">
        <v>1.0</v>
      </c>
      <c r="D42" s="10"/>
      <c r="E42" s="10"/>
    </row>
    <row r="43" ht="15.75" customHeight="1">
      <c r="A43" s="10"/>
      <c r="B43" s="97" t="s">
        <v>156</v>
      </c>
      <c r="C43" s="10">
        <v>1.0</v>
      </c>
      <c r="D43" s="10"/>
      <c r="E43" s="10"/>
    </row>
    <row r="44" ht="15.75" customHeight="1">
      <c r="A44" s="10"/>
      <c r="B44" s="97" t="s">
        <v>157</v>
      </c>
      <c r="C44" s="10">
        <v>1.0</v>
      </c>
      <c r="D44" s="10"/>
      <c r="E44" s="10"/>
    </row>
    <row r="45" ht="15.75" customHeight="1">
      <c r="A45" s="10"/>
      <c r="B45" s="97" t="s">
        <v>158</v>
      </c>
      <c r="C45" s="10">
        <v>1.0</v>
      </c>
      <c r="D45" s="10"/>
      <c r="E45" s="10"/>
    </row>
    <row r="46" ht="15.75" customHeight="1">
      <c r="A46" s="10"/>
      <c r="B46" s="97" t="s">
        <v>159</v>
      </c>
      <c r="C46" s="10">
        <v>1.0</v>
      </c>
      <c r="D46" s="10"/>
      <c r="E46" s="10"/>
    </row>
    <row r="47" ht="15.75" customHeight="1">
      <c r="A47" s="10"/>
      <c r="B47" s="97" t="s">
        <v>160</v>
      </c>
      <c r="C47" s="10">
        <v>1.0</v>
      </c>
      <c r="D47" s="10"/>
      <c r="E47" s="10"/>
    </row>
    <row r="48" ht="15.75" customHeight="1">
      <c r="A48" s="10"/>
      <c r="B48" s="97" t="s">
        <v>161</v>
      </c>
      <c r="C48" s="10">
        <v>1.0</v>
      </c>
      <c r="D48" s="10"/>
      <c r="E48" s="10"/>
    </row>
    <row r="49" ht="15.75" customHeight="1">
      <c r="A49" s="10"/>
      <c r="B49" s="97" t="s">
        <v>162</v>
      </c>
      <c r="C49" s="10">
        <v>1.0</v>
      </c>
      <c r="D49" s="10"/>
      <c r="E49" s="10"/>
    </row>
    <row r="50" ht="15.75" customHeight="1">
      <c r="A50" s="98"/>
      <c r="B50" s="97" t="s">
        <v>163</v>
      </c>
      <c r="C50" s="10">
        <v>1.0</v>
      </c>
      <c r="D50" s="10"/>
      <c r="E50" s="10"/>
    </row>
    <row r="51" ht="15.75" customHeight="1">
      <c r="A51" s="98"/>
      <c r="B51" s="99" t="s">
        <v>164</v>
      </c>
      <c r="C51" s="10"/>
      <c r="D51" s="10"/>
      <c r="E51" s="10"/>
    </row>
    <row r="52" ht="15.75" customHeight="1">
      <c r="A52" s="98"/>
      <c r="B52" s="97" t="s">
        <v>165</v>
      </c>
      <c r="C52" s="10">
        <v>1.0</v>
      </c>
      <c r="D52" s="10"/>
      <c r="E52" s="10"/>
    </row>
    <row r="53" ht="15.75" customHeight="1">
      <c r="A53" s="10"/>
      <c r="B53" s="100"/>
    </row>
    <row r="54" ht="15.75" customHeight="1">
      <c r="A54" s="91" t="s">
        <v>56</v>
      </c>
      <c r="B54" s="91"/>
      <c r="C54" s="91">
        <f>SUM(C55:C64)</f>
        <v>2</v>
      </c>
      <c r="D54" s="91"/>
      <c r="E54" s="91"/>
      <c r="F54" s="93"/>
      <c r="G54" s="93"/>
      <c r="H54" s="93"/>
      <c r="I54" s="93"/>
      <c r="J54" s="93"/>
    </row>
    <row r="55" ht="15.75" customHeight="1">
      <c r="A55" s="10"/>
      <c r="B55" s="99" t="s">
        <v>166</v>
      </c>
      <c r="C55" s="10"/>
      <c r="D55" s="10"/>
      <c r="E55" s="10"/>
    </row>
    <row r="56" ht="15.75" customHeight="1">
      <c r="A56" s="10"/>
      <c r="B56" s="99" t="s">
        <v>167</v>
      </c>
      <c r="C56" s="10"/>
      <c r="D56" s="10"/>
      <c r="E56" s="10"/>
    </row>
    <row r="57" ht="15.75" customHeight="1">
      <c r="A57" s="10"/>
      <c r="B57" s="99" t="s">
        <v>168</v>
      </c>
      <c r="C57" s="10"/>
      <c r="D57" s="10"/>
      <c r="E57" s="10"/>
    </row>
    <row r="58" ht="15.75" customHeight="1">
      <c r="A58" s="10"/>
      <c r="B58" s="99" t="s">
        <v>169</v>
      </c>
      <c r="C58" s="10"/>
      <c r="D58" s="10"/>
      <c r="E58" s="10"/>
    </row>
    <row r="59" ht="15.75" customHeight="1">
      <c r="A59" s="10"/>
      <c r="B59" s="99" t="s">
        <v>170</v>
      </c>
      <c r="C59" s="10">
        <v>1.0</v>
      </c>
      <c r="D59" s="10"/>
      <c r="E59" s="10"/>
    </row>
    <row r="60" ht="15.75" customHeight="1">
      <c r="A60" s="10"/>
      <c r="B60" s="99" t="s">
        <v>171</v>
      </c>
      <c r="C60" s="10">
        <v>1.0</v>
      </c>
      <c r="D60" s="10"/>
      <c r="E60" s="10"/>
    </row>
    <row r="61" ht="15.75" customHeight="1">
      <c r="A61" s="10"/>
      <c r="B61" s="99" t="s">
        <v>172</v>
      </c>
      <c r="C61" s="10"/>
      <c r="D61" s="10"/>
      <c r="E61" s="10"/>
    </row>
    <row r="62" ht="15.75" customHeight="1">
      <c r="A62" s="10"/>
      <c r="B62" s="99" t="s">
        <v>173</v>
      </c>
      <c r="C62" s="10"/>
      <c r="D62" s="10"/>
      <c r="E62" s="10"/>
    </row>
    <row r="63" ht="15.75" customHeight="1">
      <c r="A63" s="10"/>
      <c r="B63" s="99" t="s">
        <v>174</v>
      </c>
      <c r="C63" s="10"/>
      <c r="D63" s="10"/>
      <c r="E63" s="10"/>
    </row>
    <row r="64" ht="15.75" customHeight="1">
      <c r="A64" s="10"/>
      <c r="B64" s="100"/>
    </row>
    <row r="65" ht="15.75" customHeight="1">
      <c r="A65" s="91" t="s">
        <v>57</v>
      </c>
      <c r="B65" s="91"/>
      <c r="C65" s="91">
        <f>SUM(C66:C82)</f>
        <v>2</v>
      </c>
      <c r="D65" s="91"/>
      <c r="E65" s="91"/>
      <c r="F65" s="93"/>
      <c r="G65" s="93"/>
      <c r="H65" s="93"/>
      <c r="I65" s="93"/>
      <c r="J65" s="93"/>
    </row>
    <row r="66" ht="15.75" customHeight="1">
      <c r="B66" s="99" t="s">
        <v>175</v>
      </c>
      <c r="C66" s="10"/>
      <c r="D66" s="10"/>
      <c r="E66" s="10"/>
    </row>
    <row r="67" ht="15.75" customHeight="1">
      <c r="A67" s="10"/>
      <c r="B67" s="99" t="s">
        <v>176</v>
      </c>
      <c r="C67" s="10"/>
      <c r="D67" s="10"/>
      <c r="E67" s="10"/>
    </row>
    <row r="68" ht="15.75" customHeight="1">
      <c r="A68" s="10"/>
      <c r="B68" s="99" t="s">
        <v>177</v>
      </c>
      <c r="C68" s="10"/>
      <c r="D68" s="10"/>
      <c r="E68" s="10"/>
    </row>
    <row r="69" ht="15.75" customHeight="1">
      <c r="A69" s="10"/>
      <c r="B69" s="99" t="s">
        <v>178</v>
      </c>
      <c r="C69" s="10"/>
      <c r="D69" s="10"/>
      <c r="E69" s="10"/>
    </row>
    <row r="70">
      <c r="A70" s="10"/>
      <c r="B70" s="99" t="s">
        <v>179</v>
      </c>
      <c r="C70" s="10">
        <v>1.0</v>
      </c>
      <c r="D70" s="10"/>
      <c r="E70" s="10"/>
    </row>
    <row r="71" ht="15.75" customHeight="1">
      <c r="A71" s="10"/>
      <c r="B71" s="99" t="s">
        <v>180</v>
      </c>
      <c r="C71" s="10"/>
      <c r="D71" s="10"/>
      <c r="E71" s="10"/>
    </row>
    <row r="72" ht="15.75" customHeight="1">
      <c r="A72" s="10"/>
      <c r="B72" s="99" t="s">
        <v>181</v>
      </c>
      <c r="C72" s="10"/>
      <c r="D72" s="10"/>
      <c r="E72" s="10"/>
    </row>
    <row r="73" ht="15.75" customHeight="1">
      <c r="A73" s="10"/>
      <c r="B73" s="99" t="s">
        <v>182</v>
      </c>
      <c r="C73" s="10">
        <v>1.0</v>
      </c>
      <c r="D73" s="10"/>
      <c r="E73" s="10"/>
    </row>
    <row r="74" ht="15.75" customHeight="1">
      <c r="A74" s="10"/>
      <c r="B74" s="99" t="s">
        <v>183</v>
      </c>
      <c r="C74" s="10"/>
      <c r="D74" s="10"/>
      <c r="E74" s="10"/>
    </row>
    <row r="75" ht="15.75" customHeight="1">
      <c r="A75" s="10"/>
      <c r="B75" s="99" t="s">
        <v>184</v>
      </c>
      <c r="C75" s="10"/>
      <c r="D75" s="10"/>
      <c r="E75" s="10"/>
    </row>
    <row r="76" ht="15.75" customHeight="1">
      <c r="A76" s="10"/>
      <c r="B76" s="99" t="s">
        <v>185</v>
      </c>
      <c r="C76" s="10"/>
      <c r="D76" s="10"/>
      <c r="E76" s="10"/>
    </row>
    <row r="77" ht="15.75" customHeight="1">
      <c r="A77" s="10"/>
      <c r="B77" s="99" t="s">
        <v>186</v>
      </c>
      <c r="C77" s="10"/>
      <c r="D77" s="10"/>
      <c r="E77" s="10"/>
    </row>
    <row r="78" ht="15.75" customHeight="1">
      <c r="A78" s="10"/>
      <c r="B78" s="99" t="s">
        <v>187</v>
      </c>
      <c r="C78" s="10"/>
      <c r="D78" s="10"/>
      <c r="E78" s="10"/>
    </row>
    <row r="79" ht="15.75" customHeight="1">
      <c r="A79" s="10"/>
      <c r="B79" s="99" t="s">
        <v>188</v>
      </c>
      <c r="C79" s="10"/>
      <c r="D79" s="10"/>
      <c r="E79" s="10"/>
    </row>
    <row r="80" ht="15.75" customHeight="1">
      <c r="A80" s="10"/>
      <c r="B80" s="99" t="s">
        <v>189</v>
      </c>
      <c r="C80" s="10"/>
      <c r="D80" s="10"/>
      <c r="E80" s="10"/>
    </row>
    <row r="81" ht="15.75" customHeight="1">
      <c r="A81" s="10"/>
      <c r="B81" s="99" t="s">
        <v>190</v>
      </c>
      <c r="C81" s="10"/>
      <c r="D81" s="10"/>
      <c r="E81" s="10"/>
    </row>
    <row r="82" ht="15.75" customHeight="1">
      <c r="A82" s="10"/>
      <c r="B82" s="99" t="s">
        <v>191</v>
      </c>
      <c r="C82" s="10"/>
      <c r="D82" s="10"/>
      <c r="E82" s="10"/>
    </row>
    <row r="83" ht="15.75" customHeight="1">
      <c r="A83" s="10"/>
      <c r="B83" s="101" t="s">
        <v>192</v>
      </c>
      <c r="C83" s="10"/>
      <c r="D83" s="10"/>
      <c r="E83" s="10"/>
    </row>
    <row r="84" ht="15.75" customHeight="1">
      <c r="A84" s="10"/>
      <c r="B84" s="10"/>
    </row>
    <row r="85" ht="15.75" customHeight="1">
      <c r="A85" s="91" t="s">
        <v>59</v>
      </c>
      <c r="B85" s="91"/>
      <c r="C85" s="91">
        <f>SUM(C86:C87)</f>
        <v>0</v>
      </c>
      <c r="D85" s="91"/>
      <c r="E85" s="91"/>
      <c r="F85" s="93"/>
      <c r="G85" s="93"/>
      <c r="H85" s="93"/>
      <c r="I85" s="93"/>
      <c r="J85" s="93"/>
    </row>
    <row r="86" ht="15.75" customHeight="1">
      <c r="A86" s="10"/>
      <c r="B86" s="94" t="s">
        <v>193</v>
      </c>
    </row>
    <row r="87" ht="15.75" customHeight="1">
      <c r="A87" s="10"/>
      <c r="B87" s="94" t="s">
        <v>194</v>
      </c>
    </row>
    <row r="88" ht="15.75" customHeight="1">
      <c r="A88" s="10"/>
      <c r="B88" s="102"/>
    </row>
    <row r="89" ht="15.75" customHeight="1">
      <c r="A89" s="91" t="s">
        <v>60</v>
      </c>
      <c r="B89" s="91"/>
      <c r="C89" s="91">
        <f>SUM(C90:C96)</f>
        <v>3</v>
      </c>
      <c r="D89" s="91"/>
      <c r="E89" s="91"/>
      <c r="F89" s="93"/>
      <c r="G89" s="93"/>
      <c r="H89" s="93"/>
      <c r="I89" s="93"/>
      <c r="J89" s="93"/>
    </row>
    <row r="90" ht="15.75" customHeight="1">
      <c r="B90" s="94" t="s">
        <v>195</v>
      </c>
      <c r="C90" s="10">
        <v>1.0</v>
      </c>
      <c r="D90" s="10"/>
      <c r="E90" s="10"/>
    </row>
    <row r="91" ht="15.75" customHeight="1">
      <c r="A91" s="10"/>
      <c r="B91" s="94" t="s">
        <v>196</v>
      </c>
      <c r="C91" s="10">
        <v>1.0</v>
      </c>
      <c r="D91" s="10"/>
      <c r="E91" s="10"/>
    </row>
    <row r="92" ht="15.75" customHeight="1">
      <c r="A92" s="10"/>
      <c r="B92" s="94" t="s">
        <v>197</v>
      </c>
      <c r="C92" s="10"/>
      <c r="D92" s="10"/>
      <c r="E92" s="10"/>
    </row>
    <row r="93" ht="15.75" customHeight="1">
      <c r="A93" s="10"/>
      <c r="B93" s="94" t="s">
        <v>198</v>
      </c>
      <c r="C93" s="10"/>
      <c r="D93" s="10"/>
      <c r="E93" s="10"/>
    </row>
    <row r="94" ht="15.75" customHeight="1">
      <c r="A94" s="10"/>
      <c r="B94" s="94" t="s">
        <v>199</v>
      </c>
      <c r="C94" s="10"/>
      <c r="D94" s="10"/>
      <c r="E94" s="10"/>
    </row>
    <row r="95" ht="15.75" customHeight="1">
      <c r="A95" s="10"/>
      <c r="B95" s="94" t="s">
        <v>200</v>
      </c>
      <c r="C95" s="10">
        <v>1.0</v>
      </c>
      <c r="D95" s="10"/>
      <c r="E95" s="10"/>
    </row>
    <row r="96" ht="15.75" customHeight="1">
      <c r="A96" s="10"/>
      <c r="B96" s="94" t="s">
        <v>201</v>
      </c>
      <c r="C96" s="10"/>
      <c r="D96" s="10"/>
      <c r="E96" s="10"/>
    </row>
    <row r="97" ht="15.75" customHeight="1">
      <c r="A97" s="10"/>
      <c r="B97" s="10"/>
    </row>
    <row r="98" ht="15.75" customHeight="1">
      <c r="A98" s="10"/>
      <c r="B98" s="10"/>
    </row>
    <row r="99" ht="15.75" customHeight="1">
      <c r="A99" s="10"/>
      <c r="B99" s="10"/>
    </row>
    <row r="100" ht="15.75" customHeight="1">
      <c r="A100" s="10"/>
      <c r="B100" s="10"/>
    </row>
    <row r="101" ht="15.75" customHeight="1">
      <c r="A101" s="10"/>
      <c r="B101" s="10"/>
    </row>
    <row r="102" ht="15.75" customHeight="1">
      <c r="A102" s="10"/>
      <c r="B102" s="10"/>
    </row>
    <row r="103" ht="15.75" customHeight="1">
      <c r="A103" s="10"/>
      <c r="B103" s="10"/>
    </row>
    <row r="104" ht="15.75" customHeight="1">
      <c r="A104" s="10"/>
      <c r="B104" s="10"/>
    </row>
    <row r="105" ht="15.75" customHeight="1">
      <c r="A105" s="10"/>
      <c r="B105" s="10"/>
    </row>
    <row r="106" ht="15.75" customHeight="1">
      <c r="A106" s="10"/>
      <c r="B106" s="10"/>
    </row>
    <row r="107" ht="15.75" customHeight="1">
      <c r="A107" s="10"/>
      <c r="B107" s="10"/>
    </row>
    <row r="108" ht="15.75" customHeight="1">
      <c r="A108" s="10"/>
      <c r="B108" s="10"/>
    </row>
    <row r="109" ht="15.75" customHeight="1">
      <c r="A109" s="10"/>
      <c r="B109" s="10"/>
    </row>
    <row r="110" ht="15.75" customHeight="1">
      <c r="A110" s="10"/>
      <c r="B110" s="10"/>
    </row>
    <row r="111" ht="15.75" customHeight="1">
      <c r="A111" s="10"/>
      <c r="B111" s="10"/>
    </row>
    <row r="112" ht="15.75" customHeight="1">
      <c r="A112" s="103" t="s">
        <v>10</v>
      </c>
      <c r="B112" s="10"/>
    </row>
    <row r="113" ht="15.75" customHeight="1">
      <c r="A113" s="10"/>
      <c r="B113" s="10"/>
    </row>
    <row r="114" ht="15.75" customHeight="1">
      <c r="A114" s="10"/>
      <c r="B114" s="10"/>
    </row>
    <row r="115" ht="15.75" customHeight="1">
      <c r="A115" s="10"/>
      <c r="B115" s="10"/>
    </row>
    <row r="116" ht="15.75" customHeight="1">
      <c r="A116" s="10"/>
      <c r="B116" s="10"/>
    </row>
    <row r="117" ht="15.75" customHeight="1">
      <c r="A117" s="10"/>
      <c r="B117" s="10"/>
    </row>
    <row r="118" ht="15.75" customHeight="1">
      <c r="A118" s="10"/>
      <c r="B118" s="10"/>
    </row>
    <row r="119" ht="15.75" customHeight="1">
      <c r="A119" s="10"/>
      <c r="B119" s="10"/>
    </row>
    <row r="120" ht="15.75" customHeight="1">
      <c r="A120" s="10"/>
      <c r="B120" s="10"/>
    </row>
    <row r="121" ht="15.75" customHeight="1">
      <c r="A121" s="10"/>
      <c r="B121" s="10"/>
    </row>
    <row r="122" ht="15.75" customHeight="1">
      <c r="A122" s="10"/>
      <c r="B122" s="10"/>
    </row>
    <row r="123" ht="15.75" customHeight="1">
      <c r="A123" s="10"/>
      <c r="B123" s="10"/>
    </row>
    <row r="124" ht="15.75" customHeight="1">
      <c r="A124" s="10"/>
      <c r="B124" s="10"/>
    </row>
    <row r="125" ht="15.75" customHeight="1">
      <c r="A125" s="10"/>
      <c r="B125" s="10"/>
    </row>
    <row r="126" ht="15.75" customHeight="1">
      <c r="A126" s="10"/>
      <c r="B126" s="10"/>
    </row>
    <row r="127" ht="15.75" customHeight="1">
      <c r="A127" s="10"/>
      <c r="B127" s="10"/>
    </row>
    <row r="128" ht="15.75" customHeight="1">
      <c r="A128" s="103" t="s">
        <v>207</v>
      </c>
      <c r="B128" s="10"/>
    </row>
    <row r="129" ht="15.75" customHeight="1">
      <c r="A129" s="10"/>
      <c r="B129" s="10"/>
    </row>
    <row r="130" ht="15.75" customHeight="1">
      <c r="A130" s="10"/>
      <c r="B130" s="10"/>
    </row>
    <row r="131" ht="15.75" customHeight="1">
      <c r="A131" s="10"/>
      <c r="B131" s="10"/>
    </row>
    <row r="132" ht="15.75" customHeight="1">
      <c r="A132" s="10"/>
      <c r="B132" s="10"/>
    </row>
    <row r="133" ht="15.75" customHeight="1">
      <c r="A133" s="10"/>
      <c r="B133" s="10"/>
    </row>
    <row r="134" ht="15.75" customHeight="1">
      <c r="A134" s="10"/>
      <c r="B134" s="10"/>
    </row>
    <row r="135" ht="15.75" customHeight="1">
      <c r="A135" s="10"/>
      <c r="B135" s="10"/>
    </row>
    <row r="136" ht="15.75" customHeight="1">
      <c r="A136" s="10"/>
      <c r="B136" s="10"/>
    </row>
    <row r="137" ht="15.75" customHeight="1">
      <c r="A137" s="10"/>
      <c r="B137" s="10"/>
    </row>
    <row r="138" ht="15.75" customHeight="1">
      <c r="A138" s="10"/>
      <c r="B138" s="10"/>
    </row>
    <row r="139" ht="15.75" customHeight="1">
      <c r="A139" s="10"/>
      <c r="B139" s="10"/>
    </row>
    <row r="140" ht="15.75" customHeight="1">
      <c r="A140" s="10"/>
      <c r="B140" s="10"/>
    </row>
    <row r="141" ht="15.75" customHeight="1">
      <c r="A141" s="10"/>
      <c r="B141" s="10"/>
    </row>
    <row r="142" ht="15.75" customHeight="1">
      <c r="A142" s="10"/>
      <c r="B142" s="10"/>
    </row>
    <row r="143" ht="15.75" customHeight="1">
      <c r="A143" s="10"/>
      <c r="B143" s="10"/>
    </row>
    <row r="144" ht="15.75" customHeight="1">
      <c r="A144" s="10"/>
      <c r="B144" s="10"/>
    </row>
    <row r="145" ht="15.75" customHeight="1">
      <c r="A145" s="10"/>
      <c r="B145" s="10"/>
    </row>
    <row r="146" ht="15.75" customHeight="1">
      <c r="A146" s="10"/>
      <c r="B146" s="10"/>
    </row>
    <row r="147" ht="15.75" customHeight="1">
      <c r="A147" s="10"/>
      <c r="B147" s="10"/>
    </row>
    <row r="148" ht="15.75" customHeight="1">
      <c r="A148" s="10"/>
      <c r="B148" s="10"/>
    </row>
    <row r="149" ht="15.75" customHeight="1">
      <c r="A149" s="10"/>
      <c r="B149" s="10"/>
    </row>
    <row r="150" ht="15.75" customHeight="1">
      <c r="A150" s="10"/>
      <c r="B150" s="10"/>
    </row>
    <row r="151" ht="15.75" customHeight="1">
      <c r="A151" s="10"/>
      <c r="B151" s="10"/>
    </row>
    <row r="152" ht="15.75" customHeight="1">
      <c r="A152" s="10"/>
      <c r="B152" s="10"/>
    </row>
    <row r="153" ht="15.75" customHeight="1">
      <c r="A153" s="10"/>
      <c r="B153" s="10"/>
    </row>
    <row r="154" ht="15.75" customHeight="1">
      <c r="A154" s="10"/>
      <c r="B154" s="10"/>
    </row>
    <row r="155" ht="15.75" customHeight="1">
      <c r="A155" s="10"/>
      <c r="B155" s="10"/>
    </row>
    <row r="156" ht="15.75" customHeight="1">
      <c r="A156" s="10"/>
      <c r="B156" s="10"/>
    </row>
    <row r="157" ht="15.75" customHeight="1">
      <c r="A157" s="10"/>
      <c r="B157" s="10"/>
    </row>
    <row r="158" ht="15.75" customHeight="1">
      <c r="A158" s="10"/>
      <c r="B158" s="10"/>
    </row>
    <row r="159" ht="15.75" customHeight="1">
      <c r="A159" s="10"/>
      <c r="B159" s="10"/>
    </row>
    <row r="160" ht="15.75" customHeight="1">
      <c r="A160" s="10"/>
      <c r="B160" s="10"/>
    </row>
    <row r="161" ht="15.75" customHeight="1">
      <c r="A161" s="10"/>
      <c r="B161" s="10"/>
    </row>
    <row r="162" ht="15.75" customHeight="1">
      <c r="A162" s="10"/>
      <c r="B162" s="10"/>
    </row>
    <row r="163" ht="15.75" customHeight="1">
      <c r="A163" s="10"/>
      <c r="B163" s="10"/>
    </row>
    <row r="164" ht="15.75" customHeight="1">
      <c r="A164" s="10"/>
      <c r="B164" s="10"/>
    </row>
    <row r="165" ht="15.75" customHeight="1">
      <c r="A165" s="10"/>
      <c r="B165" s="10"/>
    </row>
    <row r="166" ht="15.75" customHeight="1">
      <c r="A166" s="10"/>
      <c r="B166" s="10"/>
    </row>
    <row r="167" ht="15.75" customHeight="1">
      <c r="A167" s="10"/>
      <c r="B167" s="10"/>
    </row>
    <row r="168" ht="15.75" customHeight="1">
      <c r="A168" s="10"/>
      <c r="B168" s="10"/>
    </row>
    <row r="169" ht="15.75" customHeight="1">
      <c r="A169" s="10"/>
      <c r="B169" s="10"/>
    </row>
    <row r="170" ht="15.75" customHeight="1">
      <c r="A170" s="10"/>
      <c r="B170" s="10"/>
    </row>
    <row r="171" ht="15.75" customHeight="1">
      <c r="A171" s="10"/>
      <c r="B171" s="10"/>
    </row>
    <row r="172" ht="15.75" customHeight="1">
      <c r="A172" s="10"/>
      <c r="B172" s="10"/>
    </row>
    <row r="173" ht="15.75" customHeight="1">
      <c r="A173" s="10"/>
      <c r="B173" s="10"/>
    </row>
    <row r="174" ht="15.75" customHeight="1">
      <c r="A174" s="10"/>
      <c r="B174" s="10"/>
    </row>
    <row r="175" ht="15.75" customHeight="1">
      <c r="A175" s="10"/>
      <c r="B175" s="10"/>
    </row>
    <row r="176" ht="15.75" customHeight="1">
      <c r="A176" s="10"/>
      <c r="B176" s="10"/>
    </row>
    <row r="177" ht="15.75" customHeight="1">
      <c r="A177" s="10"/>
      <c r="B177" s="10"/>
    </row>
    <row r="178" ht="15.75" customHeight="1">
      <c r="A178" s="10"/>
      <c r="B178" s="10"/>
    </row>
    <row r="179" ht="15.75" customHeight="1">
      <c r="A179" s="10"/>
      <c r="B179" s="10"/>
    </row>
    <row r="180" ht="15.75" customHeight="1">
      <c r="A180" s="10"/>
      <c r="B180" s="10"/>
    </row>
    <row r="181" ht="15.75" customHeight="1">
      <c r="A181" s="10"/>
      <c r="B181" s="10"/>
    </row>
    <row r="182" ht="15.75" customHeight="1">
      <c r="A182" s="10"/>
      <c r="B182" s="10"/>
    </row>
    <row r="183" ht="15.75" customHeight="1">
      <c r="A183" s="10"/>
      <c r="B183" s="10"/>
    </row>
    <row r="184" ht="15.75" customHeight="1">
      <c r="A184" s="10"/>
      <c r="B184" s="10"/>
    </row>
    <row r="185" ht="15.75" customHeight="1">
      <c r="A185" s="10"/>
      <c r="B185" s="10"/>
    </row>
    <row r="186" ht="15.75" customHeight="1">
      <c r="A186" s="10"/>
      <c r="B186" s="10"/>
    </row>
    <row r="187" ht="15.75" customHeight="1">
      <c r="A187" s="10"/>
      <c r="B187" s="10"/>
    </row>
    <row r="188" ht="15.75" customHeight="1">
      <c r="A188" s="10"/>
      <c r="B188" s="10"/>
    </row>
    <row r="189" ht="15.75" customHeight="1">
      <c r="A189" s="10"/>
      <c r="B189" s="10"/>
    </row>
    <row r="190" ht="15.75" customHeight="1">
      <c r="A190" s="10"/>
      <c r="B190" s="10"/>
    </row>
    <row r="191" ht="15.75" customHeight="1">
      <c r="A191" s="10"/>
      <c r="B191" s="10"/>
    </row>
    <row r="192" ht="15.75" customHeight="1">
      <c r="A192" s="10"/>
      <c r="B192" s="10"/>
    </row>
    <row r="193" ht="15.75" customHeight="1">
      <c r="A193" s="10"/>
      <c r="B193" s="10"/>
    </row>
    <row r="194" ht="15.75" customHeight="1">
      <c r="A194" s="10"/>
      <c r="B194" s="10"/>
    </row>
    <row r="195" ht="15.75" customHeight="1">
      <c r="A195" s="10"/>
      <c r="B195" s="10"/>
    </row>
    <row r="196" ht="15.75" customHeight="1">
      <c r="A196" s="10"/>
      <c r="B196" s="10"/>
    </row>
    <row r="197" ht="15.75" customHeight="1">
      <c r="A197" s="10"/>
      <c r="B197" s="10"/>
    </row>
    <row r="198" ht="15.75" customHeight="1">
      <c r="A198" s="10"/>
      <c r="B198" s="10"/>
    </row>
    <row r="199" ht="15.75" customHeight="1">
      <c r="A199" s="10"/>
      <c r="B199" s="10"/>
    </row>
    <row r="200" ht="15.75" customHeight="1">
      <c r="A200" s="10"/>
      <c r="B200" s="10"/>
    </row>
    <row r="201" ht="15.75" customHeight="1">
      <c r="A201" s="10"/>
      <c r="B201" s="10"/>
    </row>
    <row r="202" ht="15.75" customHeight="1">
      <c r="A202" s="10"/>
      <c r="B202" s="10"/>
    </row>
    <row r="203" ht="15.75" customHeight="1">
      <c r="A203" s="10"/>
      <c r="B203" s="10"/>
    </row>
    <row r="204" ht="15.75" customHeight="1">
      <c r="A204" s="10"/>
      <c r="B204" s="10"/>
    </row>
    <row r="205" ht="15.75" customHeight="1">
      <c r="A205" s="10"/>
      <c r="B205" s="10"/>
    </row>
    <row r="206" ht="15.75" customHeight="1">
      <c r="A206" s="10"/>
      <c r="B206" s="10"/>
    </row>
    <row r="207" ht="15.75" customHeight="1">
      <c r="A207" s="10"/>
      <c r="B207" s="10"/>
    </row>
    <row r="208" ht="15.75" customHeight="1">
      <c r="A208" s="10"/>
      <c r="B208" s="10"/>
    </row>
    <row r="209" ht="15.75" customHeight="1">
      <c r="A209" s="10"/>
      <c r="B209" s="10"/>
    </row>
    <row r="210" ht="15.75" customHeight="1">
      <c r="A210" s="10"/>
      <c r="B210" s="10"/>
    </row>
    <row r="211" ht="15.75" customHeight="1">
      <c r="A211" s="10"/>
      <c r="B211" s="10"/>
    </row>
    <row r="212" ht="15.75" customHeight="1">
      <c r="A212" s="10"/>
      <c r="B212" s="10"/>
    </row>
    <row r="213" ht="15.75" customHeight="1">
      <c r="A213" s="10"/>
      <c r="B213" s="10"/>
    </row>
    <row r="214" ht="15.75" customHeight="1">
      <c r="A214" s="10"/>
      <c r="B214" s="10"/>
    </row>
    <row r="215" ht="15.75" customHeight="1">
      <c r="A215" s="10"/>
      <c r="B215" s="10"/>
    </row>
    <row r="216" ht="15.75" customHeight="1">
      <c r="A216" s="10"/>
      <c r="B216" s="10"/>
    </row>
    <row r="217" ht="15.75" customHeight="1">
      <c r="A217" s="10"/>
      <c r="B217" s="10"/>
    </row>
    <row r="218" ht="15.75" customHeight="1">
      <c r="A218" s="10"/>
      <c r="B218" s="10"/>
    </row>
    <row r="219" ht="15.75" customHeight="1">
      <c r="A219" s="10"/>
      <c r="B219" s="10"/>
    </row>
    <row r="220" ht="15.75" customHeight="1">
      <c r="A220" s="10"/>
      <c r="B220" s="10"/>
    </row>
    <row r="221" ht="15.75" customHeight="1">
      <c r="A221" s="10"/>
      <c r="B221" s="10"/>
    </row>
    <row r="222" ht="15.75" customHeight="1">
      <c r="A222" s="10"/>
      <c r="B222" s="10"/>
    </row>
    <row r="223" ht="15.75" customHeight="1">
      <c r="A223" s="10"/>
      <c r="B223" s="10"/>
    </row>
    <row r="224" ht="15.75" customHeight="1">
      <c r="A224" s="10"/>
      <c r="B224" s="10"/>
    </row>
    <row r="225" ht="15.75" customHeight="1">
      <c r="A225" s="10"/>
      <c r="B225" s="10"/>
    </row>
    <row r="226" ht="15.75" customHeight="1">
      <c r="A226" s="10"/>
      <c r="B226" s="10"/>
    </row>
    <row r="227" ht="15.75" customHeight="1">
      <c r="A227" s="10"/>
      <c r="B227" s="10"/>
    </row>
    <row r="228" ht="15.75" customHeight="1">
      <c r="A228" s="10"/>
      <c r="B228" s="10"/>
    </row>
    <row r="229" ht="15.75" customHeight="1">
      <c r="A229" s="10"/>
      <c r="B229" s="10"/>
    </row>
    <row r="230" ht="15.75" customHeight="1">
      <c r="A230" s="10"/>
      <c r="B230" s="10"/>
    </row>
    <row r="231" ht="15.75" customHeight="1">
      <c r="A231" s="10"/>
      <c r="B231" s="10"/>
    </row>
    <row r="232" ht="15.75" customHeight="1">
      <c r="A232" s="10"/>
      <c r="B232" s="10"/>
    </row>
    <row r="233" ht="15.75" customHeight="1">
      <c r="A233" s="10"/>
      <c r="B233" s="10"/>
    </row>
    <row r="234" ht="15.75" customHeight="1">
      <c r="A234" s="10"/>
      <c r="B234" s="10"/>
    </row>
    <row r="235" ht="15.75" customHeight="1">
      <c r="A235" s="10"/>
      <c r="B235" s="10"/>
    </row>
    <row r="236" ht="15.75" customHeight="1">
      <c r="A236" s="10"/>
      <c r="B236" s="10"/>
    </row>
    <row r="237" ht="15.75" customHeight="1">
      <c r="A237" s="10"/>
      <c r="B237" s="10"/>
    </row>
    <row r="238" ht="15.75" customHeight="1">
      <c r="A238" s="10"/>
      <c r="B238" s="10"/>
    </row>
    <row r="239" ht="15.75" customHeight="1">
      <c r="A239" s="10"/>
      <c r="B239" s="10"/>
    </row>
    <row r="240" ht="15.75" customHeight="1">
      <c r="A240" s="10"/>
      <c r="B240" s="10"/>
    </row>
    <row r="241" ht="15.75" customHeight="1">
      <c r="A241" s="10"/>
      <c r="B241" s="10"/>
    </row>
    <row r="242" ht="15.75" customHeight="1">
      <c r="A242" s="10"/>
      <c r="B242" s="10"/>
    </row>
    <row r="243" ht="15.75" customHeight="1">
      <c r="A243" s="10"/>
      <c r="B243" s="10"/>
    </row>
    <row r="244" ht="15.75" customHeight="1">
      <c r="A244" s="10"/>
      <c r="B244" s="10"/>
    </row>
    <row r="245" ht="15.75" customHeight="1">
      <c r="A245" s="10"/>
      <c r="B245" s="10"/>
    </row>
    <row r="246" ht="15.75" customHeight="1">
      <c r="A246" s="10"/>
      <c r="B246" s="10"/>
    </row>
    <row r="247" ht="15.75" customHeight="1">
      <c r="A247" s="10"/>
      <c r="B247" s="10"/>
    </row>
    <row r="248" ht="15.75" customHeight="1">
      <c r="A248" s="10"/>
      <c r="B248" s="10"/>
    </row>
    <row r="249" ht="15.75" customHeight="1">
      <c r="A249" s="10"/>
      <c r="B249" s="10"/>
    </row>
    <row r="250" ht="15.75" customHeight="1">
      <c r="A250" s="10"/>
      <c r="B250" s="10"/>
    </row>
    <row r="251" ht="15.75" customHeight="1">
      <c r="A251" s="10"/>
      <c r="B251" s="10"/>
    </row>
    <row r="252" ht="15.75" customHeight="1">
      <c r="A252" s="10"/>
      <c r="B252" s="10"/>
    </row>
    <row r="253" ht="15.75" customHeight="1">
      <c r="A253" s="10"/>
      <c r="B253" s="10"/>
    </row>
    <row r="254" ht="15.75" customHeight="1">
      <c r="A254" s="10"/>
      <c r="B254" s="10"/>
    </row>
    <row r="255" ht="15.75" customHeight="1">
      <c r="A255" s="10"/>
      <c r="B255" s="10"/>
    </row>
    <row r="256" ht="15.75" customHeight="1">
      <c r="A256" s="10"/>
      <c r="B256" s="10"/>
    </row>
    <row r="257" ht="15.75" customHeight="1">
      <c r="A257" s="10"/>
      <c r="B257" s="10"/>
    </row>
    <row r="258" ht="15.75" customHeight="1">
      <c r="A258" s="10"/>
      <c r="B258" s="10"/>
    </row>
    <row r="259" ht="15.75" customHeight="1">
      <c r="A259" s="10"/>
      <c r="B259" s="10"/>
    </row>
    <row r="260" ht="15.75" customHeight="1">
      <c r="A260" s="10"/>
      <c r="B260" s="10"/>
    </row>
    <row r="261" ht="15.75" customHeight="1">
      <c r="A261" s="10"/>
      <c r="B261" s="10"/>
    </row>
    <row r="262" ht="15.75" customHeight="1">
      <c r="A262" s="10"/>
      <c r="B262" s="10"/>
    </row>
    <row r="263" ht="15.75" customHeight="1">
      <c r="A263" s="10"/>
      <c r="B263" s="10"/>
    </row>
    <row r="264" ht="15.75" customHeight="1">
      <c r="A264" s="10"/>
      <c r="B264" s="10"/>
    </row>
    <row r="265" ht="15.75" customHeight="1">
      <c r="A265" s="10"/>
      <c r="B265" s="10"/>
    </row>
    <row r="266" ht="15.75" customHeight="1">
      <c r="A266" s="10"/>
      <c r="B266" s="10"/>
    </row>
    <row r="267" ht="15.75" customHeight="1">
      <c r="A267" s="10"/>
      <c r="B267" s="10"/>
    </row>
    <row r="268" ht="15.75" customHeight="1">
      <c r="A268" s="10"/>
      <c r="B268" s="10"/>
    </row>
    <row r="269" ht="15.75" customHeight="1">
      <c r="A269" s="10"/>
      <c r="B269" s="10"/>
    </row>
    <row r="270" ht="15.75" customHeight="1">
      <c r="A270" s="10"/>
      <c r="B270" s="10"/>
    </row>
    <row r="271" ht="15.75" customHeight="1">
      <c r="A271" s="10"/>
      <c r="B271" s="10"/>
    </row>
    <row r="272" ht="15.75" customHeight="1">
      <c r="A272" s="10"/>
      <c r="B272" s="10"/>
    </row>
    <row r="273" ht="15.75" customHeight="1">
      <c r="A273" s="10"/>
      <c r="B273" s="10"/>
    </row>
    <row r="274" ht="15.75" customHeight="1">
      <c r="A274" s="10"/>
      <c r="B274" s="10"/>
    </row>
    <row r="275" ht="15.75" customHeight="1">
      <c r="A275" s="10"/>
      <c r="B275" s="10"/>
    </row>
    <row r="276" ht="15.75" customHeight="1">
      <c r="A276" s="10"/>
      <c r="B276" s="10"/>
    </row>
    <row r="277" ht="15.75" customHeight="1">
      <c r="A277" s="10"/>
      <c r="B277" s="10"/>
    </row>
    <row r="278" ht="15.75" customHeight="1">
      <c r="A278" s="10"/>
      <c r="B278" s="10"/>
    </row>
    <row r="279" ht="15.75" customHeight="1">
      <c r="A279" s="10"/>
      <c r="B279" s="10"/>
    </row>
    <row r="280" ht="15.75" customHeight="1">
      <c r="A280" s="10"/>
      <c r="B280" s="10"/>
    </row>
    <row r="281" ht="15.75" customHeight="1">
      <c r="A281" s="10"/>
      <c r="B281" s="10"/>
    </row>
    <row r="282" ht="15.75" customHeight="1">
      <c r="A282" s="10"/>
      <c r="B282" s="10"/>
    </row>
    <row r="283" ht="15.75" customHeight="1">
      <c r="A283" s="10"/>
      <c r="B283" s="10"/>
    </row>
    <row r="284" ht="15.75" customHeight="1">
      <c r="A284" s="10"/>
      <c r="B284" s="10"/>
    </row>
    <row r="285" ht="15.75" customHeight="1">
      <c r="A285" s="10"/>
      <c r="B285" s="10"/>
    </row>
    <row r="286" ht="15.75" customHeight="1">
      <c r="A286" s="10"/>
      <c r="B286" s="10"/>
    </row>
    <row r="287" ht="15.75" customHeight="1">
      <c r="A287" s="10"/>
      <c r="B287" s="10"/>
    </row>
    <row r="288" ht="15.75" customHeight="1">
      <c r="A288" s="10"/>
      <c r="B288" s="10"/>
    </row>
    <row r="289" ht="15.75" customHeight="1">
      <c r="A289" s="10"/>
      <c r="B289" s="10"/>
    </row>
    <row r="290" ht="15.75" customHeight="1">
      <c r="A290" s="10"/>
      <c r="B290" s="10"/>
    </row>
    <row r="291" ht="15.75" customHeight="1">
      <c r="A291" s="10"/>
      <c r="B291" s="10"/>
    </row>
    <row r="292" ht="15.75" customHeight="1">
      <c r="A292" s="10"/>
      <c r="B292" s="10"/>
    </row>
    <row r="293" ht="15.75" customHeight="1">
      <c r="A293" s="10"/>
      <c r="B293" s="10"/>
    </row>
    <row r="294" ht="15.75" customHeight="1">
      <c r="A294" s="10"/>
      <c r="B294" s="10"/>
    </row>
    <row r="295" ht="15.75" customHeight="1">
      <c r="A295" s="10"/>
      <c r="B295" s="10"/>
    </row>
    <row r="296" ht="15.75" customHeight="1">
      <c r="A296" s="10"/>
      <c r="B296" s="10"/>
    </row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C1: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1.0"/>
    <col customWidth="1" min="2" max="2" width="29.5"/>
    <col customWidth="1" min="3" max="3" width="6.88"/>
  </cols>
  <sheetData>
    <row r="1" ht="32.25" customHeight="1">
      <c r="A1" s="10"/>
      <c r="B1" s="10"/>
      <c r="C1" s="87" t="s">
        <v>119</v>
      </c>
    </row>
    <row r="2" ht="39.75" customHeight="1">
      <c r="A2" s="89" t="s">
        <v>49</v>
      </c>
      <c r="B2" s="88" t="s">
        <v>120</v>
      </c>
      <c r="C2" s="5" t="s">
        <v>208</v>
      </c>
    </row>
    <row r="3" ht="15.75" customHeight="1">
      <c r="A3" s="91" t="s">
        <v>51</v>
      </c>
      <c r="B3" s="91"/>
      <c r="C3" s="92">
        <f>SUM(C4:C18)</f>
        <v>32</v>
      </c>
      <c r="D3" s="93"/>
      <c r="E3" s="93"/>
      <c r="F3" s="93"/>
      <c r="G3" s="93"/>
      <c r="H3" s="93"/>
    </row>
    <row r="4" ht="15.75" customHeight="1">
      <c r="B4" s="94" t="s">
        <v>121</v>
      </c>
      <c r="C4" s="10">
        <v>1.0</v>
      </c>
    </row>
    <row r="5" ht="15.75" customHeight="1">
      <c r="A5" s="10"/>
      <c r="B5" s="94" t="s">
        <v>122</v>
      </c>
      <c r="C5" s="10">
        <v>1.0</v>
      </c>
    </row>
    <row r="6" ht="15.75" customHeight="1">
      <c r="A6" s="10"/>
      <c r="B6" s="94" t="s">
        <v>123</v>
      </c>
      <c r="C6" s="10">
        <v>1.0</v>
      </c>
    </row>
    <row r="7" ht="15.75" customHeight="1">
      <c r="A7" s="10"/>
      <c r="B7" s="94" t="s">
        <v>124</v>
      </c>
      <c r="C7" s="10">
        <v>3.0</v>
      </c>
    </row>
    <row r="8" ht="15.75" customHeight="1">
      <c r="A8" s="10"/>
      <c r="B8" s="94" t="s">
        <v>125</v>
      </c>
      <c r="C8" s="10">
        <v>3.0</v>
      </c>
    </row>
    <row r="9" ht="15.75" customHeight="1">
      <c r="A9" s="10"/>
      <c r="B9" s="94" t="s">
        <v>126</v>
      </c>
      <c r="C9" s="10">
        <v>3.0</v>
      </c>
    </row>
    <row r="10" ht="15.75" customHeight="1">
      <c r="A10" s="10"/>
      <c r="B10" s="94" t="s">
        <v>127</v>
      </c>
      <c r="C10" s="10">
        <v>3.0</v>
      </c>
    </row>
    <row r="11" ht="15.75" customHeight="1">
      <c r="A11" s="10"/>
      <c r="B11" s="94" t="s">
        <v>128</v>
      </c>
      <c r="C11" s="10">
        <v>1.0</v>
      </c>
    </row>
    <row r="12" ht="15.75" customHeight="1">
      <c r="A12" s="10"/>
      <c r="B12" s="94" t="s">
        <v>129</v>
      </c>
      <c r="C12" s="10">
        <v>3.0</v>
      </c>
    </row>
    <row r="13" ht="15.75" customHeight="1">
      <c r="A13" s="10"/>
      <c r="B13" s="94" t="s">
        <v>130</v>
      </c>
      <c r="C13" s="10">
        <v>3.0</v>
      </c>
    </row>
    <row r="14" ht="15.75" customHeight="1">
      <c r="A14" s="10"/>
      <c r="B14" s="94" t="s">
        <v>131</v>
      </c>
      <c r="C14" s="10">
        <v>3.0</v>
      </c>
    </row>
    <row r="15" ht="15.75" customHeight="1">
      <c r="A15" s="10"/>
      <c r="B15" s="94" t="s">
        <v>132</v>
      </c>
      <c r="C15" s="10">
        <v>3.0</v>
      </c>
    </row>
    <row r="16" ht="15.75" customHeight="1">
      <c r="A16" s="10"/>
      <c r="B16" s="94" t="s">
        <v>133</v>
      </c>
      <c r="C16" s="10">
        <v>1.0</v>
      </c>
    </row>
    <row r="17" ht="15.75" customHeight="1">
      <c r="A17" s="10"/>
      <c r="B17" s="94" t="s">
        <v>134</v>
      </c>
      <c r="C17" s="10">
        <v>3.0</v>
      </c>
    </row>
    <row r="18" ht="15.75" customHeight="1">
      <c r="A18" s="10"/>
    </row>
    <row r="19" ht="15.75" customHeight="1">
      <c r="A19" s="91" t="s">
        <v>53</v>
      </c>
      <c r="B19" s="91"/>
      <c r="C19" s="91">
        <f>SUM(C20:C25)</f>
        <v>9</v>
      </c>
      <c r="D19" s="93"/>
      <c r="E19" s="93"/>
      <c r="F19" s="93"/>
      <c r="G19" s="93"/>
      <c r="H19" s="93"/>
    </row>
    <row r="20" ht="15.75" customHeight="1">
      <c r="A20" s="10"/>
      <c r="B20" s="94" t="s">
        <v>135</v>
      </c>
      <c r="C20" s="10">
        <v>1.0</v>
      </c>
    </row>
    <row r="21" ht="15.75" customHeight="1">
      <c r="A21" s="10"/>
      <c r="B21" s="94" t="s">
        <v>136</v>
      </c>
      <c r="C21" s="10">
        <v>3.0</v>
      </c>
    </row>
    <row r="22" ht="15.75" customHeight="1">
      <c r="A22" s="10"/>
      <c r="B22" s="94" t="s">
        <v>137</v>
      </c>
      <c r="C22" s="10">
        <v>1.0</v>
      </c>
    </row>
    <row r="23" ht="15.75" customHeight="1">
      <c r="A23" s="10"/>
      <c r="B23" s="94" t="s">
        <v>138</v>
      </c>
      <c r="C23" s="10">
        <v>1.0</v>
      </c>
    </row>
    <row r="24" ht="15.75" customHeight="1">
      <c r="A24" s="10"/>
      <c r="B24" s="94" t="s">
        <v>139</v>
      </c>
      <c r="C24" s="10">
        <v>3.0</v>
      </c>
    </row>
    <row r="25" ht="15.75" customHeight="1">
      <c r="A25" s="10"/>
      <c r="B25" s="10"/>
    </row>
    <row r="26" ht="15.75" customHeight="1">
      <c r="A26" s="91" t="s">
        <v>55</v>
      </c>
      <c r="B26" s="91"/>
      <c r="C26" s="91">
        <f>SUM(C27:C49)</f>
        <v>23</v>
      </c>
      <c r="D26" s="93"/>
      <c r="E26" s="93"/>
      <c r="F26" s="93"/>
      <c r="G26" s="93"/>
      <c r="H26" s="93"/>
    </row>
    <row r="27" ht="15.75" customHeight="1">
      <c r="B27" s="97" t="s">
        <v>141</v>
      </c>
      <c r="C27" s="10">
        <v>1.0</v>
      </c>
    </row>
    <row r="28" ht="15.75" customHeight="1">
      <c r="A28" s="10"/>
      <c r="B28" s="97" t="s">
        <v>142</v>
      </c>
      <c r="C28" s="10">
        <v>1.0</v>
      </c>
    </row>
    <row r="29" ht="15.75" customHeight="1">
      <c r="A29" s="10"/>
      <c r="B29" s="97" t="s">
        <v>143</v>
      </c>
      <c r="C29" s="10">
        <v>1.0</v>
      </c>
    </row>
    <row r="30" ht="15.75" customHeight="1">
      <c r="A30" s="10"/>
      <c r="B30" s="97" t="s">
        <v>144</v>
      </c>
      <c r="C30" s="10">
        <v>1.0</v>
      </c>
    </row>
    <row r="31" ht="15.75" customHeight="1">
      <c r="A31" s="10"/>
      <c r="B31" s="97" t="s">
        <v>145</v>
      </c>
      <c r="C31" s="10">
        <v>1.0</v>
      </c>
    </row>
    <row r="32" ht="15.75" customHeight="1">
      <c r="A32" s="10"/>
      <c r="B32" s="97" t="s">
        <v>146</v>
      </c>
      <c r="C32" s="10">
        <v>1.0</v>
      </c>
    </row>
    <row r="33" ht="15.75" customHeight="1">
      <c r="A33" s="10"/>
      <c r="B33" s="97" t="s">
        <v>147</v>
      </c>
      <c r="C33" s="10">
        <v>1.0</v>
      </c>
    </row>
    <row r="34" ht="15.75" customHeight="1">
      <c r="A34" s="10"/>
      <c r="B34" s="97" t="s">
        <v>148</v>
      </c>
      <c r="C34" s="10">
        <v>1.0</v>
      </c>
    </row>
    <row r="35" ht="15.75" customHeight="1">
      <c r="A35" s="10"/>
      <c r="B35" s="97" t="s">
        <v>149</v>
      </c>
      <c r="C35" s="10">
        <v>1.0</v>
      </c>
    </row>
    <row r="36" ht="15.75" customHeight="1">
      <c r="A36" s="10"/>
      <c r="B36" s="97" t="s">
        <v>150</v>
      </c>
      <c r="C36" s="10">
        <v>1.0</v>
      </c>
    </row>
    <row r="37" ht="15.75" customHeight="1">
      <c r="A37" s="10"/>
      <c r="B37" s="97" t="s">
        <v>151</v>
      </c>
      <c r="C37" s="10">
        <v>1.0</v>
      </c>
    </row>
    <row r="38" ht="15.75" customHeight="1">
      <c r="A38" s="10"/>
      <c r="B38" s="97" t="s">
        <v>152</v>
      </c>
      <c r="C38" s="10">
        <v>1.0</v>
      </c>
    </row>
    <row r="39" ht="15.75" customHeight="1">
      <c r="A39" s="10"/>
      <c r="B39" s="97" t="s">
        <v>153</v>
      </c>
      <c r="C39" s="10">
        <v>1.0</v>
      </c>
    </row>
    <row r="40" ht="15.75" customHeight="1">
      <c r="A40" s="10"/>
      <c r="B40" s="97" t="s">
        <v>154</v>
      </c>
      <c r="C40" s="10">
        <v>1.0</v>
      </c>
    </row>
    <row r="41" ht="15.75" customHeight="1">
      <c r="A41" s="10"/>
      <c r="B41" s="97" t="s">
        <v>155</v>
      </c>
      <c r="C41" s="10">
        <v>1.0</v>
      </c>
    </row>
    <row r="42" ht="15.75" customHeight="1">
      <c r="A42" s="10"/>
      <c r="B42" s="97" t="s">
        <v>156</v>
      </c>
      <c r="C42" s="10">
        <v>1.0</v>
      </c>
    </row>
    <row r="43" ht="15.75" customHeight="1">
      <c r="A43" s="10"/>
      <c r="B43" s="97" t="s">
        <v>157</v>
      </c>
      <c r="C43" s="10">
        <v>1.0</v>
      </c>
    </row>
    <row r="44" ht="15.75" customHeight="1">
      <c r="A44" s="10"/>
      <c r="B44" s="97" t="s">
        <v>158</v>
      </c>
      <c r="C44" s="10">
        <v>1.0</v>
      </c>
    </row>
    <row r="45" ht="15.75" customHeight="1">
      <c r="A45" s="10"/>
      <c r="B45" s="97" t="s">
        <v>159</v>
      </c>
      <c r="C45" s="10">
        <v>1.0</v>
      </c>
    </row>
    <row r="46" ht="15.75" customHeight="1">
      <c r="A46" s="10"/>
      <c r="B46" s="97" t="s">
        <v>161</v>
      </c>
      <c r="C46" s="10">
        <v>1.0</v>
      </c>
    </row>
    <row r="47" ht="15.75" customHeight="1">
      <c r="A47" s="10"/>
      <c r="B47" s="97" t="s">
        <v>162</v>
      </c>
      <c r="C47" s="10">
        <v>1.0</v>
      </c>
    </row>
    <row r="48" ht="15.75" customHeight="1">
      <c r="A48" s="98"/>
      <c r="B48" s="97" t="s">
        <v>163</v>
      </c>
      <c r="C48" s="10">
        <v>1.0</v>
      </c>
    </row>
    <row r="49" ht="15.75" customHeight="1">
      <c r="A49" s="98"/>
      <c r="B49" s="97" t="s">
        <v>165</v>
      </c>
      <c r="C49" s="10">
        <v>1.0</v>
      </c>
    </row>
    <row r="50" ht="15.75" customHeight="1">
      <c r="A50" s="98"/>
      <c r="B50" s="104" t="s">
        <v>209</v>
      </c>
      <c r="C50" s="103">
        <v>1.0</v>
      </c>
    </row>
    <row r="51" ht="15.75" customHeight="1">
      <c r="A51" s="98"/>
      <c r="B51" s="104" t="s">
        <v>210</v>
      </c>
      <c r="C51" s="103">
        <v>1.0</v>
      </c>
    </row>
    <row r="52" ht="15.75" customHeight="1">
      <c r="A52" s="10"/>
      <c r="B52" s="100"/>
    </row>
    <row r="53" ht="15.75" customHeight="1">
      <c r="A53" s="91" t="s">
        <v>56</v>
      </c>
      <c r="B53" s="91"/>
      <c r="C53" s="91">
        <f>SUM(C54:C63)</f>
        <v>9</v>
      </c>
      <c r="D53" s="93"/>
      <c r="E53" s="93"/>
      <c r="F53" s="93"/>
      <c r="G53" s="93"/>
      <c r="H53" s="93"/>
    </row>
    <row r="54" ht="15.75" customHeight="1">
      <c r="A54" s="10"/>
      <c r="B54" s="99" t="s">
        <v>166</v>
      </c>
      <c r="C54" s="103">
        <v>1.0</v>
      </c>
    </row>
    <row r="55" ht="15.75" customHeight="1">
      <c r="A55" s="10"/>
      <c r="B55" s="99" t="s">
        <v>167</v>
      </c>
      <c r="C55" s="103">
        <v>1.0</v>
      </c>
    </row>
    <row r="56" ht="15.75" customHeight="1">
      <c r="A56" s="10"/>
      <c r="B56" s="99" t="s">
        <v>168</v>
      </c>
      <c r="C56" s="103">
        <v>1.0</v>
      </c>
    </row>
    <row r="57" ht="15.75" customHeight="1">
      <c r="A57" s="10"/>
      <c r="B57" s="99" t="s">
        <v>169</v>
      </c>
      <c r="C57" s="103">
        <v>1.0</v>
      </c>
    </row>
    <row r="58" ht="15.75" customHeight="1">
      <c r="A58" s="10"/>
      <c r="B58" s="99" t="s">
        <v>170</v>
      </c>
      <c r="C58" s="10">
        <v>1.0</v>
      </c>
    </row>
    <row r="59" ht="15.75" customHeight="1">
      <c r="A59" s="10"/>
      <c r="B59" s="99" t="s">
        <v>171</v>
      </c>
      <c r="C59" s="10">
        <v>1.0</v>
      </c>
    </row>
    <row r="60" ht="15.75" customHeight="1">
      <c r="A60" s="10"/>
      <c r="B60" s="99" t="s">
        <v>172</v>
      </c>
      <c r="C60" s="103">
        <v>1.0</v>
      </c>
    </row>
    <row r="61" ht="15.75" customHeight="1">
      <c r="A61" s="10"/>
      <c r="B61" s="99" t="s">
        <v>173</v>
      </c>
      <c r="C61" s="103">
        <v>1.0</v>
      </c>
    </row>
    <row r="62" ht="15.75" customHeight="1">
      <c r="A62" s="10"/>
      <c r="B62" s="99" t="s">
        <v>174</v>
      </c>
      <c r="C62" s="103">
        <v>1.0</v>
      </c>
    </row>
    <row r="63" ht="15.75" customHeight="1">
      <c r="A63" s="10"/>
      <c r="B63" s="100"/>
    </row>
    <row r="64" ht="15.75" customHeight="1">
      <c r="A64" s="91" t="s">
        <v>57</v>
      </c>
      <c r="B64" s="91"/>
      <c r="C64" s="91">
        <f>SUM(C65:C74)</f>
        <v>10</v>
      </c>
      <c r="D64" s="93"/>
      <c r="E64" s="93"/>
      <c r="F64" s="93"/>
      <c r="G64" s="93"/>
      <c r="H64" s="93"/>
    </row>
    <row r="65" ht="15.75" customHeight="1">
      <c r="B65" s="99" t="s">
        <v>175</v>
      </c>
      <c r="C65" s="103">
        <v>1.0</v>
      </c>
    </row>
    <row r="66" ht="15.75" customHeight="1">
      <c r="A66" s="10"/>
      <c r="B66" s="99" t="s">
        <v>176</v>
      </c>
      <c r="C66" s="103">
        <v>1.0</v>
      </c>
    </row>
    <row r="67">
      <c r="A67" s="10"/>
      <c r="B67" s="99" t="s">
        <v>179</v>
      </c>
      <c r="C67" s="10">
        <v>1.0</v>
      </c>
    </row>
    <row r="68" ht="15.75" customHeight="1">
      <c r="A68" s="10"/>
      <c r="B68" s="99" t="s">
        <v>180</v>
      </c>
      <c r="C68" s="103">
        <v>1.0</v>
      </c>
    </row>
    <row r="69" ht="15.75" customHeight="1">
      <c r="A69" s="10"/>
      <c r="B69" s="99" t="s">
        <v>181</v>
      </c>
      <c r="C69" s="103">
        <v>1.0</v>
      </c>
    </row>
    <row r="70" ht="15.75" customHeight="1">
      <c r="A70" s="10"/>
      <c r="B70" s="99" t="s">
        <v>182</v>
      </c>
      <c r="C70" s="10">
        <v>1.0</v>
      </c>
    </row>
    <row r="71" ht="15.75" customHeight="1">
      <c r="A71" s="10"/>
      <c r="B71" s="99" t="s">
        <v>183</v>
      </c>
      <c r="C71" s="103">
        <v>1.0</v>
      </c>
    </row>
    <row r="72" ht="15.75" customHeight="1">
      <c r="A72" s="10"/>
      <c r="B72" s="99" t="s">
        <v>184</v>
      </c>
      <c r="C72" s="103">
        <v>1.0</v>
      </c>
    </row>
    <row r="73" ht="15.75" customHeight="1">
      <c r="A73" s="10"/>
      <c r="B73" s="99" t="s">
        <v>185</v>
      </c>
      <c r="C73" s="103">
        <v>1.0</v>
      </c>
    </row>
    <row r="74" ht="15.75" customHeight="1">
      <c r="A74" s="10"/>
      <c r="B74" s="99" t="s">
        <v>186</v>
      </c>
      <c r="C74" s="103">
        <v>1.0</v>
      </c>
    </row>
    <row r="75" ht="15.75" customHeight="1">
      <c r="A75" s="10"/>
      <c r="B75" s="105" t="s">
        <v>211</v>
      </c>
      <c r="C75" s="103">
        <v>1.0</v>
      </c>
    </row>
    <row r="76" ht="15.75" customHeight="1">
      <c r="A76" s="10"/>
      <c r="B76" s="105" t="s">
        <v>212</v>
      </c>
      <c r="C76" s="103">
        <v>1.0</v>
      </c>
    </row>
    <row r="77" ht="15.75" customHeight="1">
      <c r="A77" s="10"/>
      <c r="B77" s="105" t="s">
        <v>213</v>
      </c>
      <c r="C77" s="103">
        <v>1.0</v>
      </c>
    </row>
    <row r="78" ht="15.75" customHeight="1">
      <c r="A78" s="10"/>
      <c r="B78" s="105" t="s">
        <v>214</v>
      </c>
      <c r="C78" s="103">
        <v>1.0</v>
      </c>
    </row>
    <row r="79" ht="15.75" customHeight="1">
      <c r="A79" s="10"/>
      <c r="B79" s="105" t="s">
        <v>215</v>
      </c>
      <c r="C79" s="103">
        <v>1.0</v>
      </c>
    </row>
    <row r="80" ht="15.75" customHeight="1">
      <c r="A80" s="10"/>
      <c r="B80" s="105" t="s">
        <v>216</v>
      </c>
      <c r="C80" s="103">
        <v>1.0</v>
      </c>
    </row>
    <row r="81" ht="15.75" customHeight="1">
      <c r="A81" s="10"/>
      <c r="B81" s="10"/>
    </row>
    <row r="82" ht="15.75" customHeight="1">
      <c r="A82" s="91" t="s">
        <v>59</v>
      </c>
      <c r="B82" s="91"/>
      <c r="C82" s="91" t="str">
        <f>SUM(#REF!)</f>
        <v>#REF!</v>
      </c>
      <c r="D82" s="93"/>
      <c r="E82" s="93"/>
      <c r="F82" s="93"/>
      <c r="G82" s="93"/>
      <c r="H82" s="93"/>
    </row>
    <row r="83" ht="15.75" customHeight="1">
      <c r="A83" s="10"/>
      <c r="B83" s="102"/>
    </row>
    <row r="84" ht="15.75" customHeight="1">
      <c r="A84" s="91" t="s">
        <v>60</v>
      </c>
      <c r="B84" s="91"/>
      <c r="C84" s="91">
        <f>SUM(C85:C86)</f>
        <v>2</v>
      </c>
      <c r="D84" s="93"/>
      <c r="E84" s="93"/>
      <c r="F84" s="93"/>
      <c r="G84" s="93"/>
      <c r="H84" s="93"/>
    </row>
    <row r="85" ht="15.75" customHeight="1">
      <c r="B85" s="94" t="s">
        <v>195</v>
      </c>
      <c r="C85" s="10">
        <v>1.0</v>
      </c>
    </row>
    <row r="86" ht="15.75" customHeight="1">
      <c r="A86" s="10"/>
      <c r="B86" s="94" t="s">
        <v>196</v>
      </c>
      <c r="C86" s="10">
        <v>1.0</v>
      </c>
    </row>
    <row r="87" ht="15.75" customHeight="1">
      <c r="A87" s="10"/>
      <c r="B87" s="10"/>
    </row>
    <row r="88" ht="15.75" customHeight="1">
      <c r="A88" s="10"/>
      <c r="B88" s="10"/>
    </row>
    <row r="89" ht="15.75" customHeight="1">
      <c r="A89" s="10"/>
      <c r="B89" s="10"/>
    </row>
    <row r="90" ht="15.75" customHeight="1">
      <c r="A90" s="10"/>
      <c r="B90" s="10"/>
    </row>
    <row r="91" ht="15.75" customHeight="1">
      <c r="A91" s="10"/>
      <c r="B91" s="10"/>
    </row>
    <row r="92" ht="15.75" customHeight="1">
      <c r="A92" s="10"/>
      <c r="B92" s="10"/>
    </row>
    <row r="93" ht="15.75" customHeight="1">
      <c r="A93" s="10"/>
      <c r="B93" s="10"/>
    </row>
    <row r="94" ht="15.75" customHeight="1">
      <c r="A94" s="10"/>
      <c r="B94" s="10"/>
    </row>
    <row r="95" ht="15.75" customHeight="1">
      <c r="A95" s="10"/>
      <c r="B95" s="10"/>
    </row>
    <row r="96" ht="15.75" customHeight="1">
      <c r="A96" s="10"/>
      <c r="B96" s="10"/>
    </row>
    <row r="97" ht="15.75" customHeight="1">
      <c r="A97" s="10"/>
      <c r="B97" s="10"/>
    </row>
    <row r="98" ht="15.75" customHeight="1">
      <c r="A98" s="10"/>
      <c r="B98" s="10"/>
    </row>
    <row r="99" ht="15.75" customHeight="1">
      <c r="A99" s="10"/>
      <c r="B99" s="10"/>
    </row>
    <row r="100" ht="15.75" customHeight="1">
      <c r="A100" s="10"/>
      <c r="B100" s="10"/>
    </row>
    <row r="101" ht="15.75" customHeight="1">
      <c r="A101" s="10"/>
      <c r="B101" s="10"/>
    </row>
    <row r="102" ht="15.75" customHeight="1">
      <c r="A102" s="10"/>
      <c r="B102" s="10"/>
    </row>
    <row r="103" ht="15.75" customHeight="1">
      <c r="A103" s="10"/>
      <c r="B103" s="10"/>
    </row>
    <row r="104" ht="15.75" customHeight="1">
      <c r="A104" s="10"/>
      <c r="B104" s="10"/>
    </row>
    <row r="105" ht="15.75" customHeight="1">
      <c r="A105" s="10"/>
      <c r="B105" s="10"/>
    </row>
    <row r="106" ht="15.75" customHeight="1">
      <c r="A106" s="10"/>
      <c r="B106" s="10"/>
    </row>
    <row r="107" ht="15.75" customHeight="1">
      <c r="A107" s="10"/>
      <c r="B107" s="10"/>
    </row>
    <row r="108" ht="15.75" customHeight="1">
      <c r="A108" s="10"/>
      <c r="B108" s="10"/>
    </row>
    <row r="109" ht="15.75" customHeight="1">
      <c r="A109" s="10"/>
      <c r="B109" s="10"/>
    </row>
    <row r="110" ht="15.75" customHeight="1">
      <c r="A110" s="10"/>
      <c r="B110" s="10"/>
    </row>
    <row r="111" ht="15.75" customHeight="1">
      <c r="A111" s="10"/>
      <c r="B111" s="10"/>
    </row>
    <row r="112" ht="15.75" customHeight="1">
      <c r="A112" s="10"/>
      <c r="B112" s="10"/>
    </row>
    <row r="113" ht="15.75" customHeight="1">
      <c r="A113" s="10"/>
      <c r="B113" s="10"/>
    </row>
    <row r="114" ht="15.75" customHeight="1">
      <c r="A114" s="10"/>
      <c r="B114" s="10"/>
    </row>
    <row r="115" ht="15.75" customHeight="1">
      <c r="A115" s="10"/>
      <c r="B115" s="10"/>
    </row>
    <row r="116" ht="15.75" customHeight="1">
      <c r="A116" s="10"/>
      <c r="B116" s="10"/>
    </row>
    <row r="117" ht="15.75" customHeight="1">
      <c r="A117" s="10"/>
      <c r="B117" s="10"/>
    </row>
    <row r="118" ht="15.75" customHeight="1">
      <c r="A118" s="10"/>
      <c r="B118" s="10"/>
    </row>
    <row r="119" ht="15.75" customHeight="1">
      <c r="A119" s="10"/>
      <c r="B119" s="10"/>
    </row>
    <row r="120" ht="15.75" customHeight="1">
      <c r="A120" s="10"/>
      <c r="B120" s="10"/>
    </row>
    <row r="121" ht="15.75" customHeight="1">
      <c r="A121" s="10"/>
      <c r="B121" s="10"/>
    </row>
    <row r="122" ht="15.75" customHeight="1">
      <c r="A122" s="10"/>
      <c r="B122" s="10"/>
    </row>
    <row r="123" ht="15.75" customHeight="1">
      <c r="A123" s="10"/>
      <c r="B123" s="10"/>
    </row>
    <row r="124" ht="15.75" customHeight="1">
      <c r="A124" s="10"/>
      <c r="B124" s="10"/>
    </row>
    <row r="125" ht="15.75" customHeight="1">
      <c r="A125" s="10"/>
      <c r="B125" s="10"/>
    </row>
    <row r="126" ht="15.75" customHeight="1">
      <c r="A126" s="10"/>
      <c r="B126" s="10"/>
    </row>
    <row r="127" ht="15.75" customHeight="1">
      <c r="A127" s="10"/>
      <c r="B127" s="10"/>
    </row>
    <row r="128" ht="15.75" customHeight="1">
      <c r="A128" s="10"/>
      <c r="B128" s="10"/>
    </row>
    <row r="129" ht="15.75" customHeight="1">
      <c r="A129" s="10"/>
      <c r="B129" s="10"/>
    </row>
    <row r="130" ht="15.75" customHeight="1">
      <c r="A130" s="10"/>
      <c r="B130" s="10"/>
    </row>
    <row r="131" ht="15.75" customHeight="1">
      <c r="A131" s="10"/>
      <c r="B131" s="10"/>
    </row>
    <row r="132" ht="15.75" customHeight="1">
      <c r="A132" s="10"/>
      <c r="B132" s="10"/>
    </row>
    <row r="133" ht="15.75" customHeight="1">
      <c r="A133" s="10"/>
      <c r="B133" s="10"/>
    </row>
    <row r="134" ht="15.75" customHeight="1">
      <c r="A134" s="10"/>
      <c r="B134" s="10"/>
    </row>
    <row r="135" ht="15.75" customHeight="1">
      <c r="A135" s="10"/>
      <c r="B135" s="10"/>
    </row>
    <row r="136" ht="15.75" customHeight="1">
      <c r="A136" s="10"/>
      <c r="B136" s="10"/>
    </row>
    <row r="137" ht="15.75" customHeight="1">
      <c r="A137" s="10"/>
      <c r="B137" s="10"/>
    </row>
    <row r="138" ht="15.75" customHeight="1">
      <c r="A138" s="10"/>
      <c r="B138" s="10"/>
    </row>
    <row r="139" ht="15.75" customHeight="1">
      <c r="A139" s="10"/>
      <c r="B139" s="10"/>
    </row>
    <row r="140" ht="15.75" customHeight="1">
      <c r="A140" s="10"/>
      <c r="B140" s="10"/>
    </row>
    <row r="141" ht="15.75" customHeight="1">
      <c r="A141" s="10"/>
      <c r="B141" s="10"/>
    </row>
    <row r="142" ht="15.75" customHeight="1">
      <c r="A142" s="10"/>
      <c r="B142" s="10"/>
    </row>
    <row r="143" ht="15.75" customHeight="1">
      <c r="A143" s="10"/>
      <c r="B143" s="10"/>
    </row>
    <row r="144" ht="15.75" customHeight="1">
      <c r="A144" s="10"/>
      <c r="B144" s="10"/>
    </row>
    <row r="145" ht="15.75" customHeight="1">
      <c r="A145" s="10"/>
      <c r="B145" s="10"/>
    </row>
    <row r="146" ht="15.75" customHeight="1">
      <c r="A146" s="10"/>
      <c r="B146" s="10"/>
    </row>
    <row r="147" ht="15.75" customHeight="1">
      <c r="A147" s="10"/>
      <c r="B147" s="10"/>
    </row>
    <row r="148" ht="15.75" customHeight="1">
      <c r="A148" s="10"/>
      <c r="B148" s="10"/>
    </row>
    <row r="149" ht="15.75" customHeight="1">
      <c r="A149" s="10"/>
      <c r="B149" s="10"/>
    </row>
    <row r="150" ht="15.75" customHeight="1">
      <c r="A150" s="10"/>
      <c r="B150" s="10"/>
    </row>
    <row r="151" ht="15.75" customHeight="1">
      <c r="A151" s="10"/>
      <c r="B151" s="10"/>
    </row>
    <row r="152" ht="15.75" customHeight="1">
      <c r="A152" s="10"/>
      <c r="B152" s="10"/>
    </row>
    <row r="153" ht="15.75" customHeight="1">
      <c r="A153" s="10"/>
      <c r="B153" s="10"/>
    </row>
    <row r="154" ht="15.75" customHeight="1">
      <c r="A154" s="10"/>
      <c r="B154" s="10"/>
    </row>
    <row r="155" ht="15.75" customHeight="1">
      <c r="A155" s="10"/>
      <c r="B155" s="10"/>
    </row>
    <row r="156" ht="15.75" customHeight="1">
      <c r="A156" s="10"/>
      <c r="B156" s="10"/>
    </row>
    <row r="157" ht="15.75" customHeight="1">
      <c r="A157" s="10"/>
      <c r="B157" s="10"/>
    </row>
    <row r="158" ht="15.75" customHeight="1">
      <c r="A158" s="10"/>
      <c r="B158" s="10"/>
    </row>
    <row r="159" ht="15.75" customHeight="1">
      <c r="A159" s="10"/>
      <c r="B159" s="10"/>
    </row>
    <row r="160" ht="15.75" customHeight="1">
      <c r="A160" s="10"/>
      <c r="B160" s="10"/>
    </row>
    <row r="161" ht="15.75" customHeight="1">
      <c r="A161" s="10"/>
      <c r="B161" s="10"/>
    </row>
    <row r="162" ht="15.75" customHeight="1">
      <c r="A162" s="10"/>
      <c r="B162" s="10"/>
    </row>
    <row r="163" ht="15.75" customHeight="1">
      <c r="A163" s="10"/>
      <c r="B163" s="10"/>
    </row>
    <row r="164" ht="15.75" customHeight="1">
      <c r="A164" s="10"/>
      <c r="B164" s="10"/>
    </row>
    <row r="165" ht="15.75" customHeight="1">
      <c r="A165" s="10"/>
      <c r="B165" s="10"/>
    </row>
    <row r="166" ht="15.75" customHeight="1">
      <c r="A166" s="10"/>
      <c r="B166" s="10"/>
    </row>
    <row r="167" ht="15.75" customHeight="1">
      <c r="A167" s="10"/>
      <c r="B167" s="10"/>
    </row>
    <row r="168" ht="15.75" customHeight="1">
      <c r="A168" s="10"/>
      <c r="B168" s="10"/>
    </row>
    <row r="169" ht="15.75" customHeight="1">
      <c r="A169" s="10"/>
      <c r="B169" s="10"/>
    </row>
    <row r="170" ht="15.75" customHeight="1">
      <c r="A170" s="10"/>
      <c r="B170" s="10"/>
    </row>
    <row r="171" ht="15.75" customHeight="1">
      <c r="A171" s="10"/>
      <c r="B171" s="10"/>
    </row>
    <row r="172" ht="15.75" customHeight="1">
      <c r="A172" s="10"/>
      <c r="B172" s="10"/>
    </row>
    <row r="173" ht="15.75" customHeight="1">
      <c r="A173" s="10"/>
      <c r="B173" s="10"/>
    </row>
    <row r="174" ht="15.75" customHeight="1">
      <c r="A174" s="10"/>
      <c r="B174" s="10"/>
    </row>
    <row r="175" ht="15.75" customHeight="1">
      <c r="A175" s="10"/>
      <c r="B175" s="10"/>
    </row>
    <row r="176" ht="15.75" customHeight="1">
      <c r="A176" s="10"/>
      <c r="B176" s="10"/>
    </row>
    <row r="177" ht="15.75" customHeight="1">
      <c r="A177" s="10"/>
      <c r="B177" s="10"/>
    </row>
    <row r="178" ht="15.75" customHeight="1">
      <c r="A178" s="10"/>
      <c r="B178" s="10"/>
    </row>
    <row r="179" ht="15.75" customHeight="1">
      <c r="A179" s="10"/>
      <c r="B179" s="10"/>
    </row>
    <row r="180" ht="15.75" customHeight="1">
      <c r="A180" s="10"/>
      <c r="B180" s="10"/>
    </row>
    <row r="181" ht="15.75" customHeight="1">
      <c r="A181" s="10"/>
      <c r="B181" s="10"/>
    </row>
    <row r="182" ht="15.75" customHeight="1">
      <c r="A182" s="10"/>
      <c r="B182" s="10"/>
    </row>
    <row r="183" ht="15.75" customHeight="1">
      <c r="A183" s="10"/>
      <c r="B183" s="10"/>
    </row>
    <row r="184" ht="15.75" customHeight="1">
      <c r="A184" s="10"/>
      <c r="B184" s="10"/>
    </row>
    <row r="185" ht="15.75" customHeight="1">
      <c r="A185" s="10"/>
      <c r="B185" s="10"/>
    </row>
    <row r="186" ht="15.75" customHeight="1">
      <c r="A186" s="10"/>
      <c r="B186" s="10"/>
    </row>
    <row r="187" ht="15.75" customHeight="1">
      <c r="A187" s="10"/>
      <c r="B187" s="10"/>
    </row>
    <row r="188" ht="15.75" customHeight="1">
      <c r="A188" s="10"/>
      <c r="B188" s="10"/>
    </row>
    <row r="189" ht="15.75" customHeight="1">
      <c r="A189" s="10"/>
      <c r="B189" s="10"/>
    </row>
    <row r="190" ht="15.75" customHeight="1">
      <c r="A190" s="10"/>
      <c r="B190" s="10"/>
    </row>
    <row r="191" ht="15.75" customHeight="1">
      <c r="A191" s="10"/>
      <c r="B191" s="10"/>
    </row>
    <row r="192" ht="15.75" customHeight="1">
      <c r="A192" s="10"/>
      <c r="B192" s="10"/>
    </row>
    <row r="193" ht="15.75" customHeight="1">
      <c r="A193" s="10"/>
      <c r="B193" s="10"/>
    </row>
    <row r="194" ht="15.75" customHeight="1">
      <c r="A194" s="10"/>
      <c r="B194" s="10"/>
    </row>
    <row r="195" ht="15.75" customHeight="1">
      <c r="A195" s="10"/>
      <c r="B195" s="10"/>
    </row>
    <row r="196" ht="15.75" customHeight="1">
      <c r="A196" s="10"/>
      <c r="B196" s="10"/>
    </row>
    <row r="197" ht="15.75" customHeight="1">
      <c r="A197" s="10"/>
      <c r="B197" s="10"/>
    </row>
    <row r="198" ht="15.75" customHeight="1">
      <c r="A198" s="10"/>
      <c r="B198" s="10"/>
    </row>
    <row r="199" ht="15.75" customHeight="1">
      <c r="A199" s="10"/>
      <c r="B199" s="10"/>
    </row>
    <row r="200" ht="15.75" customHeight="1">
      <c r="A200" s="10"/>
      <c r="B200" s="10"/>
    </row>
    <row r="201" ht="15.75" customHeight="1">
      <c r="A201" s="10"/>
      <c r="B201" s="10"/>
    </row>
    <row r="202" ht="15.75" customHeight="1">
      <c r="A202" s="10"/>
      <c r="B202" s="10"/>
    </row>
    <row r="203" ht="15.75" customHeight="1">
      <c r="A203" s="10"/>
      <c r="B203" s="10"/>
    </row>
    <row r="204" ht="15.75" customHeight="1">
      <c r="A204" s="10"/>
      <c r="B204" s="10"/>
    </row>
    <row r="205" ht="15.75" customHeight="1">
      <c r="A205" s="10"/>
      <c r="B205" s="10"/>
    </row>
    <row r="206" ht="15.75" customHeight="1">
      <c r="A206" s="10"/>
      <c r="B206" s="10"/>
    </row>
    <row r="207" ht="15.75" customHeight="1">
      <c r="A207" s="10"/>
      <c r="B207" s="10"/>
    </row>
    <row r="208" ht="15.75" customHeight="1">
      <c r="A208" s="10"/>
      <c r="B208" s="10"/>
    </row>
    <row r="209" ht="15.75" customHeight="1">
      <c r="A209" s="10"/>
      <c r="B209" s="10"/>
    </row>
    <row r="210" ht="15.75" customHeight="1">
      <c r="A210" s="10"/>
      <c r="B210" s="10"/>
    </row>
    <row r="211" ht="15.75" customHeight="1">
      <c r="A211" s="10"/>
      <c r="B211" s="10"/>
    </row>
    <row r="212" ht="15.75" customHeight="1">
      <c r="A212" s="10"/>
      <c r="B212" s="10"/>
    </row>
    <row r="213" ht="15.75" customHeight="1">
      <c r="A213" s="10"/>
      <c r="B213" s="10"/>
    </row>
    <row r="214" ht="15.75" customHeight="1">
      <c r="A214" s="10"/>
      <c r="B214" s="10"/>
    </row>
    <row r="215" ht="15.75" customHeight="1">
      <c r="A215" s="10"/>
      <c r="B215" s="10"/>
    </row>
    <row r="216" ht="15.75" customHeight="1">
      <c r="A216" s="10"/>
      <c r="B216" s="10"/>
    </row>
    <row r="217" ht="15.75" customHeight="1">
      <c r="A217" s="10"/>
      <c r="B217" s="10"/>
    </row>
    <row r="218" ht="15.75" customHeight="1">
      <c r="A218" s="10"/>
      <c r="B218" s="10"/>
    </row>
    <row r="219" ht="15.75" customHeight="1">
      <c r="A219" s="10"/>
      <c r="B219" s="10"/>
    </row>
    <row r="220" ht="15.75" customHeight="1">
      <c r="A220" s="10"/>
      <c r="B220" s="10"/>
    </row>
    <row r="221" ht="15.75" customHeight="1">
      <c r="A221" s="10"/>
      <c r="B221" s="10"/>
    </row>
    <row r="222" ht="15.75" customHeight="1">
      <c r="A222" s="10"/>
      <c r="B222" s="10"/>
    </row>
    <row r="223" ht="15.75" customHeight="1">
      <c r="A223" s="10"/>
      <c r="B223" s="10"/>
    </row>
    <row r="224" ht="15.75" customHeight="1">
      <c r="A224" s="10"/>
      <c r="B224" s="10"/>
    </row>
    <row r="225" ht="15.75" customHeight="1">
      <c r="A225" s="10"/>
      <c r="B225" s="10"/>
    </row>
    <row r="226" ht="15.75" customHeight="1">
      <c r="A226" s="10"/>
      <c r="B226" s="10"/>
    </row>
    <row r="227" ht="15.75" customHeight="1">
      <c r="A227" s="10"/>
      <c r="B227" s="10"/>
    </row>
    <row r="228" ht="15.75" customHeight="1">
      <c r="A228" s="10"/>
      <c r="B228" s="10"/>
    </row>
    <row r="229" ht="15.75" customHeight="1">
      <c r="A229" s="10"/>
      <c r="B229" s="10"/>
    </row>
    <row r="230" ht="15.75" customHeight="1">
      <c r="A230" s="10"/>
      <c r="B230" s="10"/>
    </row>
    <row r="231" ht="15.75" customHeight="1">
      <c r="A231" s="10"/>
      <c r="B231" s="10"/>
    </row>
    <row r="232" ht="15.75" customHeight="1">
      <c r="A232" s="10"/>
      <c r="B232" s="10"/>
    </row>
    <row r="233" ht="15.75" customHeight="1">
      <c r="A233" s="10"/>
      <c r="B233" s="10"/>
    </row>
    <row r="234" ht="15.75" customHeight="1">
      <c r="A234" s="10"/>
      <c r="B234" s="10"/>
    </row>
    <row r="235" ht="15.75" customHeight="1">
      <c r="A235" s="10"/>
      <c r="B235" s="10"/>
    </row>
    <row r="236" ht="15.75" customHeight="1">
      <c r="A236" s="10"/>
      <c r="B236" s="10"/>
    </row>
    <row r="237" ht="15.75" customHeight="1">
      <c r="A237" s="10"/>
      <c r="B237" s="10"/>
    </row>
    <row r="238" ht="15.75" customHeight="1">
      <c r="A238" s="10"/>
      <c r="B238" s="10"/>
    </row>
    <row r="239" ht="15.75" customHeight="1">
      <c r="A239" s="10"/>
      <c r="B239" s="10"/>
    </row>
    <row r="240" ht="15.75" customHeight="1">
      <c r="A240" s="10"/>
      <c r="B240" s="10"/>
    </row>
    <row r="241" ht="15.75" customHeight="1">
      <c r="A241" s="10"/>
      <c r="B241" s="10"/>
    </row>
    <row r="242" ht="15.75" customHeight="1">
      <c r="A242" s="10"/>
      <c r="B242" s="10"/>
    </row>
    <row r="243" ht="15.75" customHeight="1">
      <c r="A243" s="10"/>
      <c r="B243" s="10"/>
    </row>
    <row r="244" ht="15.75" customHeight="1">
      <c r="A244" s="10"/>
      <c r="B244" s="10"/>
    </row>
    <row r="245" ht="15.75" customHeight="1">
      <c r="A245" s="10"/>
      <c r="B245" s="10"/>
    </row>
    <row r="246" ht="15.75" customHeight="1">
      <c r="A246" s="10"/>
      <c r="B246" s="10"/>
    </row>
    <row r="247" ht="15.75" customHeight="1">
      <c r="A247" s="10"/>
      <c r="B247" s="10"/>
    </row>
    <row r="248" ht="15.75" customHeight="1">
      <c r="A248" s="10"/>
      <c r="B248" s="10"/>
    </row>
    <row r="249" ht="15.75" customHeight="1">
      <c r="A249" s="10"/>
      <c r="B249" s="10"/>
    </row>
    <row r="250" ht="15.75" customHeight="1">
      <c r="A250" s="10"/>
      <c r="B250" s="10"/>
    </row>
    <row r="251" ht="15.75" customHeight="1">
      <c r="A251" s="10"/>
      <c r="B251" s="10"/>
    </row>
    <row r="252" ht="15.75" customHeight="1">
      <c r="A252" s="10"/>
      <c r="B252" s="10"/>
    </row>
    <row r="253" ht="15.75" customHeight="1">
      <c r="A253" s="10"/>
      <c r="B253" s="10"/>
    </row>
    <row r="254" ht="15.75" customHeight="1">
      <c r="A254" s="10"/>
      <c r="B254" s="10"/>
    </row>
    <row r="255" ht="15.75" customHeight="1">
      <c r="A255" s="10"/>
      <c r="B255" s="10"/>
    </row>
    <row r="256" ht="15.75" customHeight="1">
      <c r="A256" s="10"/>
      <c r="B256" s="10"/>
    </row>
    <row r="257" ht="15.75" customHeight="1">
      <c r="A257" s="10"/>
      <c r="B257" s="10"/>
    </row>
    <row r="258" ht="15.75" customHeight="1">
      <c r="A258" s="10"/>
      <c r="B258" s="10"/>
    </row>
    <row r="259" ht="15.75" customHeight="1">
      <c r="A259" s="10"/>
      <c r="B259" s="10"/>
    </row>
    <row r="260" ht="15.75" customHeight="1">
      <c r="A260" s="10"/>
      <c r="B260" s="10"/>
    </row>
    <row r="261" ht="15.75" customHeight="1">
      <c r="A261" s="10"/>
      <c r="B261" s="10"/>
    </row>
    <row r="262" ht="15.75" customHeight="1">
      <c r="A262" s="10"/>
      <c r="B262" s="10"/>
    </row>
    <row r="263" ht="15.75" customHeight="1">
      <c r="A263" s="10"/>
      <c r="B263" s="10"/>
    </row>
    <row r="264" ht="15.75" customHeight="1">
      <c r="A264" s="10"/>
      <c r="B264" s="10"/>
    </row>
    <row r="265" ht="15.75" customHeight="1">
      <c r="A265" s="10"/>
      <c r="B265" s="10"/>
    </row>
    <row r="266" ht="15.75" customHeight="1">
      <c r="A266" s="10"/>
      <c r="B266" s="10"/>
    </row>
    <row r="267" ht="15.75" customHeight="1">
      <c r="A267" s="10"/>
      <c r="B267" s="10"/>
    </row>
    <row r="268" ht="15.75" customHeight="1">
      <c r="A268" s="10"/>
      <c r="B268" s="10"/>
    </row>
    <row r="269" ht="15.75" customHeight="1">
      <c r="A269" s="10"/>
      <c r="B269" s="10"/>
    </row>
    <row r="270" ht="15.75" customHeight="1">
      <c r="A270" s="10"/>
      <c r="B270" s="10"/>
    </row>
    <row r="271" ht="15.75" customHeight="1">
      <c r="A271" s="10"/>
      <c r="B271" s="10"/>
    </row>
    <row r="272" ht="15.75" customHeight="1">
      <c r="A272" s="10"/>
      <c r="B272" s="10"/>
    </row>
    <row r="273" ht="15.75" customHeight="1">
      <c r="A273" s="10"/>
      <c r="B273" s="10"/>
    </row>
    <row r="274" ht="15.75" customHeight="1">
      <c r="A274" s="10"/>
      <c r="B274" s="10"/>
    </row>
    <row r="275" ht="15.75" customHeight="1">
      <c r="A275" s="10"/>
      <c r="B275" s="10"/>
    </row>
    <row r="276" ht="15.75" customHeight="1">
      <c r="A276" s="10"/>
      <c r="B276" s="10"/>
    </row>
    <row r="277" ht="15.75" customHeight="1">
      <c r="A277" s="10"/>
      <c r="B277" s="10"/>
    </row>
    <row r="278" ht="15.75" customHeight="1">
      <c r="A278" s="10"/>
      <c r="B278" s="10"/>
    </row>
    <row r="279" ht="15.75" customHeight="1">
      <c r="A279" s="10"/>
      <c r="B279" s="10"/>
    </row>
    <row r="280" ht="15.75" customHeight="1">
      <c r="A280" s="10"/>
      <c r="B280" s="10"/>
    </row>
    <row r="281" ht="15.75" customHeight="1">
      <c r="A281" s="10"/>
      <c r="B281" s="10"/>
    </row>
    <row r="282" ht="15.75" customHeight="1">
      <c r="A282" s="10"/>
      <c r="B282" s="10"/>
    </row>
    <row r="283" ht="15.75" customHeight="1">
      <c r="A283" s="10"/>
      <c r="B283" s="10"/>
    </row>
    <row r="284" ht="15.75" customHeight="1">
      <c r="A284" s="10"/>
      <c r="B284" s="10"/>
    </row>
    <row r="285" ht="15.75" customHeight="1">
      <c r="A285" s="10"/>
      <c r="B285" s="10"/>
    </row>
    <row r="286" ht="15.75" customHeight="1">
      <c r="A286" s="10"/>
      <c r="B286" s="10"/>
    </row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rawing r:id="rId2"/>
  <legacyDrawing r:id="rId3"/>
</worksheet>
</file>