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yagi\OneDrive - TAL Limited\Desktop\"/>
    </mc:Choice>
  </mc:AlternateContent>
  <xr:revisionPtr revIDLastSave="0" documentId="13_ncr:1_{2FE1460E-22C1-4B97-8F91-261C7F6DFA0F}" xr6:coauthVersionLast="45" xr6:coauthVersionMax="45" xr10:uidLastSave="{00000000-0000-0000-0000-000000000000}"/>
  <bookViews>
    <workbookView xWindow="-28920" yWindow="-120" windowWidth="29040" windowHeight="15840" activeTab="4" xr2:uid="{9E272F45-13E1-4F14-9385-7FDD7C66F1C2}"/>
  </bookViews>
  <sheets>
    <sheet name="Sheet1" sheetId="1" r:id="rId1"/>
    <sheet name="Ponds" sheetId="2" r:id="rId2"/>
    <sheet name="Box hill" sheetId="3" r:id="rId3"/>
    <sheet name="Elara" sheetId="4" r:id="rId4"/>
    <sheet name="Elara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5" l="1"/>
  <c r="C20" i="5"/>
  <c r="C19" i="5"/>
  <c r="C21" i="5"/>
  <c r="C18" i="5"/>
  <c r="C15" i="5"/>
  <c r="C14" i="5"/>
  <c r="G13" i="5"/>
  <c r="C7" i="5"/>
  <c r="C6" i="5"/>
  <c r="N11" i="5"/>
  <c r="N13" i="5" s="1"/>
  <c r="N4" i="5"/>
  <c r="N6" i="5" s="1"/>
  <c r="N15" i="5" s="1"/>
  <c r="C5" i="5"/>
  <c r="C4" i="5"/>
  <c r="G2" i="5"/>
  <c r="K21" i="4" l="1"/>
  <c r="E1" i="4"/>
  <c r="Q20" i="4"/>
  <c r="M18" i="4" l="1"/>
  <c r="N10" i="4"/>
  <c r="N12" i="4" s="1"/>
  <c r="N3" i="4"/>
  <c r="N5" i="4" s="1"/>
  <c r="N14" i="4" s="1"/>
  <c r="E10" i="4" s="1"/>
  <c r="E3" i="4"/>
  <c r="E5" i="4" s="1"/>
  <c r="E8" i="4" s="1"/>
  <c r="E11" i="4" s="1"/>
  <c r="M18" i="3"/>
  <c r="N5" i="3"/>
  <c r="N12" i="3"/>
  <c r="N10" i="3"/>
  <c r="N3" i="3"/>
  <c r="E3" i="3"/>
  <c r="E5" i="3" s="1"/>
  <c r="E8" i="3" s="1"/>
  <c r="E11" i="2"/>
  <c r="E10" i="2"/>
  <c r="N15" i="2"/>
  <c r="N11" i="2"/>
  <c r="N13" i="2" s="1"/>
  <c r="N6" i="2"/>
  <c r="N4" i="2"/>
  <c r="E8" i="2"/>
  <c r="E5" i="2"/>
  <c r="E3" i="2"/>
  <c r="N14" i="3" l="1"/>
  <c r="E10" i="3" s="1"/>
  <c r="E11" i="3"/>
  <c r="E2" i="1"/>
  <c r="F1" i="1"/>
  <c r="E3" i="1" s="1"/>
  <c r="E5" i="1" s="1"/>
  <c r="B3" i="1"/>
  <c r="C3" i="1" l="1"/>
  <c r="B4" i="1" s="1"/>
  <c r="B6" i="1" s="1"/>
  <c r="C6" i="1" s="1"/>
  <c r="B9" i="1" s="1"/>
</calcChain>
</file>

<file path=xl/sharedStrings.xml><?xml version="1.0" encoding="utf-8"?>
<sst xmlns="http://schemas.openxmlformats.org/spreadsheetml/2006/main" count="98" uniqueCount="40">
  <si>
    <t>Buying price</t>
  </si>
  <si>
    <t>Stamp duty</t>
  </si>
  <si>
    <t>Lawyer fee</t>
  </si>
  <si>
    <t>Total</t>
  </si>
  <si>
    <t>Total cost</t>
  </si>
  <si>
    <t>Bank can give</t>
  </si>
  <si>
    <t>Diff (A)</t>
  </si>
  <si>
    <t>Quakers Hill</t>
  </si>
  <si>
    <t>Valuation</t>
  </si>
  <si>
    <t>calculated at 89.99% of valuation</t>
  </si>
  <si>
    <t>Existing loan + redraw</t>
  </si>
  <si>
    <t>Equity available (a)</t>
  </si>
  <si>
    <t>Adelaide</t>
  </si>
  <si>
    <t>Equity available (b)</t>
  </si>
  <si>
    <t>Total equity available (a+b)</t>
  </si>
  <si>
    <t>Balance to be paid after equity</t>
  </si>
  <si>
    <t>Total equity available</t>
  </si>
  <si>
    <t>Land</t>
  </si>
  <si>
    <t>Building</t>
  </si>
  <si>
    <t>Deposit</t>
  </si>
  <si>
    <t>Land (a)</t>
  </si>
  <si>
    <t>Stamp duty (b)</t>
  </si>
  <si>
    <t>Balance to be arranged</t>
  </si>
  <si>
    <t>Total Loan required c=(a+b)</t>
  </si>
  <si>
    <t>Bank @ (d)</t>
  </si>
  <si>
    <t>Balance to be arranged (c-d)</t>
  </si>
  <si>
    <t>Funds  from equity</t>
  </si>
  <si>
    <t>Balance to pay after using equity</t>
  </si>
  <si>
    <t>House (a)</t>
  </si>
  <si>
    <t>Bank @ (b)</t>
  </si>
  <si>
    <t>Total Loan required c=a</t>
  </si>
  <si>
    <t>Balance to be arranged (c-b)</t>
  </si>
  <si>
    <t>(L1)</t>
  </si>
  <si>
    <t>(L2)</t>
  </si>
  <si>
    <t>(B1)</t>
  </si>
  <si>
    <t>(B2)</t>
  </si>
  <si>
    <t>Total Loan required (L1+L2)</t>
  </si>
  <si>
    <t>(BO1)</t>
  </si>
  <si>
    <t>(BO2)</t>
  </si>
  <si>
    <t>Total loan from bank (BO1+BO2)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</si>
</sst>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0" fontId="0" fillId="0" borderId="0" xfId="0" applyNumberFormat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4" fontId="0" fillId="0" borderId="0" xfId="1" applyFont="1" applyAlignment="1">
      <alignment horizontal="right"/>
    </xf>
    <xf numFmtId="44" fontId="2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E71E-9654-4BBA-9FCE-69F153F94C60}">
  <dimension ref="B1:F9"/>
  <sheetViews>
    <sheetView workbookViewId="0">
      <selection activeCell="B8" sqref="B8"/>
    </sheetView>
  </sheetViews>
  <sheetFormatPr defaultRowHeight="14.4" x14ac:dyDescent="0.3"/>
  <sheetData>
    <row r="1" spans="2:6" x14ac:dyDescent="0.3">
      <c r="B1">
        <v>850000</v>
      </c>
      <c r="E1">
        <v>350000</v>
      </c>
      <c r="F1">
        <f>(3.5*E1)/100</f>
        <v>12250</v>
      </c>
    </row>
    <row r="2" spans="2:6" x14ac:dyDescent="0.3">
      <c r="B2">
        <v>770000</v>
      </c>
      <c r="E2">
        <f>330000-120000</f>
        <v>210000</v>
      </c>
    </row>
    <row r="3" spans="2:6" x14ac:dyDescent="0.3">
      <c r="B3">
        <f>B1-B2</f>
        <v>80000</v>
      </c>
      <c r="C3">
        <f>(3.5*B3)/100</f>
        <v>2800</v>
      </c>
      <c r="E3">
        <f>E1-E2-F1</f>
        <v>127750</v>
      </c>
    </row>
    <row r="4" spans="2:6" x14ac:dyDescent="0.3">
      <c r="B4">
        <f>B3-C3</f>
        <v>77200</v>
      </c>
    </row>
    <row r="5" spans="2:6" x14ac:dyDescent="0.3">
      <c r="E5">
        <f>E3+E4</f>
        <v>127750</v>
      </c>
    </row>
    <row r="6" spans="2:6" x14ac:dyDescent="0.3">
      <c r="B6">
        <f>B4+E5</f>
        <v>204950</v>
      </c>
      <c r="C6">
        <f>B6-40000</f>
        <v>164950</v>
      </c>
    </row>
    <row r="8" spans="2:6" x14ac:dyDescent="0.3">
      <c r="B8">
        <v>1185000</v>
      </c>
    </row>
    <row r="9" spans="2:6" x14ac:dyDescent="0.3">
      <c r="B9">
        <f>B8-C6</f>
        <v>1020050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DFD6-C5F1-43E7-93B0-E5C525E772A6}">
  <dimension ref="A1:P15"/>
  <sheetViews>
    <sheetView workbookViewId="0">
      <selection activeCell="E7" sqref="E7"/>
    </sheetView>
  </sheetViews>
  <sheetFormatPr defaultRowHeight="14.4" x14ac:dyDescent="0.3"/>
  <cols>
    <col min="5" max="5" width="14.109375" bestFit="1" customWidth="1"/>
    <col min="14" max="14" width="12.44140625" bestFit="1" customWidth="1"/>
  </cols>
  <sheetData>
    <row r="1" spans="1:16" x14ac:dyDescent="0.3">
      <c r="A1" s="14" t="s">
        <v>0</v>
      </c>
      <c r="B1" s="14"/>
      <c r="E1" s="2">
        <v>1140000</v>
      </c>
    </row>
    <row r="2" spans="1:16" x14ac:dyDescent="0.3">
      <c r="A2" s="14" t="s">
        <v>1</v>
      </c>
      <c r="B2" s="14"/>
      <c r="E2" s="2">
        <v>48000</v>
      </c>
      <c r="K2" s="13" t="s">
        <v>7</v>
      </c>
      <c r="L2" s="13"/>
      <c r="M2" s="13"/>
      <c r="N2" s="13"/>
    </row>
    <row r="3" spans="1:16" x14ac:dyDescent="0.3">
      <c r="A3" s="15" t="s">
        <v>3</v>
      </c>
      <c r="B3" s="15"/>
      <c r="C3" s="7"/>
      <c r="D3" s="7"/>
      <c r="E3" s="3">
        <f>E1+E2</f>
        <v>1188000</v>
      </c>
      <c r="K3" s="14" t="s">
        <v>8</v>
      </c>
      <c r="L3" s="14"/>
      <c r="M3" s="14"/>
      <c r="N3" s="2">
        <v>850000</v>
      </c>
    </row>
    <row r="4" spans="1:16" x14ac:dyDescent="0.3">
      <c r="A4" s="14" t="s">
        <v>2</v>
      </c>
      <c r="B4" s="14"/>
      <c r="E4" s="2">
        <v>2000</v>
      </c>
      <c r="K4" s="14"/>
      <c r="L4" s="14"/>
      <c r="M4" s="14"/>
      <c r="N4" s="3">
        <f>N3*89.99%</f>
        <v>764914.99999999988</v>
      </c>
      <c r="P4" t="s">
        <v>9</v>
      </c>
    </row>
    <row r="5" spans="1:16" x14ac:dyDescent="0.3">
      <c r="A5" s="15" t="s">
        <v>4</v>
      </c>
      <c r="B5" s="15"/>
      <c r="C5" s="7"/>
      <c r="D5" s="7"/>
      <c r="E5" s="3">
        <f>E3+E4</f>
        <v>1190000</v>
      </c>
      <c r="K5" s="14" t="s">
        <v>10</v>
      </c>
      <c r="L5" s="14"/>
      <c r="M5" s="14"/>
      <c r="N5" s="2">
        <v>670576</v>
      </c>
    </row>
    <row r="6" spans="1:16" x14ac:dyDescent="0.3">
      <c r="A6" s="14"/>
      <c r="B6" s="14"/>
      <c r="K6" s="16" t="s">
        <v>11</v>
      </c>
      <c r="L6" s="16"/>
      <c r="M6" s="16"/>
      <c r="N6" s="2">
        <f>N4-N5</f>
        <v>94338.999999999884</v>
      </c>
    </row>
    <row r="7" spans="1:16" x14ac:dyDescent="0.3">
      <c r="A7" s="14" t="s">
        <v>5</v>
      </c>
      <c r="B7" s="14"/>
      <c r="E7" s="2">
        <v>1025800</v>
      </c>
    </row>
    <row r="8" spans="1:16" x14ac:dyDescent="0.3">
      <c r="A8" s="15" t="s">
        <v>6</v>
      </c>
      <c r="B8" s="15"/>
      <c r="C8" s="7"/>
      <c r="D8" s="7"/>
      <c r="E8" s="5">
        <f>E5-E7</f>
        <v>164200</v>
      </c>
    </row>
    <row r="9" spans="1:16" x14ac:dyDescent="0.3">
      <c r="K9" s="13" t="s">
        <v>12</v>
      </c>
      <c r="L9" s="13"/>
      <c r="M9" s="13"/>
      <c r="N9" s="13"/>
    </row>
    <row r="10" spans="1:16" x14ac:dyDescent="0.3">
      <c r="A10" s="1" t="s">
        <v>16</v>
      </c>
      <c r="E10" s="5">
        <f>N15</f>
        <v>123786.99999999988</v>
      </c>
      <c r="K10" s="14" t="s">
        <v>8</v>
      </c>
      <c r="L10" s="14"/>
      <c r="M10" s="14"/>
      <c r="N10" s="2">
        <v>350000</v>
      </c>
    </row>
    <row r="11" spans="1:16" x14ac:dyDescent="0.3">
      <c r="A11" s="1" t="s">
        <v>15</v>
      </c>
      <c r="E11" s="5">
        <f>E8-E10</f>
        <v>40413.000000000116</v>
      </c>
      <c r="K11" s="14"/>
      <c r="L11" s="14"/>
      <c r="M11" s="14"/>
      <c r="N11" s="3">
        <f>N10*89.99%</f>
        <v>314965</v>
      </c>
      <c r="P11" t="s">
        <v>9</v>
      </c>
    </row>
    <row r="12" spans="1:16" x14ac:dyDescent="0.3">
      <c r="K12" s="14" t="s">
        <v>10</v>
      </c>
      <c r="L12" s="14"/>
      <c r="M12" s="14"/>
      <c r="N12" s="2">
        <v>285517</v>
      </c>
    </row>
    <row r="13" spans="1:16" x14ac:dyDescent="0.3">
      <c r="K13" s="16" t="s">
        <v>13</v>
      </c>
      <c r="L13" s="16"/>
      <c r="M13" s="16"/>
      <c r="N13" s="2">
        <f>N11-N12</f>
        <v>29448</v>
      </c>
    </row>
    <row r="15" spans="1:16" x14ac:dyDescent="0.3">
      <c r="K15" s="1" t="s">
        <v>14</v>
      </c>
      <c r="N15" s="4">
        <f>N6+N13</f>
        <v>123786.99999999988</v>
      </c>
    </row>
  </sheetData>
  <mergeCells count="18">
    <mergeCell ref="K9:N9"/>
    <mergeCell ref="K10:M10"/>
    <mergeCell ref="K11:M11"/>
    <mergeCell ref="K12:M12"/>
    <mergeCell ref="K13:M13"/>
    <mergeCell ref="A7:B7"/>
    <mergeCell ref="A8:B8"/>
    <mergeCell ref="K3:M3"/>
    <mergeCell ref="K4:M4"/>
    <mergeCell ref="K5:M5"/>
    <mergeCell ref="K6:M6"/>
    <mergeCell ref="A5:B5"/>
    <mergeCell ref="A6:B6"/>
    <mergeCell ref="K2:N2"/>
    <mergeCell ref="A1:B1"/>
    <mergeCell ref="A2:B2"/>
    <mergeCell ref="A3:B3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71211-8D22-473E-A3D4-D557F672854F}">
  <dimension ref="A1:P18"/>
  <sheetViews>
    <sheetView workbookViewId="0">
      <selection activeCell="M19" sqref="M19"/>
    </sheetView>
  </sheetViews>
  <sheetFormatPr defaultRowHeight="14.4" x14ac:dyDescent="0.3"/>
  <cols>
    <col min="5" max="5" width="14.109375" bestFit="1" customWidth="1"/>
    <col min="14" max="14" width="12.44140625" bestFit="1" customWidth="1"/>
  </cols>
  <sheetData>
    <row r="1" spans="1:16" x14ac:dyDescent="0.3">
      <c r="A1" s="14" t="s">
        <v>0</v>
      </c>
      <c r="B1" s="14"/>
      <c r="E1" s="2">
        <v>980000</v>
      </c>
      <c r="K1" s="13" t="s">
        <v>7</v>
      </c>
      <c r="L1" s="13"/>
      <c r="M1" s="13"/>
      <c r="N1" s="13"/>
    </row>
    <row r="2" spans="1:16" x14ac:dyDescent="0.3">
      <c r="A2" s="14" t="s">
        <v>1</v>
      </c>
      <c r="B2" s="14"/>
      <c r="E2" s="2">
        <v>48000</v>
      </c>
      <c r="K2" t="s">
        <v>8</v>
      </c>
      <c r="N2" s="2">
        <v>850000</v>
      </c>
    </row>
    <row r="3" spans="1:16" x14ac:dyDescent="0.3">
      <c r="A3" s="15" t="s">
        <v>3</v>
      </c>
      <c r="B3" s="15"/>
      <c r="C3" s="7"/>
      <c r="D3" s="7"/>
      <c r="E3" s="3">
        <f>E1+E2</f>
        <v>1028000</v>
      </c>
      <c r="N3" s="3">
        <f>N2*89.99%</f>
        <v>764914.99999999988</v>
      </c>
      <c r="P3" t="s">
        <v>9</v>
      </c>
    </row>
    <row r="4" spans="1:16" x14ac:dyDescent="0.3">
      <c r="A4" s="14" t="s">
        <v>2</v>
      </c>
      <c r="B4" s="14"/>
      <c r="E4" s="2">
        <v>2000</v>
      </c>
      <c r="K4" t="s">
        <v>10</v>
      </c>
      <c r="N4" s="2">
        <v>670576</v>
      </c>
    </row>
    <row r="5" spans="1:16" x14ac:dyDescent="0.3">
      <c r="A5" s="15" t="s">
        <v>4</v>
      </c>
      <c r="B5" s="15"/>
      <c r="C5" s="7"/>
      <c r="D5" s="7"/>
      <c r="E5" s="3">
        <f>E3+E4</f>
        <v>1030000</v>
      </c>
      <c r="K5" s="1" t="s">
        <v>11</v>
      </c>
      <c r="L5" s="1"/>
      <c r="M5" s="1"/>
      <c r="N5" s="2">
        <f>N3-N4</f>
        <v>94338.999999999884</v>
      </c>
    </row>
    <row r="6" spans="1:16" x14ac:dyDescent="0.3">
      <c r="A6" s="14"/>
      <c r="B6" s="14"/>
    </row>
    <row r="7" spans="1:16" x14ac:dyDescent="0.3">
      <c r="A7" s="14" t="s">
        <v>5</v>
      </c>
      <c r="B7" s="14"/>
      <c r="E7" s="2">
        <v>1025800</v>
      </c>
    </row>
    <row r="8" spans="1:16" x14ac:dyDescent="0.3">
      <c r="A8" s="15" t="s">
        <v>6</v>
      </c>
      <c r="B8" s="15"/>
      <c r="C8" s="7"/>
      <c r="D8" s="7"/>
      <c r="E8" s="5">
        <f>E5-E7</f>
        <v>4200</v>
      </c>
      <c r="K8" s="13" t="s">
        <v>12</v>
      </c>
      <c r="L8" s="13"/>
      <c r="M8" s="13"/>
      <c r="N8" s="13"/>
    </row>
    <row r="9" spans="1:16" x14ac:dyDescent="0.3">
      <c r="K9" t="s">
        <v>8</v>
      </c>
      <c r="N9" s="2">
        <v>350000</v>
      </c>
    </row>
    <row r="10" spans="1:16" x14ac:dyDescent="0.3">
      <c r="A10" s="1" t="s">
        <v>16</v>
      </c>
      <c r="E10" s="5">
        <f>N14</f>
        <v>123786.99999999988</v>
      </c>
      <c r="N10" s="3">
        <f>N9*89.99%</f>
        <v>314965</v>
      </c>
      <c r="P10" t="s">
        <v>9</v>
      </c>
    </row>
    <row r="11" spans="1:16" x14ac:dyDescent="0.3">
      <c r="A11" s="1" t="s">
        <v>15</v>
      </c>
      <c r="E11" s="5">
        <f>E8-E10</f>
        <v>-119586.99999999988</v>
      </c>
      <c r="K11" t="s">
        <v>10</v>
      </c>
      <c r="N11" s="2">
        <v>285517</v>
      </c>
    </row>
    <row r="12" spans="1:16" x14ac:dyDescent="0.3">
      <c r="K12" s="1" t="s">
        <v>13</v>
      </c>
      <c r="L12" s="1"/>
      <c r="M12" s="1"/>
      <c r="N12" s="2">
        <f>N10-N11</f>
        <v>29448</v>
      </c>
    </row>
    <row r="14" spans="1:16" x14ac:dyDescent="0.3">
      <c r="K14" s="1" t="s">
        <v>14</v>
      </c>
      <c r="N14" s="4">
        <f>N5+N12</f>
        <v>123786.99999999988</v>
      </c>
    </row>
    <row r="18" spans="11:13" x14ac:dyDescent="0.3">
      <c r="K18">
        <v>600000</v>
      </c>
      <c r="L18" s="8">
        <v>2.5000000000000001E-3</v>
      </c>
      <c r="M18">
        <f>K18*L18</f>
        <v>1500</v>
      </c>
    </row>
  </sheetData>
  <mergeCells count="10">
    <mergeCell ref="K1:N1"/>
    <mergeCell ref="K8:N8"/>
    <mergeCell ref="A5:B5"/>
    <mergeCell ref="A6:B6"/>
    <mergeCell ref="A7:B7"/>
    <mergeCell ref="A8:B8"/>
    <mergeCell ref="A1:B1"/>
    <mergeCell ref="A2:B2"/>
    <mergeCell ref="A3:B3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289A-4479-44EE-853B-ECF829447FD8}">
  <dimension ref="A1:Q22"/>
  <sheetViews>
    <sheetView workbookViewId="0">
      <selection activeCell="K1" sqref="K1:P14"/>
    </sheetView>
  </sheetViews>
  <sheetFormatPr defaultRowHeight="14.4" x14ac:dyDescent="0.3"/>
  <cols>
    <col min="5" max="5" width="14.109375" bestFit="1" customWidth="1"/>
    <col min="10" max="10" width="10.109375" bestFit="1" customWidth="1"/>
    <col min="11" max="11" width="12.33203125" bestFit="1" customWidth="1"/>
    <col min="14" max="14" width="12.44140625" bestFit="1" customWidth="1"/>
    <col min="17" max="17" width="12.33203125" bestFit="1" customWidth="1"/>
  </cols>
  <sheetData>
    <row r="1" spans="1:16" x14ac:dyDescent="0.3">
      <c r="A1" s="14" t="s">
        <v>0</v>
      </c>
      <c r="B1" s="14"/>
      <c r="E1" s="2">
        <f>Q20</f>
        <v>963776</v>
      </c>
      <c r="K1" s="13" t="s">
        <v>7</v>
      </c>
      <c r="L1" s="13"/>
      <c r="M1" s="13"/>
      <c r="N1" s="13"/>
    </row>
    <row r="2" spans="1:16" x14ac:dyDescent="0.3">
      <c r="A2" s="14" t="s">
        <v>1</v>
      </c>
      <c r="B2" s="14"/>
      <c r="E2" s="2">
        <v>25000</v>
      </c>
      <c r="K2" t="s">
        <v>8</v>
      </c>
      <c r="N2" s="2">
        <v>850000</v>
      </c>
    </row>
    <row r="3" spans="1:16" x14ac:dyDescent="0.3">
      <c r="A3" s="15" t="s">
        <v>3</v>
      </c>
      <c r="B3" s="15"/>
      <c r="C3" s="7"/>
      <c r="D3" s="7"/>
      <c r="E3" s="3">
        <f>E1+E2</f>
        <v>988776</v>
      </c>
      <c r="N3" s="3">
        <f>N2*89.99%</f>
        <v>764914.99999999988</v>
      </c>
      <c r="P3" t="s">
        <v>9</v>
      </c>
    </row>
    <row r="4" spans="1:16" x14ac:dyDescent="0.3">
      <c r="A4" s="14" t="s">
        <v>2</v>
      </c>
      <c r="B4" s="14"/>
      <c r="E4" s="2">
        <v>2000</v>
      </c>
      <c r="K4" t="s">
        <v>10</v>
      </c>
      <c r="N4" s="2">
        <v>670576</v>
      </c>
    </row>
    <row r="5" spans="1:16" x14ac:dyDescent="0.3">
      <c r="A5" s="15" t="s">
        <v>4</v>
      </c>
      <c r="B5" s="15"/>
      <c r="C5" s="7"/>
      <c r="D5" s="7"/>
      <c r="E5" s="3">
        <f>E3+E4</f>
        <v>990776</v>
      </c>
      <c r="K5" s="1" t="s">
        <v>11</v>
      </c>
      <c r="L5" s="1"/>
      <c r="M5" s="1"/>
      <c r="N5" s="2">
        <f>N3-N4</f>
        <v>94338.999999999884</v>
      </c>
    </row>
    <row r="6" spans="1:16" x14ac:dyDescent="0.3">
      <c r="A6" s="14"/>
      <c r="B6" s="14"/>
    </row>
    <row r="7" spans="1:16" x14ac:dyDescent="0.3">
      <c r="A7" s="14" t="s">
        <v>5</v>
      </c>
      <c r="B7" s="14"/>
      <c r="E7" s="2">
        <v>1025800</v>
      </c>
    </row>
    <row r="8" spans="1:16" x14ac:dyDescent="0.3">
      <c r="A8" s="15" t="s">
        <v>6</v>
      </c>
      <c r="B8" s="15"/>
      <c r="C8" s="7"/>
      <c r="D8" s="7"/>
      <c r="E8" s="5">
        <f>E5-E7</f>
        <v>-35024</v>
      </c>
      <c r="K8" s="13" t="s">
        <v>12</v>
      </c>
      <c r="L8" s="13"/>
      <c r="M8" s="13"/>
      <c r="N8" s="13"/>
    </row>
    <row r="9" spans="1:16" x14ac:dyDescent="0.3">
      <c r="K9" t="s">
        <v>8</v>
      </c>
      <c r="N9" s="2">
        <v>350000</v>
      </c>
    </row>
    <row r="10" spans="1:16" x14ac:dyDescent="0.3">
      <c r="A10" s="1" t="s">
        <v>16</v>
      </c>
      <c r="E10" s="5">
        <f>N14</f>
        <v>123786.99999999988</v>
      </c>
      <c r="N10" s="3">
        <f>N9*89.99%</f>
        <v>314965</v>
      </c>
      <c r="P10" t="s">
        <v>9</v>
      </c>
    </row>
    <row r="11" spans="1:16" x14ac:dyDescent="0.3">
      <c r="A11" s="1" t="s">
        <v>15</v>
      </c>
      <c r="E11" s="5">
        <f>E8-E10</f>
        <v>-158810.99999999988</v>
      </c>
      <c r="K11" t="s">
        <v>10</v>
      </c>
      <c r="N11" s="2">
        <v>285517</v>
      </c>
    </row>
    <row r="12" spans="1:16" x14ac:dyDescent="0.3">
      <c r="K12" s="1" t="s">
        <v>13</v>
      </c>
      <c r="L12" s="1"/>
      <c r="M12" s="1"/>
      <c r="N12" s="2">
        <f>N10-N11</f>
        <v>29448</v>
      </c>
    </row>
    <row r="14" spans="1:16" x14ac:dyDescent="0.3">
      <c r="K14" s="1" t="s">
        <v>14</v>
      </c>
      <c r="N14" s="4">
        <f>N5+N12</f>
        <v>123786.99999999988</v>
      </c>
    </row>
    <row r="18" spans="9:17" x14ac:dyDescent="0.3">
      <c r="K18">
        <v>600000</v>
      </c>
      <c r="L18" s="8">
        <v>2.5000000000000001E-3</v>
      </c>
      <c r="M18">
        <f>K18*L18</f>
        <v>1500</v>
      </c>
    </row>
    <row r="20" spans="9:17" x14ac:dyDescent="0.3">
      <c r="J20" s="6" t="s">
        <v>17</v>
      </c>
      <c r="K20" s="2">
        <v>550000</v>
      </c>
      <c r="M20" s="6" t="s">
        <v>18</v>
      </c>
      <c r="N20" s="2">
        <v>413776</v>
      </c>
      <c r="P20" s="6" t="s">
        <v>3</v>
      </c>
      <c r="Q20" s="3">
        <f>K20+N20</f>
        <v>963776</v>
      </c>
    </row>
    <row r="21" spans="9:17" x14ac:dyDescent="0.3">
      <c r="I21" s="12">
        <v>0.1</v>
      </c>
      <c r="J21" t="s">
        <v>19</v>
      </c>
      <c r="K21" s="4">
        <f>K20*I21</f>
        <v>55000</v>
      </c>
    </row>
    <row r="22" spans="9:17" x14ac:dyDescent="0.3">
      <c r="J22" t="s">
        <v>1</v>
      </c>
      <c r="K22">
        <v>20000</v>
      </c>
    </row>
  </sheetData>
  <mergeCells count="10">
    <mergeCell ref="A6:B6"/>
    <mergeCell ref="A7:B7"/>
    <mergeCell ref="A8:B8"/>
    <mergeCell ref="K8:N8"/>
    <mergeCell ref="A1:B1"/>
    <mergeCell ref="K1:N1"/>
    <mergeCell ref="A2:B2"/>
    <mergeCell ref="A3:B3"/>
    <mergeCell ref="A4:B4"/>
    <mergeCell ref="A5:B5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7CF8-57E8-41E3-8F97-38E1D142B842}">
  <dimension ref="A1:Q22"/>
  <sheetViews>
    <sheetView tabSelected="1" workbookViewId="0">
      <selection activeCell="E23" sqref="E23"/>
    </sheetView>
  </sheetViews>
  <sheetFormatPr defaultRowHeight="14.4" x14ac:dyDescent="0.3"/>
  <cols>
    <col min="1" max="1" width="29.5546875" style="9" bestFit="1" customWidth="1"/>
    <col min="2" max="2" width="8.88671875" style="9"/>
    <col min="3" max="3" width="12.44140625" style="9" bestFit="1" customWidth="1"/>
    <col min="4" max="4" width="8.88671875" style="9"/>
    <col min="5" max="5" width="14.109375" style="9" bestFit="1" customWidth="1"/>
    <col min="6" max="9" width="8.88671875" style="9"/>
    <col min="10" max="10" width="10.109375" style="9" bestFit="1" customWidth="1"/>
    <col min="11" max="11" width="12.33203125" style="9" bestFit="1" customWidth="1"/>
    <col min="12" max="13" width="8.88671875" style="9"/>
    <col min="14" max="14" width="12.44140625" style="9" bestFit="1" customWidth="1"/>
    <col min="15" max="16" width="8.88671875" style="9"/>
    <col min="17" max="17" width="12.33203125" style="9" bestFit="1" customWidth="1"/>
    <col min="18" max="16384" width="8.88671875" style="9"/>
  </cols>
  <sheetData>
    <row r="1" spans="1:16" x14ac:dyDescent="0.3">
      <c r="N1" s="2"/>
    </row>
    <row r="2" spans="1:16" x14ac:dyDescent="0.3">
      <c r="A2" s="18" t="s">
        <v>20</v>
      </c>
      <c r="B2" s="11"/>
      <c r="C2" s="19">
        <v>550000</v>
      </c>
      <c r="D2" s="11"/>
      <c r="E2" s="17" t="s">
        <v>24</v>
      </c>
      <c r="F2" s="8">
        <v>0.89990000000000003</v>
      </c>
      <c r="G2" s="9">
        <f>C2*F2</f>
        <v>494945</v>
      </c>
      <c r="H2" s="9" t="s">
        <v>37</v>
      </c>
      <c r="K2" s="13" t="s">
        <v>7</v>
      </c>
      <c r="L2" s="13"/>
      <c r="M2" s="13"/>
      <c r="N2" s="13"/>
    </row>
    <row r="3" spans="1:16" x14ac:dyDescent="0.3">
      <c r="A3" s="18" t="s">
        <v>21</v>
      </c>
      <c r="B3" s="11"/>
      <c r="C3" s="19">
        <v>20000</v>
      </c>
      <c r="D3" s="11"/>
      <c r="E3" s="3"/>
      <c r="K3" s="9" t="s">
        <v>8</v>
      </c>
      <c r="N3" s="2">
        <v>850000</v>
      </c>
    </row>
    <row r="4" spans="1:16" x14ac:dyDescent="0.3">
      <c r="A4" s="10" t="s">
        <v>23</v>
      </c>
      <c r="C4" s="3">
        <f>C2+C3</f>
        <v>570000</v>
      </c>
      <c r="D4" s="9" t="s">
        <v>32</v>
      </c>
      <c r="N4" s="3">
        <f>N3*89.99%</f>
        <v>764914.99999999988</v>
      </c>
      <c r="P4" s="9" t="s">
        <v>9</v>
      </c>
    </row>
    <row r="5" spans="1:16" x14ac:dyDescent="0.3">
      <c r="A5" s="10" t="s">
        <v>25</v>
      </c>
      <c r="C5" s="2">
        <f>C4-G2</f>
        <v>75055</v>
      </c>
      <c r="D5" s="9" t="s">
        <v>34</v>
      </c>
      <c r="E5" s="2"/>
      <c r="K5" s="9" t="s">
        <v>10</v>
      </c>
      <c r="N5" s="2">
        <v>670576</v>
      </c>
    </row>
    <row r="6" spans="1:16" x14ac:dyDescent="0.3">
      <c r="A6" s="17" t="s">
        <v>26</v>
      </c>
      <c r="B6" s="11"/>
      <c r="C6" s="20">
        <f>N15</f>
        <v>123786.99999999988</v>
      </c>
      <c r="D6" s="11"/>
      <c r="E6" s="5"/>
      <c r="K6" s="10" t="s">
        <v>11</v>
      </c>
      <c r="L6" s="10"/>
      <c r="M6" s="10"/>
      <c r="N6" s="2">
        <f>N4-N5</f>
        <v>94338.999999999884</v>
      </c>
    </row>
    <row r="7" spans="1:16" x14ac:dyDescent="0.3">
      <c r="A7" s="10" t="s">
        <v>27</v>
      </c>
      <c r="C7" s="3">
        <f>C5-C6</f>
        <v>-48731.999999999884</v>
      </c>
    </row>
    <row r="8" spans="1:16" x14ac:dyDescent="0.3">
      <c r="A8" s="10"/>
      <c r="E8" s="5"/>
    </row>
    <row r="9" spans="1:16" x14ac:dyDescent="0.3">
      <c r="A9" s="10"/>
      <c r="E9" s="5"/>
      <c r="K9" s="13" t="s">
        <v>12</v>
      </c>
      <c r="L9" s="13"/>
      <c r="M9" s="13"/>
      <c r="N9" s="13"/>
    </row>
    <row r="10" spans="1:16" x14ac:dyDescent="0.3">
      <c r="K10" s="9" t="s">
        <v>8</v>
      </c>
      <c r="N10" s="2">
        <v>350000</v>
      </c>
    </row>
    <row r="11" spans="1:16" x14ac:dyDescent="0.3">
      <c r="N11" s="3">
        <f>N10*89.99%</f>
        <v>314965</v>
      </c>
      <c r="P11" s="9" t="s">
        <v>9</v>
      </c>
    </row>
    <row r="12" spans="1:16" x14ac:dyDescent="0.3">
      <c r="K12" s="9" t="s">
        <v>10</v>
      </c>
      <c r="N12" s="2">
        <v>285517</v>
      </c>
    </row>
    <row r="13" spans="1:16" x14ac:dyDescent="0.3">
      <c r="A13" s="18" t="s">
        <v>28</v>
      </c>
      <c r="B13" s="11"/>
      <c r="C13" s="19">
        <v>413776</v>
      </c>
      <c r="E13" s="17" t="s">
        <v>29</v>
      </c>
      <c r="F13" s="8">
        <v>0.89990000000000003</v>
      </c>
      <c r="G13" s="9">
        <f>C13*F13</f>
        <v>372357.02240000002</v>
      </c>
      <c r="H13" s="9" t="s">
        <v>38</v>
      </c>
      <c r="K13" s="10" t="s">
        <v>13</v>
      </c>
      <c r="L13" s="10"/>
      <c r="M13" s="10"/>
      <c r="N13" s="2">
        <f>N11-N12</f>
        <v>29448</v>
      </c>
    </row>
    <row r="14" spans="1:16" x14ac:dyDescent="0.3">
      <c r="A14" s="10" t="s">
        <v>30</v>
      </c>
      <c r="B14" s="11"/>
      <c r="C14" s="19">
        <f>C13</f>
        <v>413776</v>
      </c>
      <c r="D14" s="9" t="s">
        <v>33</v>
      </c>
    </row>
    <row r="15" spans="1:16" x14ac:dyDescent="0.3">
      <c r="A15" s="10" t="s">
        <v>31</v>
      </c>
      <c r="C15" s="3">
        <f>C14-G13</f>
        <v>41418.977599999984</v>
      </c>
      <c r="D15" s="9" t="s">
        <v>35</v>
      </c>
      <c r="K15" s="10" t="s">
        <v>14</v>
      </c>
      <c r="N15" s="4">
        <f>N6+N13</f>
        <v>123786.99999999988</v>
      </c>
    </row>
    <row r="17" spans="1:17" x14ac:dyDescent="0.3">
      <c r="J17" s="10"/>
      <c r="K17" s="2"/>
      <c r="M17" s="10"/>
      <c r="N17" s="2"/>
      <c r="P17" s="10"/>
      <c r="Q17" s="3"/>
    </row>
    <row r="18" spans="1:17" x14ac:dyDescent="0.3">
      <c r="A18" s="10" t="s">
        <v>36</v>
      </c>
      <c r="C18" s="2">
        <f>C4+C14</f>
        <v>983776</v>
      </c>
      <c r="I18" s="12"/>
      <c r="K18" s="4"/>
    </row>
    <row r="19" spans="1:17" x14ac:dyDescent="0.3">
      <c r="A19" s="10" t="s">
        <v>39</v>
      </c>
      <c r="C19" s="2">
        <f>G2+G13</f>
        <v>867302.02240000002</v>
      </c>
    </row>
    <row r="20" spans="1:17" x14ac:dyDescent="0.3">
      <c r="A20" s="10" t="s">
        <v>22</v>
      </c>
      <c r="C20" s="3">
        <f>C18-C19</f>
        <v>116473.97759999998</v>
      </c>
    </row>
    <row r="21" spans="1:17" x14ac:dyDescent="0.3">
      <c r="A21" s="17" t="s">
        <v>26</v>
      </c>
      <c r="C21" s="2">
        <f>N15</f>
        <v>123786.99999999988</v>
      </c>
    </row>
    <row r="22" spans="1:17" x14ac:dyDescent="0.3">
      <c r="A22" s="10" t="s">
        <v>27</v>
      </c>
      <c r="C22" s="3">
        <f>C20-C21</f>
        <v>-7313.0223999998998</v>
      </c>
    </row>
  </sheetData>
  <mergeCells count="2">
    <mergeCell ref="K2:N2"/>
    <mergeCell ref="K9:N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Ponds</vt:lpstr>
      <vt:lpstr>Box hill</vt:lpstr>
      <vt:lpstr>Elara</vt:lpstr>
      <vt:lpstr>Elara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Tyagi</dc:creator>
  <cp:lastModifiedBy>Piyush Tyagi</cp:lastModifiedBy>
  <dcterms:created xsi:type="dcterms:W3CDTF">2021-03-01T11:04:21Z</dcterms:created>
  <dcterms:modified xsi:type="dcterms:W3CDTF">2021-03-15T23:02:45Z</dcterms:modified>
</cp:coreProperties>
</file>