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55"/>
  </bookViews>
  <sheets>
    <sheet name="A" sheetId="1" r:id="rId1"/>
    <sheet name="B" sheetId="2" r:id="rId2"/>
  </sheets>
  <definedNames>
    <definedName name="\A">A!$AO$2:$AO$28</definedName>
    <definedName name="\E">A!$AW$11:$AW$19</definedName>
    <definedName name="\R">A!$AW$6:$AW$8</definedName>
    <definedName name="\S">A!$AW$2:$AW$3</definedName>
    <definedName name="DETAIL">A!$L$11:$AA$188</definedName>
    <definedName name="OTHREXP">A!$D$187:$O$210</definedName>
    <definedName name="_PG1">A!$L$285:$L$285</definedName>
    <definedName name="_PG2">A!$L$330:$L$330</definedName>
    <definedName name="PROJ">A!$K$11:$N$206</definedName>
    <definedName name="REPORT">A!$AC$1:$AK$57</definedName>
    <definedName name="TYPE">A!$H$2:$H$3</definedName>
  </definedNames>
  <calcPr calcId="0" calcMode="manual"/>
</workbook>
</file>

<file path=xl/calcChain.xml><?xml version="1.0" encoding="utf-8"?>
<calcChain xmlns="http://schemas.openxmlformats.org/spreadsheetml/2006/main">
  <c r="AC3" i="1"/>
  <c r="AI6"/>
  <c r="AE7"/>
  <c r="AI7"/>
  <c r="AK8"/>
  <c r="AE10"/>
  <c r="AI10"/>
  <c r="Q11"/>
  <c r="AE11"/>
  <c r="AI11"/>
  <c r="AE12"/>
  <c r="AI12"/>
  <c r="AE14"/>
  <c r="AI14"/>
  <c r="AI15"/>
  <c r="AK16"/>
  <c r="AE18"/>
  <c r="AG18"/>
  <c r="AI18"/>
  <c r="Q19"/>
  <c r="R19"/>
  <c r="S19"/>
  <c r="T19"/>
  <c r="U19"/>
  <c r="V19"/>
  <c r="W19"/>
  <c r="X19"/>
  <c r="Y19"/>
  <c r="Z19"/>
  <c r="AA19"/>
  <c r="AE19"/>
  <c r="AI19"/>
  <c r="Q20"/>
  <c r="R20"/>
  <c r="S20"/>
  <c r="T20"/>
  <c r="U20"/>
  <c r="V20"/>
  <c r="W20"/>
  <c r="X20"/>
  <c r="Y20"/>
  <c r="Z20"/>
  <c r="AA20"/>
  <c r="AE20"/>
  <c r="AI20"/>
  <c r="Q21"/>
  <c r="R21"/>
  <c r="S21"/>
  <c r="T21"/>
  <c r="U21"/>
  <c r="V21"/>
  <c r="W21"/>
  <c r="X21"/>
  <c r="Y21"/>
  <c r="Z21"/>
  <c r="AA21"/>
  <c r="AE21"/>
  <c r="AI21"/>
  <c r="Q22"/>
  <c r="R22"/>
  <c r="S22"/>
  <c r="T22"/>
  <c r="U22"/>
  <c r="V22"/>
  <c r="W22"/>
  <c r="X22"/>
  <c r="Y22"/>
  <c r="Z22"/>
  <c r="AA22"/>
  <c r="AE22"/>
  <c r="AI22"/>
  <c r="Q23"/>
  <c r="R23"/>
  <c r="S23"/>
  <c r="T23"/>
  <c r="U23"/>
  <c r="V23"/>
  <c r="W23"/>
  <c r="X23"/>
  <c r="Y23"/>
  <c r="Z23"/>
  <c r="AA23"/>
  <c r="AK23"/>
  <c r="Q24"/>
  <c r="R24"/>
  <c r="S24"/>
  <c r="T24"/>
  <c r="U24"/>
  <c r="V24"/>
  <c r="W24"/>
  <c r="X24"/>
  <c r="Y24"/>
  <c r="Z24"/>
  <c r="AA24"/>
  <c r="Q25"/>
  <c r="R25"/>
  <c r="S25"/>
  <c r="T25"/>
  <c r="U25"/>
  <c r="V25"/>
  <c r="W25"/>
  <c r="X25"/>
  <c r="Y25"/>
  <c r="Z25"/>
  <c r="AA25"/>
  <c r="AE25"/>
  <c r="AI25"/>
  <c r="Q26"/>
  <c r="R26"/>
  <c r="S26"/>
  <c r="T26"/>
  <c r="U26"/>
  <c r="V26"/>
  <c r="W26"/>
  <c r="X26"/>
  <c r="Y26"/>
  <c r="Z26"/>
  <c r="AA26"/>
  <c r="Q27"/>
  <c r="R27"/>
  <c r="S27"/>
  <c r="T27"/>
  <c r="U27"/>
  <c r="V27"/>
  <c r="W27"/>
  <c r="X27"/>
  <c r="Y27"/>
  <c r="Z27"/>
  <c r="AA27"/>
  <c r="Q28"/>
  <c r="R28"/>
  <c r="S28"/>
  <c r="T28"/>
  <c r="U28"/>
  <c r="V28"/>
  <c r="W28"/>
  <c r="X28"/>
  <c r="Y28"/>
  <c r="Z28"/>
  <c r="AA28"/>
  <c r="Q29"/>
  <c r="R29"/>
  <c r="S29"/>
  <c r="T29"/>
  <c r="U29"/>
  <c r="V29"/>
  <c r="W29"/>
  <c r="X29"/>
  <c r="Y29"/>
  <c r="Z29"/>
  <c r="AA29"/>
  <c r="Q30"/>
  <c r="R30"/>
  <c r="S30"/>
  <c r="T30"/>
  <c r="U30"/>
  <c r="V30"/>
  <c r="W30"/>
  <c r="X30"/>
  <c r="Y30"/>
  <c r="Z30"/>
  <c r="AA30"/>
  <c r="Q31"/>
  <c r="R31"/>
  <c r="S31"/>
  <c r="T31"/>
  <c r="U31"/>
  <c r="V31"/>
  <c r="W31"/>
  <c r="X31"/>
  <c r="Y31"/>
  <c r="Z31"/>
  <c r="AA31"/>
  <c r="AK31"/>
  <c r="Q32"/>
  <c r="R32"/>
  <c r="S32"/>
  <c r="T32"/>
  <c r="U32"/>
  <c r="V32"/>
  <c r="W32"/>
  <c r="X32"/>
  <c r="Y32"/>
  <c r="Z32"/>
  <c r="AA32"/>
  <c r="Q33"/>
  <c r="R33"/>
  <c r="S33"/>
  <c r="T33"/>
  <c r="U33"/>
  <c r="V33"/>
  <c r="W33"/>
  <c r="X33"/>
  <c r="Y33"/>
  <c r="Z33"/>
  <c r="AA33"/>
  <c r="Q34"/>
  <c r="R34"/>
  <c r="S34"/>
  <c r="T34"/>
  <c r="U34"/>
  <c r="V34"/>
  <c r="W34"/>
  <c r="X34"/>
  <c r="Y34"/>
  <c r="Z34"/>
  <c r="AA34"/>
  <c r="Q35"/>
  <c r="R35"/>
  <c r="S35"/>
  <c r="T35"/>
  <c r="U35"/>
  <c r="V35"/>
  <c r="W35"/>
  <c r="X35"/>
  <c r="Y35"/>
  <c r="Z35"/>
  <c r="AA35"/>
  <c r="Q36"/>
  <c r="R36"/>
  <c r="S36"/>
  <c r="T36"/>
  <c r="U36"/>
  <c r="V36"/>
  <c r="W36"/>
  <c r="X36"/>
  <c r="Y36"/>
  <c r="Z36"/>
  <c r="AA36"/>
  <c r="Q37"/>
  <c r="R37"/>
  <c r="S37"/>
  <c r="T37"/>
  <c r="U37"/>
  <c r="V37"/>
  <c r="W37"/>
  <c r="X37"/>
  <c r="Y37"/>
  <c r="Z37"/>
  <c r="AA37"/>
  <c r="Q38"/>
  <c r="R38"/>
  <c r="S38"/>
  <c r="T38"/>
  <c r="U38"/>
  <c r="V38"/>
  <c r="W38"/>
  <c r="X38"/>
  <c r="Y38"/>
  <c r="Z38"/>
  <c r="AA38"/>
  <c r="AK38"/>
  <c r="Q39"/>
  <c r="R39"/>
  <c r="S39"/>
  <c r="T39"/>
  <c r="U39"/>
  <c r="V39"/>
  <c r="W39"/>
  <c r="X39"/>
  <c r="Y39"/>
  <c r="Z39"/>
  <c r="AA39"/>
  <c r="Q40"/>
  <c r="R40"/>
  <c r="S40"/>
  <c r="T40"/>
  <c r="U40"/>
  <c r="V40"/>
  <c r="W40"/>
  <c r="X40"/>
  <c r="Y40"/>
  <c r="Z40"/>
  <c r="AA40"/>
  <c r="Q41"/>
  <c r="R41"/>
  <c r="S41"/>
  <c r="T41"/>
  <c r="U41"/>
  <c r="V41"/>
  <c r="W41"/>
  <c r="X41"/>
  <c r="Y41"/>
  <c r="Z41"/>
  <c r="AA41"/>
  <c r="Q42"/>
  <c r="R42"/>
  <c r="S42"/>
  <c r="T42"/>
  <c r="U42"/>
  <c r="V42"/>
  <c r="W42"/>
  <c r="X42"/>
  <c r="Y42"/>
  <c r="Z42"/>
  <c r="AA42"/>
  <c r="L43"/>
  <c r="Q43"/>
  <c r="R43"/>
  <c r="S43"/>
  <c r="T43"/>
  <c r="U43"/>
  <c r="V43"/>
  <c r="W43"/>
  <c r="X43"/>
  <c r="Y43"/>
  <c r="Z43"/>
  <c r="AA43"/>
  <c r="Q44"/>
  <c r="R44"/>
  <c r="S44"/>
  <c r="T44"/>
  <c r="U44"/>
  <c r="V44"/>
  <c r="W44"/>
  <c r="X44"/>
  <c r="Y44"/>
  <c r="Z44"/>
  <c r="AA44"/>
  <c r="Q45"/>
  <c r="R45"/>
  <c r="S45"/>
  <c r="T45"/>
  <c r="U45"/>
  <c r="V45"/>
  <c r="W45"/>
  <c r="X45"/>
  <c r="Y45"/>
  <c r="Z45"/>
  <c r="AA45"/>
  <c r="AK45"/>
  <c r="Q46"/>
  <c r="R46"/>
  <c r="S46"/>
  <c r="T46"/>
  <c r="U46"/>
  <c r="V46"/>
  <c r="W46"/>
  <c r="X46"/>
  <c r="Y46"/>
  <c r="Z46"/>
  <c r="AA46"/>
  <c r="Q47"/>
  <c r="R47"/>
  <c r="S47"/>
  <c r="T47"/>
  <c r="U47"/>
  <c r="V47"/>
  <c r="W47"/>
  <c r="X47"/>
  <c r="Y47"/>
  <c r="Z47"/>
  <c r="AA47"/>
  <c r="AK47"/>
  <c r="Q48"/>
  <c r="R48"/>
  <c r="S48"/>
  <c r="T48"/>
  <c r="U48"/>
  <c r="V48"/>
  <c r="W48"/>
  <c r="X48"/>
  <c r="Y48"/>
  <c r="Z48"/>
  <c r="AA48"/>
  <c r="Q49"/>
  <c r="R49"/>
  <c r="S49"/>
  <c r="T49"/>
  <c r="U49"/>
  <c r="V49"/>
  <c r="W49"/>
  <c r="X49"/>
  <c r="Y49"/>
  <c r="Z49"/>
  <c r="AA49"/>
  <c r="Q50"/>
  <c r="R50"/>
  <c r="S50"/>
  <c r="T50"/>
  <c r="U50"/>
  <c r="V50"/>
  <c r="W50"/>
  <c r="X50"/>
  <c r="Y50"/>
  <c r="Z50"/>
  <c r="AA50"/>
  <c r="Q51"/>
  <c r="R51"/>
  <c r="S51"/>
  <c r="T51"/>
  <c r="U51"/>
  <c r="V51"/>
  <c r="W51"/>
  <c r="X51"/>
  <c r="Y51"/>
  <c r="Z51"/>
  <c r="AA51"/>
  <c r="Q52"/>
  <c r="R52"/>
  <c r="S52"/>
  <c r="T52"/>
  <c r="U52"/>
  <c r="V52"/>
  <c r="W52"/>
  <c r="X52"/>
  <c r="Y52"/>
  <c r="Z52"/>
  <c r="AA52"/>
  <c r="Q53"/>
  <c r="R53"/>
  <c r="S53"/>
  <c r="T53"/>
  <c r="U53"/>
  <c r="V53"/>
  <c r="W53"/>
  <c r="X53"/>
  <c r="Y53"/>
  <c r="Z53"/>
  <c r="AA53"/>
  <c r="Q54"/>
  <c r="R54"/>
  <c r="S54"/>
  <c r="T54"/>
  <c r="U54"/>
  <c r="V54"/>
  <c r="W54"/>
  <c r="X54"/>
  <c r="Y54"/>
  <c r="Z54"/>
  <c r="AA54"/>
  <c r="Q55"/>
  <c r="R55"/>
  <c r="S55"/>
  <c r="T55"/>
  <c r="U55"/>
  <c r="V55"/>
  <c r="W55"/>
  <c r="X55"/>
  <c r="Y55"/>
  <c r="Z55"/>
  <c r="AA55"/>
  <c r="Q56"/>
  <c r="R56"/>
  <c r="S56"/>
  <c r="T56"/>
  <c r="U56"/>
  <c r="V56"/>
  <c r="W56"/>
  <c r="X56"/>
  <c r="Y56"/>
  <c r="Z56"/>
  <c r="AA56"/>
  <c r="Q57"/>
  <c r="R57"/>
  <c r="S57"/>
  <c r="T57"/>
  <c r="U57"/>
  <c r="V57"/>
  <c r="W57"/>
  <c r="X57"/>
  <c r="Y57"/>
  <c r="Z57"/>
  <c r="AA57"/>
  <c r="Q58"/>
  <c r="R58"/>
  <c r="S58"/>
  <c r="T58"/>
  <c r="U58"/>
  <c r="V58"/>
  <c r="W58"/>
  <c r="X58"/>
  <c r="Y58"/>
  <c r="Z58"/>
  <c r="AA58"/>
  <c r="Q59"/>
  <c r="R59"/>
  <c r="S59"/>
  <c r="T59"/>
  <c r="U59"/>
  <c r="V59"/>
  <c r="W59"/>
  <c r="X59"/>
  <c r="Y59"/>
  <c r="Z59"/>
  <c r="AA59"/>
  <c r="Q60"/>
  <c r="R60"/>
  <c r="S60"/>
  <c r="T60"/>
  <c r="U60"/>
  <c r="V60"/>
  <c r="W60"/>
  <c r="X60"/>
  <c r="Y60"/>
  <c r="Z60"/>
  <c r="AA60"/>
  <c r="Q61"/>
  <c r="R61"/>
  <c r="S61"/>
  <c r="T61"/>
  <c r="U61"/>
  <c r="V61"/>
  <c r="W61"/>
  <c r="X61"/>
  <c r="Y61"/>
  <c r="Z61"/>
  <c r="AA61"/>
  <c r="Q62"/>
  <c r="R62"/>
  <c r="S62"/>
  <c r="T62"/>
  <c r="U62"/>
  <c r="V62"/>
  <c r="W62"/>
  <c r="X62"/>
  <c r="Y62"/>
  <c r="Z62"/>
  <c r="AA62"/>
  <c r="Q63"/>
  <c r="R63"/>
  <c r="S63"/>
  <c r="T63"/>
  <c r="U63"/>
  <c r="V63"/>
  <c r="W63"/>
  <c r="X63"/>
  <c r="Y63"/>
  <c r="Z63"/>
  <c r="AA63"/>
  <c r="Q64"/>
  <c r="R64"/>
  <c r="S64"/>
  <c r="T64"/>
  <c r="U64"/>
  <c r="V64"/>
  <c r="W64"/>
  <c r="X64"/>
  <c r="Y64"/>
  <c r="Z64"/>
  <c r="AA64"/>
  <c r="Q65"/>
  <c r="R65"/>
  <c r="S65"/>
  <c r="T65"/>
  <c r="U65"/>
  <c r="V65"/>
  <c r="W65"/>
  <c r="X65"/>
  <c r="Y65"/>
  <c r="Z65"/>
  <c r="AA65"/>
  <c r="Q66"/>
  <c r="R66"/>
  <c r="S66"/>
  <c r="T66"/>
  <c r="U66"/>
  <c r="V66"/>
  <c r="W66"/>
  <c r="X66"/>
  <c r="Y66"/>
  <c r="Z66"/>
  <c r="AA66"/>
  <c r="Q67"/>
  <c r="R67"/>
  <c r="S67"/>
  <c r="T67"/>
  <c r="U67"/>
  <c r="V67"/>
  <c r="W67"/>
  <c r="X67"/>
  <c r="Y67"/>
  <c r="Z67"/>
  <c r="AA67"/>
  <c r="Q68"/>
  <c r="R68"/>
  <c r="S68"/>
  <c r="T68"/>
  <c r="U68"/>
  <c r="V68"/>
  <c r="W68"/>
  <c r="X68"/>
  <c r="Y68"/>
  <c r="Z68"/>
  <c r="AA68"/>
  <c r="Q69"/>
  <c r="R69"/>
  <c r="S69"/>
  <c r="T69"/>
  <c r="U69"/>
  <c r="V69"/>
  <c r="W69"/>
  <c r="X69"/>
  <c r="Y69"/>
  <c r="Z69"/>
  <c r="AA69"/>
  <c r="Q70"/>
  <c r="R70"/>
  <c r="S70"/>
  <c r="T70"/>
  <c r="U70"/>
  <c r="V70"/>
  <c r="W70"/>
  <c r="X70"/>
  <c r="Y70"/>
  <c r="Z70"/>
  <c r="AA70"/>
  <c r="Q71"/>
  <c r="R71"/>
  <c r="S71"/>
  <c r="T71"/>
  <c r="U71"/>
  <c r="V71"/>
  <c r="W71"/>
  <c r="X71"/>
  <c r="Y71"/>
  <c r="Z71"/>
  <c r="AA71"/>
  <c r="Q72"/>
  <c r="R72"/>
  <c r="S72"/>
  <c r="T72"/>
  <c r="U72"/>
  <c r="V72"/>
  <c r="W72"/>
  <c r="X72"/>
  <c r="Y72"/>
  <c r="Z72"/>
  <c r="AA72"/>
  <c r="L73"/>
  <c r="Q73"/>
  <c r="R73"/>
  <c r="S73"/>
  <c r="T73"/>
  <c r="U73"/>
  <c r="V73"/>
  <c r="W73"/>
  <c r="X73"/>
  <c r="Y73"/>
  <c r="Z73"/>
  <c r="AA73"/>
  <c r="Q74"/>
  <c r="R74"/>
  <c r="S74"/>
  <c r="T74"/>
  <c r="U74"/>
  <c r="V74"/>
  <c r="W74"/>
  <c r="X74"/>
  <c r="Y74"/>
  <c r="Z74"/>
  <c r="AA74"/>
  <c r="Q75"/>
  <c r="R75"/>
  <c r="S75"/>
  <c r="T75"/>
  <c r="U75"/>
  <c r="V75"/>
  <c r="W75"/>
  <c r="X75"/>
  <c r="Y75"/>
  <c r="Z75"/>
  <c r="AA75"/>
  <c r="Q76"/>
  <c r="R76"/>
  <c r="S76"/>
  <c r="T76"/>
  <c r="U76"/>
  <c r="V76"/>
  <c r="W76"/>
  <c r="X76"/>
  <c r="Y76"/>
  <c r="Z76"/>
  <c r="AA76"/>
  <c r="Q77"/>
  <c r="R77"/>
  <c r="S77"/>
  <c r="T77"/>
  <c r="U77"/>
  <c r="V77"/>
  <c r="W77"/>
  <c r="X77"/>
  <c r="Y77"/>
  <c r="Z77"/>
  <c r="AA77"/>
  <c r="Q78"/>
  <c r="R78"/>
  <c r="S78"/>
  <c r="T78"/>
  <c r="U78"/>
  <c r="V78"/>
  <c r="W78"/>
  <c r="X78"/>
  <c r="Y78"/>
  <c r="Z78"/>
  <c r="AA78"/>
  <c r="Q79"/>
  <c r="R79"/>
  <c r="S79"/>
  <c r="T79"/>
  <c r="U79"/>
  <c r="V79"/>
  <c r="W79"/>
  <c r="X79"/>
  <c r="Y79"/>
  <c r="Z79"/>
  <c r="AA79"/>
  <c r="Q80"/>
  <c r="R80"/>
  <c r="S80"/>
  <c r="T80"/>
  <c r="U80"/>
  <c r="V80"/>
  <c r="W80"/>
  <c r="X80"/>
  <c r="Y80"/>
  <c r="Z80"/>
  <c r="AA80"/>
  <c r="Q81"/>
  <c r="R81"/>
  <c r="S81"/>
  <c r="T81"/>
  <c r="U81"/>
  <c r="V81"/>
  <c r="W81"/>
  <c r="X81"/>
  <c r="Y81"/>
  <c r="Z81"/>
  <c r="AA81"/>
  <c r="Q82"/>
  <c r="R82"/>
  <c r="S82"/>
  <c r="T82"/>
  <c r="U82"/>
  <c r="V82"/>
  <c r="W82"/>
  <c r="X82"/>
  <c r="Y82"/>
  <c r="Z82"/>
  <c r="AA82"/>
  <c r="Q83"/>
  <c r="R83"/>
  <c r="S83"/>
  <c r="T83"/>
  <c r="U83"/>
  <c r="V83"/>
  <c r="W83"/>
  <c r="X83"/>
  <c r="Y83"/>
  <c r="Z83"/>
  <c r="AA83"/>
  <c r="Q84"/>
  <c r="R84"/>
  <c r="S84"/>
  <c r="T84"/>
  <c r="U84"/>
  <c r="V84"/>
  <c r="W84"/>
  <c r="X84"/>
  <c r="Y84"/>
  <c r="Z84"/>
  <c r="AA84"/>
  <c r="Q85"/>
  <c r="R85"/>
  <c r="S85"/>
  <c r="T85"/>
  <c r="U85"/>
  <c r="V85"/>
  <c r="W85"/>
  <c r="X85"/>
  <c r="Y85"/>
  <c r="Z85"/>
  <c r="AA85"/>
  <c r="Q86"/>
  <c r="R86"/>
  <c r="S86"/>
  <c r="T86"/>
  <c r="U86"/>
  <c r="V86"/>
  <c r="W86"/>
  <c r="X86"/>
  <c r="Y86"/>
  <c r="Z86"/>
  <c r="AA86"/>
  <c r="Q87"/>
  <c r="R87"/>
  <c r="S87"/>
  <c r="T87"/>
  <c r="U87"/>
  <c r="V87"/>
  <c r="W87"/>
  <c r="X87"/>
  <c r="Y87"/>
  <c r="Z87"/>
  <c r="AA87"/>
  <c r="Q88"/>
  <c r="R88"/>
  <c r="S88"/>
  <c r="T88"/>
  <c r="U88"/>
  <c r="V88"/>
  <c r="W88"/>
  <c r="X88"/>
  <c r="Y88"/>
  <c r="Z88"/>
  <c r="AA88"/>
  <c r="Q89"/>
  <c r="R89"/>
  <c r="S89"/>
  <c r="T89"/>
  <c r="U89"/>
  <c r="V89"/>
  <c r="W89"/>
  <c r="X89"/>
  <c r="Y89"/>
  <c r="Z89"/>
  <c r="AA89"/>
  <c r="Q90"/>
  <c r="R90"/>
  <c r="S90"/>
  <c r="T90"/>
  <c r="U90"/>
  <c r="V90"/>
  <c r="W90"/>
  <c r="X90"/>
  <c r="Y90"/>
  <c r="Z90"/>
  <c r="AA90"/>
  <c r="Q91"/>
  <c r="R91"/>
  <c r="S91"/>
  <c r="T91"/>
  <c r="U91"/>
  <c r="V91"/>
  <c r="W91"/>
  <c r="X91"/>
  <c r="Y91"/>
  <c r="Z91"/>
  <c r="AA91"/>
  <c r="Q92"/>
  <c r="R92"/>
  <c r="S92"/>
  <c r="T92"/>
  <c r="U92"/>
  <c r="V92"/>
  <c r="W92"/>
  <c r="X92"/>
  <c r="Y92"/>
  <c r="Z92"/>
  <c r="AA92"/>
  <c r="Q93"/>
  <c r="R93"/>
  <c r="S93"/>
  <c r="T93"/>
  <c r="U93"/>
  <c r="V93"/>
  <c r="W93"/>
  <c r="X93"/>
  <c r="Y93"/>
  <c r="Z93"/>
  <c r="AA93"/>
  <c r="Q94"/>
  <c r="R94"/>
  <c r="S94"/>
  <c r="T94"/>
  <c r="U94"/>
  <c r="V94"/>
  <c r="W94"/>
  <c r="X94"/>
  <c r="Y94"/>
  <c r="Z94"/>
  <c r="AA94"/>
  <c r="Q95"/>
  <c r="R95"/>
  <c r="S95"/>
  <c r="T95"/>
  <c r="U95"/>
  <c r="V95"/>
  <c r="W95"/>
  <c r="X95"/>
  <c r="Y95"/>
  <c r="Z95"/>
  <c r="AA95"/>
  <c r="Q96"/>
  <c r="R96"/>
  <c r="S96"/>
  <c r="T96"/>
  <c r="U96"/>
  <c r="V96"/>
  <c r="W96"/>
  <c r="X96"/>
  <c r="Y96"/>
  <c r="Z96"/>
  <c r="AA96"/>
  <c r="Q97"/>
  <c r="R97"/>
  <c r="S97"/>
  <c r="T97"/>
  <c r="U97"/>
  <c r="V97"/>
  <c r="W97"/>
  <c r="X97"/>
  <c r="Y97"/>
  <c r="Z97"/>
  <c r="AA97"/>
  <c r="Q98"/>
  <c r="R98"/>
  <c r="S98"/>
  <c r="T98"/>
  <c r="U98"/>
  <c r="V98"/>
  <c r="W98"/>
  <c r="X98"/>
  <c r="Y98"/>
  <c r="Z98"/>
  <c r="AA98"/>
  <c r="Q99"/>
  <c r="R99"/>
  <c r="S99"/>
  <c r="T99"/>
  <c r="U99"/>
  <c r="V99"/>
  <c r="W99"/>
  <c r="X99"/>
  <c r="Y99"/>
  <c r="Z99"/>
  <c r="AA99"/>
  <c r="Q100"/>
  <c r="R100"/>
  <c r="S100"/>
  <c r="T100"/>
  <c r="U100"/>
  <c r="V100"/>
  <c r="W100"/>
  <c r="X100"/>
  <c r="Y100"/>
  <c r="Z100"/>
  <c r="AA100"/>
  <c r="Q101"/>
  <c r="R101"/>
  <c r="S101"/>
  <c r="T101"/>
  <c r="U101"/>
  <c r="V101"/>
  <c r="W101"/>
  <c r="X101"/>
  <c r="Y101"/>
  <c r="Z101"/>
  <c r="AA101"/>
  <c r="Q102"/>
  <c r="R102"/>
  <c r="S102"/>
  <c r="T102"/>
  <c r="U102"/>
  <c r="V102"/>
  <c r="W102"/>
  <c r="X102"/>
  <c r="Y102"/>
  <c r="Z102"/>
  <c r="AA102"/>
  <c r="Q103"/>
  <c r="R103"/>
  <c r="S103"/>
  <c r="T103"/>
  <c r="U103"/>
  <c r="V103"/>
  <c r="W103"/>
  <c r="X103"/>
  <c r="Y103"/>
  <c r="Z103"/>
  <c r="AA103"/>
  <c r="Q104"/>
  <c r="R104"/>
  <c r="S104"/>
  <c r="T104"/>
  <c r="U104"/>
  <c r="V104"/>
  <c r="W104"/>
  <c r="X104"/>
  <c r="Y104"/>
  <c r="Z104"/>
  <c r="AA104"/>
  <c r="Q105"/>
  <c r="R105"/>
  <c r="S105"/>
  <c r="T105"/>
  <c r="U105"/>
  <c r="V105"/>
  <c r="W105"/>
  <c r="X105"/>
  <c r="Y105"/>
  <c r="Z105"/>
  <c r="AA105"/>
  <c r="Q106"/>
  <c r="R106"/>
  <c r="S106"/>
  <c r="T106"/>
  <c r="U106"/>
  <c r="V106"/>
  <c r="W106"/>
  <c r="X106"/>
  <c r="Y106"/>
  <c r="Z106"/>
  <c r="AA106"/>
  <c r="Q107"/>
  <c r="R107"/>
  <c r="S107"/>
  <c r="T107"/>
  <c r="U107"/>
  <c r="V107"/>
  <c r="W107"/>
  <c r="X107"/>
  <c r="Y107"/>
  <c r="Z107"/>
  <c r="AA107"/>
  <c r="Q108"/>
  <c r="R108"/>
  <c r="S108"/>
  <c r="T108"/>
  <c r="U108"/>
  <c r="V108"/>
  <c r="W108"/>
  <c r="X108"/>
  <c r="Y108"/>
  <c r="Z108"/>
  <c r="AA108"/>
  <c r="Q109"/>
  <c r="R109"/>
  <c r="S109"/>
  <c r="T109"/>
  <c r="U109"/>
  <c r="V109"/>
  <c r="W109"/>
  <c r="X109"/>
  <c r="Y109"/>
  <c r="Z109"/>
  <c r="AA109"/>
  <c r="Q110"/>
  <c r="R110"/>
  <c r="S110"/>
  <c r="T110"/>
  <c r="U110"/>
  <c r="V110"/>
  <c r="W110"/>
  <c r="X110"/>
  <c r="Y110"/>
  <c r="Z110"/>
  <c r="AA110"/>
  <c r="Q111"/>
  <c r="R111"/>
  <c r="S111"/>
  <c r="T111"/>
  <c r="U111"/>
  <c r="V111"/>
  <c r="W111"/>
  <c r="X111"/>
  <c r="Y111"/>
  <c r="Z111"/>
  <c r="AA111"/>
  <c r="L112"/>
  <c r="Q112"/>
  <c r="R112"/>
  <c r="S112"/>
  <c r="T112"/>
  <c r="U112"/>
  <c r="V112"/>
  <c r="W112"/>
  <c r="X112"/>
  <c r="Y112"/>
  <c r="Z112"/>
  <c r="AA112"/>
  <c r="Q113"/>
  <c r="R113"/>
  <c r="S113"/>
  <c r="T113"/>
  <c r="U113"/>
  <c r="V113"/>
  <c r="W113"/>
  <c r="X113"/>
  <c r="Y113"/>
  <c r="Z113"/>
  <c r="AA113"/>
  <c r="Q114"/>
  <c r="R114"/>
  <c r="S114"/>
  <c r="T114"/>
  <c r="U114"/>
  <c r="V114"/>
  <c r="W114"/>
  <c r="X114"/>
  <c r="Y114"/>
  <c r="Z114"/>
  <c r="AA114"/>
  <c r="Q115"/>
  <c r="R115"/>
  <c r="S115"/>
  <c r="T115"/>
  <c r="U115"/>
  <c r="V115"/>
  <c r="W115"/>
  <c r="X115"/>
  <c r="Y115"/>
  <c r="Z115"/>
  <c r="AA115"/>
  <c r="Q116"/>
  <c r="R116"/>
  <c r="S116"/>
  <c r="T116"/>
  <c r="U116"/>
  <c r="V116"/>
  <c r="W116"/>
  <c r="X116"/>
  <c r="Y116"/>
  <c r="Z116"/>
  <c r="AA116"/>
  <c r="Q117"/>
  <c r="R117"/>
  <c r="S117"/>
  <c r="T117"/>
  <c r="U117"/>
  <c r="V117"/>
  <c r="W117"/>
  <c r="X117"/>
  <c r="Y117"/>
  <c r="Z117"/>
  <c r="AA117"/>
  <c r="Q118"/>
  <c r="R118"/>
  <c r="S118"/>
  <c r="T118"/>
  <c r="U118"/>
  <c r="V118"/>
  <c r="W118"/>
  <c r="X118"/>
  <c r="Y118"/>
  <c r="Z118"/>
  <c r="AA118"/>
  <c r="Q119"/>
  <c r="R119"/>
  <c r="S119"/>
  <c r="T119"/>
  <c r="U119"/>
  <c r="V119"/>
  <c r="W119"/>
  <c r="X119"/>
  <c r="Y119"/>
  <c r="Z119"/>
  <c r="AA119"/>
  <c r="Q120"/>
  <c r="R120"/>
  <c r="S120"/>
  <c r="T120"/>
  <c r="U120"/>
  <c r="V120"/>
  <c r="W120"/>
  <c r="X120"/>
  <c r="Y120"/>
  <c r="Z120"/>
  <c r="AA120"/>
  <c r="Q121"/>
  <c r="R121"/>
  <c r="S121"/>
  <c r="T121"/>
  <c r="U121"/>
  <c r="V121"/>
  <c r="W121"/>
  <c r="X121"/>
  <c r="Y121"/>
  <c r="Z121"/>
  <c r="AA121"/>
  <c r="Q122"/>
  <c r="R122"/>
  <c r="S122"/>
  <c r="T122"/>
  <c r="U122"/>
  <c r="V122"/>
  <c r="W122"/>
  <c r="X122"/>
  <c r="Y122"/>
  <c r="Z122"/>
  <c r="AA122"/>
  <c r="Q123"/>
  <c r="R123"/>
  <c r="S123"/>
  <c r="T123"/>
  <c r="U123"/>
  <c r="V123"/>
  <c r="W123"/>
  <c r="X123"/>
  <c r="Y123"/>
  <c r="Z123"/>
  <c r="AA123"/>
  <c r="Q124"/>
  <c r="R124"/>
  <c r="S124"/>
  <c r="T124"/>
  <c r="U124"/>
  <c r="V124"/>
  <c r="W124"/>
  <c r="X124"/>
  <c r="Y124"/>
  <c r="Z124"/>
  <c r="AA124"/>
  <c r="L125"/>
  <c r="Q125"/>
  <c r="R125"/>
  <c r="S125"/>
  <c r="T125"/>
  <c r="U125"/>
  <c r="V125"/>
  <c r="W125"/>
  <c r="X125"/>
  <c r="Y125"/>
  <c r="Z125"/>
  <c r="AA125"/>
  <c r="Q126"/>
  <c r="R126"/>
  <c r="S126"/>
  <c r="T126"/>
  <c r="U126"/>
  <c r="V126"/>
  <c r="W126"/>
  <c r="X126"/>
  <c r="Y126"/>
  <c r="Z126"/>
  <c r="AA126"/>
  <c r="Q127"/>
  <c r="R127"/>
  <c r="S127"/>
  <c r="T127"/>
  <c r="U127"/>
  <c r="V127"/>
  <c r="W127"/>
  <c r="X127"/>
  <c r="Y127"/>
  <c r="Z127"/>
  <c r="AA127"/>
  <c r="Q128"/>
  <c r="R128"/>
  <c r="S128"/>
  <c r="T128"/>
  <c r="U128"/>
  <c r="V128"/>
  <c r="W128"/>
  <c r="X128"/>
  <c r="Y128"/>
  <c r="Z128"/>
  <c r="AA128"/>
  <c r="Q129"/>
  <c r="R129"/>
  <c r="S129"/>
  <c r="T129"/>
  <c r="U129"/>
  <c r="V129"/>
  <c r="W129"/>
  <c r="X129"/>
  <c r="Y129"/>
  <c r="Z129"/>
  <c r="AA129"/>
  <c r="Q130"/>
  <c r="R130"/>
  <c r="S130"/>
  <c r="T130"/>
  <c r="U130"/>
  <c r="V130"/>
  <c r="W130"/>
  <c r="X130"/>
  <c r="Y130"/>
  <c r="Z130"/>
  <c r="AA130"/>
  <c r="Q131"/>
  <c r="R131"/>
  <c r="S131"/>
  <c r="T131"/>
  <c r="U131"/>
  <c r="V131"/>
  <c r="W131"/>
  <c r="X131"/>
  <c r="Y131"/>
  <c r="Z131"/>
  <c r="AA131"/>
  <c r="L132"/>
  <c r="Q132"/>
  <c r="R132"/>
  <c r="S132"/>
  <c r="T132"/>
  <c r="U132"/>
  <c r="V132"/>
  <c r="W132"/>
  <c r="X132"/>
  <c r="Y132"/>
  <c r="Z132"/>
  <c r="AA132"/>
  <c r="Q133"/>
  <c r="R133"/>
  <c r="S133"/>
  <c r="T133"/>
  <c r="U133"/>
  <c r="V133"/>
  <c r="W133"/>
  <c r="X133"/>
  <c r="Y133"/>
  <c r="Z133"/>
  <c r="AA133"/>
  <c r="Q134"/>
  <c r="R134"/>
  <c r="S134"/>
  <c r="T134"/>
  <c r="U134"/>
  <c r="V134"/>
  <c r="W134"/>
  <c r="X134"/>
  <c r="Y134"/>
  <c r="Z134"/>
  <c r="AA134"/>
  <c r="Q135"/>
  <c r="R135"/>
  <c r="S135"/>
  <c r="T135"/>
  <c r="U135"/>
  <c r="V135"/>
  <c r="W135"/>
  <c r="X135"/>
  <c r="Y135"/>
  <c r="Z135"/>
  <c r="AA135"/>
  <c r="Q136"/>
  <c r="R136"/>
  <c r="S136"/>
  <c r="T136"/>
  <c r="U136"/>
  <c r="V136"/>
  <c r="W136"/>
  <c r="X136"/>
  <c r="Y136"/>
  <c r="Z136"/>
  <c r="AA136"/>
  <c r="Q137"/>
  <c r="R137"/>
  <c r="S137"/>
  <c r="T137"/>
  <c r="U137"/>
  <c r="V137"/>
  <c r="W137"/>
  <c r="X137"/>
  <c r="Y137"/>
  <c r="Z137"/>
  <c r="AA137"/>
  <c r="Q138"/>
  <c r="R138"/>
  <c r="S138"/>
  <c r="T138"/>
  <c r="U138"/>
  <c r="V138"/>
  <c r="W138"/>
  <c r="X138"/>
  <c r="Y138"/>
  <c r="Z138"/>
  <c r="AA138"/>
  <c r="Q139"/>
  <c r="R139"/>
  <c r="S139"/>
  <c r="T139"/>
  <c r="U139"/>
  <c r="V139"/>
  <c r="W139"/>
  <c r="X139"/>
  <c r="Y139"/>
  <c r="Z139"/>
  <c r="AA139"/>
  <c r="Q140"/>
  <c r="R140"/>
  <c r="S140"/>
  <c r="T140"/>
  <c r="U140"/>
  <c r="V140"/>
  <c r="W140"/>
  <c r="X140"/>
  <c r="Y140"/>
  <c r="Z140"/>
  <c r="AA140"/>
  <c r="Q141"/>
  <c r="R141"/>
  <c r="S141"/>
  <c r="T141"/>
  <c r="U141"/>
  <c r="V141"/>
  <c r="W141"/>
  <c r="X141"/>
  <c r="Y141"/>
  <c r="Z141"/>
  <c r="AA141"/>
  <c r="Q142"/>
  <c r="R142"/>
  <c r="S142"/>
  <c r="T142"/>
  <c r="U142"/>
  <c r="V142"/>
  <c r="W142"/>
  <c r="X142"/>
  <c r="Y142"/>
  <c r="Z142"/>
  <c r="AA142"/>
  <c r="Q143"/>
  <c r="R143"/>
  <c r="S143"/>
  <c r="T143"/>
  <c r="U143"/>
  <c r="V143"/>
  <c r="W143"/>
  <c r="X143"/>
  <c r="Y143"/>
  <c r="Z143"/>
  <c r="AA143"/>
  <c r="Q144"/>
  <c r="R144"/>
  <c r="S144"/>
  <c r="T144"/>
  <c r="U144"/>
  <c r="V144"/>
  <c r="W144"/>
  <c r="X144"/>
  <c r="Y144"/>
  <c r="Z144"/>
  <c r="AA144"/>
  <c r="Q145"/>
  <c r="R145"/>
  <c r="S145"/>
  <c r="T145"/>
  <c r="U145"/>
  <c r="V145"/>
  <c r="W145"/>
  <c r="X145"/>
  <c r="Y145"/>
  <c r="Z145"/>
  <c r="AA145"/>
  <c r="Q146"/>
  <c r="R146"/>
  <c r="S146"/>
  <c r="T146"/>
  <c r="U146"/>
  <c r="V146"/>
  <c r="W146"/>
  <c r="X146"/>
  <c r="Y146"/>
  <c r="Z146"/>
  <c r="AA146"/>
  <c r="L147"/>
  <c r="Q147"/>
  <c r="R147"/>
  <c r="S147"/>
  <c r="T147"/>
  <c r="U147"/>
  <c r="V147"/>
  <c r="W147"/>
  <c r="X147"/>
  <c r="Y147"/>
  <c r="Z147"/>
  <c r="AA147"/>
  <c r="Q148"/>
  <c r="R148"/>
  <c r="S148"/>
  <c r="T148"/>
  <c r="U148"/>
  <c r="V148"/>
  <c r="W148"/>
  <c r="X148"/>
  <c r="Y148"/>
  <c r="Z148"/>
  <c r="AA148"/>
  <c r="Q149"/>
  <c r="R149"/>
  <c r="S149"/>
  <c r="T149"/>
  <c r="U149"/>
  <c r="V149"/>
  <c r="W149"/>
  <c r="X149"/>
  <c r="Y149"/>
  <c r="Z149"/>
  <c r="AA149"/>
  <c r="Q150"/>
  <c r="R150"/>
  <c r="S150"/>
  <c r="T150"/>
  <c r="U150"/>
  <c r="V150"/>
  <c r="W150"/>
  <c r="X150"/>
  <c r="Y150"/>
  <c r="Z150"/>
  <c r="AA150"/>
  <c r="Q151"/>
  <c r="R151"/>
  <c r="S151"/>
  <c r="T151"/>
  <c r="U151"/>
  <c r="V151"/>
  <c r="W151"/>
  <c r="X151"/>
  <c r="Y151"/>
  <c r="Z151"/>
  <c r="AA151"/>
  <c r="Q152"/>
  <c r="R152"/>
  <c r="S152"/>
  <c r="T152"/>
  <c r="U152"/>
  <c r="V152"/>
  <c r="W152"/>
  <c r="X152"/>
  <c r="Y152"/>
  <c r="Z152"/>
  <c r="AA152"/>
  <c r="Q153"/>
  <c r="R153"/>
  <c r="S153"/>
  <c r="T153"/>
  <c r="U153"/>
  <c r="V153"/>
  <c r="W153"/>
  <c r="X153"/>
  <c r="Y153"/>
  <c r="Z153"/>
  <c r="AA153"/>
  <c r="Q154"/>
  <c r="R154"/>
  <c r="S154"/>
  <c r="T154"/>
  <c r="U154"/>
  <c r="V154"/>
  <c r="W154"/>
  <c r="X154"/>
  <c r="Y154"/>
  <c r="Z154"/>
  <c r="AA154"/>
  <c r="Q155"/>
  <c r="R155"/>
  <c r="S155"/>
  <c r="T155"/>
  <c r="U155"/>
  <c r="V155"/>
  <c r="W155"/>
  <c r="X155"/>
  <c r="Y155"/>
  <c r="Z155"/>
  <c r="AA155"/>
  <c r="Q156"/>
  <c r="R156"/>
  <c r="S156"/>
  <c r="T156"/>
  <c r="U156"/>
  <c r="V156"/>
  <c r="W156"/>
  <c r="X156"/>
  <c r="Y156"/>
  <c r="Z156"/>
  <c r="AA156"/>
  <c r="Q157"/>
  <c r="R157"/>
  <c r="S157"/>
  <c r="T157"/>
  <c r="U157"/>
  <c r="V157"/>
  <c r="W157"/>
  <c r="X157"/>
  <c r="Y157"/>
  <c r="Z157"/>
  <c r="AA157"/>
  <c r="Q158"/>
  <c r="R158"/>
  <c r="S158"/>
  <c r="T158"/>
  <c r="U158"/>
  <c r="V158"/>
  <c r="W158"/>
  <c r="X158"/>
  <c r="Y158"/>
  <c r="Z158"/>
  <c r="AA158"/>
  <c r="Q159"/>
  <c r="R159"/>
  <c r="S159"/>
  <c r="T159"/>
  <c r="U159"/>
  <c r="V159"/>
  <c r="W159"/>
  <c r="X159"/>
  <c r="Y159"/>
  <c r="Z159"/>
  <c r="AA159"/>
  <c r="Q160"/>
  <c r="R160"/>
  <c r="S160"/>
  <c r="T160"/>
  <c r="U160"/>
  <c r="V160"/>
  <c r="W160"/>
  <c r="X160"/>
  <c r="Y160"/>
  <c r="Z160"/>
  <c r="AA160"/>
  <c r="Q161"/>
  <c r="R161"/>
  <c r="S161"/>
  <c r="T161"/>
  <c r="U161"/>
  <c r="V161"/>
  <c r="W161"/>
  <c r="X161"/>
  <c r="Y161"/>
  <c r="Z161"/>
  <c r="AA161"/>
  <c r="Q162"/>
  <c r="R162"/>
  <c r="S162"/>
  <c r="T162"/>
  <c r="U162"/>
  <c r="V162"/>
  <c r="W162"/>
  <c r="X162"/>
  <c r="Y162"/>
  <c r="Z162"/>
  <c r="AA162"/>
  <c r="Q163"/>
  <c r="R163"/>
  <c r="S163"/>
  <c r="T163"/>
  <c r="U163"/>
  <c r="V163"/>
  <c r="W163"/>
  <c r="X163"/>
  <c r="Y163"/>
  <c r="Z163"/>
  <c r="AA163"/>
  <c r="Q164"/>
  <c r="R164"/>
  <c r="S164"/>
  <c r="T164"/>
  <c r="U164"/>
  <c r="V164"/>
  <c r="W164"/>
  <c r="X164"/>
  <c r="Y164"/>
  <c r="Z164"/>
  <c r="AA164"/>
  <c r="Q165"/>
  <c r="R165"/>
  <c r="S165"/>
  <c r="T165"/>
  <c r="U165"/>
  <c r="V165"/>
  <c r="W165"/>
  <c r="X165"/>
  <c r="Y165"/>
  <c r="Z165"/>
  <c r="AA165"/>
  <c r="Q166"/>
  <c r="R166"/>
  <c r="S166"/>
  <c r="T166"/>
  <c r="U166"/>
  <c r="V166"/>
  <c r="W166"/>
  <c r="X166"/>
  <c r="Y166"/>
  <c r="Z166"/>
  <c r="AA166"/>
  <c r="Q167"/>
  <c r="R167"/>
  <c r="S167"/>
  <c r="T167"/>
  <c r="U167"/>
  <c r="V167"/>
  <c r="W167"/>
  <c r="X167"/>
  <c r="Y167"/>
  <c r="Z167"/>
  <c r="AA167"/>
  <c r="Q168"/>
  <c r="R168"/>
  <c r="S168"/>
  <c r="T168"/>
  <c r="U168"/>
  <c r="V168"/>
  <c r="W168"/>
  <c r="X168"/>
  <c r="Y168"/>
  <c r="Z168"/>
  <c r="AA168"/>
  <c r="Q169"/>
  <c r="R169"/>
  <c r="S169"/>
  <c r="T169"/>
  <c r="U169"/>
  <c r="V169"/>
  <c r="W169"/>
  <c r="X169"/>
  <c r="Y169"/>
  <c r="Z169"/>
  <c r="AA169"/>
  <c r="Q170"/>
  <c r="R170"/>
  <c r="S170"/>
  <c r="T170"/>
  <c r="U170"/>
  <c r="V170"/>
  <c r="W170"/>
  <c r="X170"/>
  <c r="Y170"/>
  <c r="Z170"/>
  <c r="AA170"/>
  <c r="Q171"/>
  <c r="R171"/>
  <c r="S171"/>
  <c r="T171"/>
  <c r="U171"/>
  <c r="V171"/>
  <c r="W171"/>
  <c r="X171"/>
  <c r="Y171"/>
  <c r="Z171"/>
  <c r="AA171"/>
  <c r="Q172"/>
  <c r="R172"/>
  <c r="S172"/>
  <c r="T172"/>
  <c r="U172"/>
  <c r="V172"/>
  <c r="W172"/>
  <c r="X172"/>
  <c r="Y172"/>
  <c r="Z172"/>
  <c r="AA172"/>
  <c r="Q173"/>
  <c r="R173"/>
  <c r="S173"/>
  <c r="T173"/>
  <c r="U173"/>
  <c r="V173"/>
  <c r="W173"/>
  <c r="X173"/>
  <c r="Y173"/>
  <c r="Z173"/>
  <c r="AA173"/>
  <c r="Q174"/>
  <c r="R174"/>
  <c r="S174"/>
  <c r="T174"/>
  <c r="U174"/>
  <c r="V174"/>
  <c r="W174"/>
  <c r="X174"/>
  <c r="Y174"/>
  <c r="Z174"/>
  <c r="AA174"/>
  <c r="Q175"/>
  <c r="R175"/>
  <c r="S175"/>
  <c r="T175"/>
  <c r="U175"/>
  <c r="V175"/>
  <c r="W175"/>
  <c r="X175"/>
  <c r="Y175"/>
  <c r="Z175"/>
  <c r="AA175"/>
  <c r="Q176"/>
  <c r="R176"/>
  <c r="S176"/>
  <c r="T176"/>
  <c r="U176"/>
  <c r="V176"/>
  <c r="W176"/>
  <c r="X176"/>
  <c r="Y176"/>
  <c r="Z176"/>
  <c r="AA176"/>
  <c r="Q177"/>
  <c r="R177"/>
  <c r="S177"/>
  <c r="T177"/>
  <c r="U177"/>
  <c r="V177"/>
  <c r="W177"/>
  <c r="X177"/>
  <c r="Y177"/>
  <c r="Z177"/>
  <c r="AA177"/>
  <c r="Q178"/>
  <c r="R178"/>
  <c r="S178"/>
  <c r="T178"/>
  <c r="U178"/>
  <c r="V178"/>
  <c r="W178"/>
  <c r="X178"/>
  <c r="Y178"/>
  <c r="Z178"/>
  <c r="AA178"/>
  <c r="Q179"/>
  <c r="R179"/>
  <c r="S179"/>
  <c r="T179"/>
  <c r="U179"/>
  <c r="V179"/>
  <c r="W179"/>
  <c r="X179"/>
  <c r="Y179"/>
  <c r="Z179"/>
  <c r="AA179"/>
  <c r="Q180"/>
  <c r="R180"/>
  <c r="S180"/>
  <c r="T180"/>
  <c r="U180"/>
  <c r="V180"/>
  <c r="W180"/>
  <c r="X180"/>
  <c r="Y180"/>
  <c r="Z180"/>
  <c r="AA180"/>
  <c r="Q181"/>
  <c r="R181"/>
  <c r="S181"/>
  <c r="T181"/>
  <c r="U181"/>
  <c r="V181"/>
  <c r="W181"/>
  <c r="X181"/>
  <c r="Y181"/>
  <c r="Z181"/>
  <c r="AA181"/>
  <c r="Q182"/>
  <c r="R182"/>
  <c r="S182"/>
  <c r="T182"/>
  <c r="U182"/>
  <c r="V182"/>
  <c r="W182"/>
  <c r="X182"/>
  <c r="Y182"/>
  <c r="Z182"/>
  <c r="AA182"/>
  <c r="Q183"/>
  <c r="R183"/>
  <c r="S183"/>
  <c r="T183"/>
  <c r="U183"/>
  <c r="V183"/>
  <c r="W183"/>
  <c r="X183"/>
  <c r="Y183"/>
  <c r="Z183"/>
  <c r="AA183"/>
  <c r="Q184"/>
  <c r="R184"/>
  <c r="S184"/>
  <c r="T184"/>
  <c r="U184"/>
  <c r="V184"/>
  <c r="W184"/>
  <c r="X184"/>
  <c r="Y184"/>
  <c r="Z184"/>
  <c r="AA184"/>
  <c r="Q185"/>
  <c r="R185"/>
  <c r="S185"/>
  <c r="T185"/>
  <c r="U185"/>
  <c r="V185"/>
  <c r="W185"/>
  <c r="X185"/>
  <c r="Y185"/>
  <c r="Z185"/>
  <c r="AA185"/>
  <c r="Q187"/>
  <c r="R187"/>
  <c r="S187"/>
  <c r="T187"/>
  <c r="U187"/>
  <c r="V187"/>
  <c r="W187"/>
  <c r="X187"/>
  <c r="Y187"/>
  <c r="Z187"/>
  <c r="AA187"/>
  <c r="L233"/>
</calcChain>
</file>

<file path=xl/sharedStrings.xml><?xml version="1.0" encoding="utf-8"?>
<sst xmlns="http://schemas.openxmlformats.org/spreadsheetml/2006/main" count="1126" uniqueCount="323">
  <si>
    <t>-</t>
  </si>
  <si>
    <t>--</t>
  </si>
  <si>
    <t>---</t>
  </si>
  <si>
    <t>----</t>
  </si>
  <si>
    <t>-----</t>
  </si>
  <si>
    <t>-------</t>
  </si>
  <si>
    <t>---------</t>
  </si>
  <si>
    <t>-----------</t>
  </si>
  <si>
    <t>------------</t>
  </si>
  <si>
    <t>--------------------</t>
  </si>
  <si>
    <t xml:space="preserve"> </t>
  </si>
  <si>
    <t xml:space="preserve"> ---</t>
  </si>
  <si>
    <t xml:space="preserve"> ----</t>
  </si>
  <si>
    <t xml:space="preserve"> ------</t>
  </si>
  <si>
    <t xml:space="preserve"> -------</t>
  </si>
  <si>
    <t xml:space="preserve"> --------</t>
  </si>
  <si>
    <t xml:space="preserve"> ---------</t>
  </si>
  <si>
    <t xml:space="preserve"> -----------</t>
  </si>
  <si>
    <t xml:space="preserve">  </t>
  </si>
  <si>
    <t xml:space="preserve">  ---</t>
  </si>
  <si>
    <t xml:space="preserve">  ----------</t>
  </si>
  <si>
    <t xml:space="preserve">      ----</t>
  </si>
  <si>
    <t xml:space="preserve">            TOTAL JOB</t>
  </si>
  <si>
    <t xml:space="preserve">        BOND</t>
  </si>
  <si>
    <t xml:space="preserve">        OVERHEAD</t>
  </si>
  <si>
    <t xml:space="preserve">        PROFIT</t>
  </si>
  <si>
    <t xml:space="preserve">        SUB-TOTAL OF COSTS</t>
  </si>
  <si>
    <t xml:space="preserve">      TOTAL</t>
  </si>
  <si>
    <t xml:space="preserve">    AIR COMPRESSOR</t>
  </si>
  <si>
    <t xml:space="preserve">    BACKHOE</t>
  </si>
  <si>
    <t xml:space="preserve">    FOREMAN</t>
  </si>
  <si>
    <t xml:space="preserve">    LOADER</t>
  </si>
  <si>
    <t xml:space="preserve">    MATERIALS COST</t>
  </si>
  <si>
    <t xml:space="preserve">    N/A</t>
  </si>
  <si>
    <t xml:space="preserve">    OPERATOR</t>
  </si>
  <si>
    <t xml:space="preserve">    P/R &amp; FRINGE</t>
  </si>
  <si>
    <t xml:space="preserve">    SALES TAX ON</t>
  </si>
  <si>
    <t xml:space="preserve">    TECHNICIAN</t>
  </si>
  <si>
    <t xml:space="preserve">    TRUCK</t>
  </si>
  <si>
    <t xml:space="preserve">    WACKER</t>
  </si>
  <si>
    <t xml:space="preserve">   NUMBER---&gt;</t>
  </si>
  <si>
    <t xml:space="preserve">  ****</t>
  </si>
  <si>
    <t xml:space="preserve">  AIR</t>
  </si>
  <si>
    <t xml:space="preserve">  AIR COMPR.</t>
  </si>
  <si>
    <t xml:space="preserve">  BACKHOE</t>
  </si>
  <si>
    <t xml:space="preserve">  BKH</t>
  </si>
  <si>
    <t xml:space="preserve">  FOREMAN</t>
  </si>
  <si>
    <t xml:space="preserve">  FRINGE BENE</t>
  </si>
  <si>
    <t xml:space="preserve">  Hours for:</t>
  </si>
  <si>
    <t xml:space="preserve">  LDR</t>
  </si>
  <si>
    <t xml:space="preserve">  LOADER</t>
  </si>
  <si>
    <t xml:space="preserve">  OPERATOR</t>
  </si>
  <si>
    <t xml:space="preserve">  PROJECT---&gt;</t>
  </si>
  <si>
    <t xml:space="preserve">  QTY</t>
  </si>
  <si>
    <t xml:space="preserve">  SALES TAX</t>
  </si>
  <si>
    <t xml:space="preserve">  TECHNICIAN</t>
  </si>
  <si>
    <t xml:space="preserve">  TRUCK</t>
  </si>
  <si>
    <t xml:space="preserve">  WACKER</t>
  </si>
  <si>
    <t xml:space="preserve">  WATER TRUCK</t>
  </si>
  <si>
    <t xml:space="preserve">  WKR</t>
  </si>
  <si>
    <t xml:space="preserve">  WTR</t>
  </si>
  <si>
    <t xml:space="preserve"> ========</t>
  </si>
  <si>
    <t xml:space="preserve"> =========</t>
  </si>
  <si>
    <t xml:space="preserve"> ===========</t>
  </si>
  <si>
    <t xml:space="preserve"> --------&gt;</t>
  </si>
  <si>
    <t xml:space="preserve"> COST</t>
  </si>
  <si>
    <t xml:space="preserve"> FMN</t>
  </si>
  <si>
    <t xml:space="preserve"> PER</t>
  </si>
  <si>
    <t xml:space="preserve"> TCH</t>
  </si>
  <si>
    <t>#</t>
  </si>
  <si>
    <t>#1</t>
  </si>
  <si>
    <t>#1/0 BARE CU WIRE</t>
  </si>
  <si>
    <t>#1/0 KEARNEY SQUEEZON</t>
  </si>
  <si>
    <t>#2</t>
  </si>
  <si>
    <t>#2 BARE CU WIRE</t>
  </si>
  <si>
    <t>#2 KEARNEY SQUEEZON</t>
  </si>
  <si>
    <t>#3</t>
  </si>
  <si>
    <t>#4</t>
  </si>
  <si>
    <t>#5</t>
  </si>
  <si>
    <t>%</t>
  </si>
  <si>
    <t>*</t>
  </si>
  <si>
    <t>**</t>
  </si>
  <si>
    <t>*****</t>
  </si>
  <si>
    <t>/dqeq</t>
  </si>
  <si>
    <t>/fcce{?}~</t>
  </si>
  <si>
    <t>/fxv{?}~PROJ~</t>
  </si>
  <si>
    <t>/ppaos{bs}{bs}{bs}{bs}\029~qrTYPE~g</t>
  </si>
  <si>
    <t>/ppaos{bs}{bs}{bs}030~qrTYPE~g</t>
  </si>
  <si>
    <t>/pparN11..Q12~grL236..N237~grL285..N329~gpq</t>
  </si>
  <si>
    <t>/pparN11..Q12~grL236..N237~grL330..N375~gppq</t>
  </si>
  <si>
    <t>/ppos{bs}{bs}{bs}030~qarTYPE~grREPORT~gpq</t>
  </si>
  <si>
    <t>/ppparN11..N12~grQ11~grL234..AA238~grL285..AA329~gq</t>
  </si>
  <si>
    <t>/ppparN11..N12~grQ11~grL234..AA238~grL330..AA375~g</t>
  </si>
  <si>
    <t>/xiPG1&lt;1~/pppq{goto}L11~/xq</t>
  </si>
  <si>
    <t>/xiPG1&lt;1~/pprL186..AA188~gpq/xgAO21~</t>
  </si>
  <si>
    <t>/xiPG2&lt;1~/pppq{goto}L11~/xq</t>
  </si>
  <si>
    <t>/xiPG2&lt;1~/pprL186..AA188~gpq/xgAO21~</t>
  </si>
  <si>
    <t>/xq</t>
  </si>
  <si>
    <t>@</t>
  </si>
  <si>
    <t>{calc}</t>
  </si>
  <si>
    <t>{calc}{goto}K11~</t>
  </si>
  <si>
    <t>{goto}AD1~/re~</t>
  </si>
  <si>
    <t>{goto}AD26~/reAD26..AI44~</t>
  </si>
  <si>
    <t>{goto}AI25~/rf,~AI25..AI47~</t>
  </si>
  <si>
    <t>{goto}AK2~/re~</t>
  </si>
  <si>
    <t>{goto}K11~</t>
  </si>
  <si>
    <t>{goto}L11~</t>
  </si>
  <si>
    <t>{goto}L19~/reL19..L185~</t>
  </si>
  <si>
    <t>{goto}L190~/cL190..L194~AI26~</t>
  </si>
  <si>
    <t>{goto}L190~/reL190..N206~</t>
  </si>
  <si>
    <t>{goto}L196~/cL196..L200~AI33~</t>
  </si>
  <si>
    <t>{goto}L202~/cL202..L206~AI40~</t>
  </si>
  <si>
    <t>{goto}L240~/reL240..AA375~</t>
  </si>
  <si>
    <t>{goto}N11~/c~AD1~</t>
  </si>
  <si>
    <t>{goto}N11~/reN11..N13~</t>
  </si>
  <si>
    <t>{goto}N12~/c~AK2~</t>
  </si>
  <si>
    <t>{goto}N190~/cN190..N194~AD26~</t>
  </si>
  <si>
    <t>{goto}N194~/cN196..N200~AD33~</t>
  </si>
  <si>
    <t>{goto}N198~/cN202..N206~AD40~</t>
  </si>
  <si>
    <t>=</t>
  </si>
  <si>
    <t>====</t>
  </si>
  <si>
    <t>======</t>
  </si>
  <si>
    <t>=======</t>
  </si>
  <si>
    <t>===============</t>
  </si>
  <si>
    <t>1 x 90 STD EL PVC 40</t>
  </si>
  <si>
    <t>1 x 90 x 24 DB120</t>
  </si>
  <si>
    <t>1 x 90 x 24" PVC 40</t>
  </si>
  <si>
    <t>1" COUPLING</t>
  </si>
  <si>
    <t>1" COUPLING PVC 40</t>
  </si>
  <si>
    <t>1" DUCT PVC 40</t>
  </si>
  <si>
    <t>1"DB120 DUCT "C"</t>
  </si>
  <si>
    <t>1/4 POLY PULL ROPE</t>
  </si>
  <si>
    <t>1-1/2" COUPLING PVC 80</t>
  </si>
  <si>
    <t>1-1/2" DUCT PVC 80</t>
  </si>
  <si>
    <t>1-1/2" x 90 x 24" PVC 80</t>
  </si>
  <si>
    <t>14 AWG SLD ORANGE THHN</t>
  </si>
  <si>
    <t>15 x 6 x 9 EXCAVATION</t>
  </si>
  <si>
    <t>15 x 6 x 9 PACTEL VAULT</t>
  </si>
  <si>
    <t>18" x 54 SECONDARY TRENCH</t>
  </si>
  <si>
    <t>2 x 90 x 24DB120</t>
  </si>
  <si>
    <t>2" COUPLING</t>
  </si>
  <si>
    <t>2" DB60 P&amp;C DUCT</t>
  </si>
  <si>
    <t>2" P&amp;C COUPLING</t>
  </si>
  <si>
    <t>2" PLUG</t>
  </si>
  <si>
    <t>2" POLY PLUG</t>
  </si>
  <si>
    <t>2" x 90 x 24" P&amp;C ELBOW</t>
  </si>
  <si>
    <t>2" x 90 x 36" P&amp;C ELBOW</t>
  </si>
  <si>
    <t>2"DB120  DUCT   "C"</t>
  </si>
  <si>
    <t>2"x90x36" PVC 80 W/40 PVC CP</t>
  </si>
  <si>
    <t>24" 0x5' 0" D St. LITE BASE EX</t>
  </si>
  <si>
    <t>24" x 48 SERVICE TRENCH</t>
  </si>
  <si>
    <t>24" x 60 PRIMARY TRENCH</t>
  </si>
  <si>
    <t>24" x 66 PRIMARY TRENCH</t>
  </si>
  <si>
    <t>24" x 72 PRIMARY TRENCH</t>
  </si>
  <si>
    <t>3' x 5' PACTEL VAULT</t>
  </si>
  <si>
    <t>3" DB60 P&amp;C DUCT</t>
  </si>
  <si>
    <t>3" P&amp;C COUPLING</t>
  </si>
  <si>
    <t>3" POLY PLUG</t>
  </si>
  <si>
    <t>3" PVC 80 DUCT</t>
  </si>
  <si>
    <t>3" x 2" P&amp;C REDUCER</t>
  </si>
  <si>
    <t>3" x 22.5 x 25' P&amp;C SWEEP</t>
  </si>
  <si>
    <t>3" x 90 x 36" P&amp;C ELBOW</t>
  </si>
  <si>
    <t>3"SEGMENTS</t>
  </si>
  <si>
    <t>3"x90x48" PVC 80 W/40 PVC CP</t>
  </si>
  <si>
    <t>3/16 POLY PULL ROPE</t>
  </si>
  <si>
    <t>3/4 CAP SOLID</t>
  </si>
  <si>
    <t>3/4 GALV RIGID CONDUIT</t>
  </si>
  <si>
    <t>3/8 POLY PULL ROPE</t>
  </si>
  <si>
    <t>3311 EXCAVATION 108"</t>
  </si>
  <si>
    <t>3311 EXCAVATION 66"</t>
  </si>
  <si>
    <t>3311 SDGE TROUGH x 108"</t>
  </si>
  <si>
    <t>3311 SDGE TROUGH x 66"</t>
  </si>
  <si>
    <t>3312 DOUBLE EXCAVATION</t>
  </si>
  <si>
    <t>3312 SDGE HANDHOLE x 12" D.</t>
  </si>
  <si>
    <t>3312 SDGE HANDHOLE x 24" D.</t>
  </si>
  <si>
    <t>3312 SINGLE EXCAVATION</t>
  </si>
  <si>
    <t>3313 EXCAVATION</t>
  </si>
  <si>
    <t>3313 SDGE HANDHOLE -P</t>
  </si>
  <si>
    <t>3313 SDGE HANDHOLE -T</t>
  </si>
  <si>
    <t>3314 EXCAVATION</t>
  </si>
  <si>
    <t>3314 SDGE VAULT - P</t>
  </si>
  <si>
    <t>3314 SDGE VAULT - T</t>
  </si>
  <si>
    <t>3315 EXCAVATION</t>
  </si>
  <si>
    <t>3315 SDGE VAULT - P</t>
  </si>
  <si>
    <t>3315 SDGE VAULT - T</t>
  </si>
  <si>
    <t>3316 EXCAVATION</t>
  </si>
  <si>
    <t>3316 SDGE VAULT - P</t>
  </si>
  <si>
    <t>3316 SDGE VAULT - T</t>
  </si>
  <si>
    <t>3324 x 20' EXCAVATION</t>
  </si>
  <si>
    <t>3324 x 26' EXCAVATION</t>
  </si>
  <si>
    <t>3324x20' SDGE VLT W/3332 NECK</t>
  </si>
  <si>
    <t>3324x26' SDGE VLT W/3332 NECK</t>
  </si>
  <si>
    <t>3325 -14' TUB TYPE</t>
  </si>
  <si>
    <t>3325 x 14' EXCAVATION</t>
  </si>
  <si>
    <t>3416 SDGE PAD</t>
  </si>
  <si>
    <t>3416, 3420, 3421 PAD EXCAV.</t>
  </si>
  <si>
    <t>3420 SDGE PAD W/_4_ 3312 BODY</t>
  </si>
  <si>
    <t>3421 PAD EXCAVATION</t>
  </si>
  <si>
    <t>3421 SDGE PAD</t>
  </si>
  <si>
    <t>3421 SDGE PAD W/_1_ 3312 BODY</t>
  </si>
  <si>
    <t>3423 PAD EXCAVATION</t>
  </si>
  <si>
    <t>3423 SDGE PAD</t>
  </si>
  <si>
    <t xml:space="preserve">3425 PAD </t>
  </si>
  <si>
    <t>3425 SDGE PAD</t>
  </si>
  <si>
    <t>3427 PAD W/3-3314 SEC. EXCAV.</t>
  </si>
  <si>
    <t>3427 SDGE PAD W/3-3314 SEC.</t>
  </si>
  <si>
    <t xml:space="preserve">3440 PAD W/1-3315 </t>
  </si>
  <si>
    <t>3440 SDGE PAD W/ 3315 H.H.</t>
  </si>
  <si>
    <t>3441 PAD W/3316 EXCAVATION</t>
  </si>
  <si>
    <t>4 x 22.5 x 25  TYPE "C" SWEEP</t>
  </si>
  <si>
    <t>4" COUPLING     "C"</t>
  </si>
  <si>
    <t>4" DB100 P&amp;C DUCT</t>
  </si>
  <si>
    <t>4" DUCT   "C"</t>
  </si>
  <si>
    <t>4" EB60 P&amp;C DUCT</t>
  </si>
  <si>
    <t>4" P&amp;C COUPLING</t>
  </si>
  <si>
    <t>4" PLUG    "C"</t>
  </si>
  <si>
    <t>4" POLY PLUG</t>
  </si>
  <si>
    <t>4" PVC 80 DUCT</t>
  </si>
  <si>
    <t>4" SEGMENT "C"</t>
  </si>
  <si>
    <t>4" x 22.5 x 25' P&amp;C SWEEP</t>
  </si>
  <si>
    <t>4" x 3" P&amp;C REDUCER</t>
  </si>
  <si>
    <t>4" X 90 E BEND</t>
  </si>
  <si>
    <t>4" x 90 x 36"  "C"</t>
  </si>
  <si>
    <t>4" x 90 x 36" P&amp;C ELBOW</t>
  </si>
  <si>
    <t>4"SEGMENTS</t>
  </si>
  <si>
    <t>4"x90x48" PVC 80 W/40 PVC CP</t>
  </si>
  <si>
    <t>4.5 x 8.5 x 6.5 EXCAVATION</t>
  </si>
  <si>
    <t>4.5 x 8.5 x 6.5 PACTEL VAULT</t>
  </si>
  <si>
    <t>5" DB 60 P&amp;C DUCT</t>
  </si>
  <si>
    <t>5" EB20 P&amp;C DUCT</t>
  </si>
  <si>
    <t>5" P&amp;C COUPLING</t>
  </si>
  <si>
    <t>5" POLY PLUG</t>
  </si>
  <si>
    <t>5" x 22.5 x 25' P&amp;C SWEEP</t>
  </si>
  <si>
    <t>5" x 4" P&amp;C REDUCER</t>
  </si>
  <si>
    <t>5" x 90 x 36" P&amp;C ELBOW</t>
  </si>
  <si>
    <t>5"SEGMENTS</t>
  </si>
  <si>
    <t>5"x90x48" PVC 80 W/40 PVC CP</t>
  </si>
  <si>
    <t>5/8" x 8' GROUND ROD</t>
  </si>
  <si>
    <t>5/8" x 8' GROUND ROD CLAMP</t>
  </si>
  <si>
    <t>5W20 WUNPEECE SPACER</t>
  </si>
  <si>
    <t>6 x 12 x 7 EXCAVATION</t>
  </si>
  <si>
    <t>6 x 12 x 7 PACTEL VAULT</t>
  </si>
  <si>
    <t>6" EB P&amp;C DUCT</t>
  </si>
  <si>
    <t>6" POLY PLUG</t>
  </si>
  <si>
    <t>A</t>
  </si>
  <si>
    <t>AC</t>
  </si>
  <si>
    <t>ALT A=</t>
  </si>
  <si>
    <t>ALT E=</t>
  </si>
  <si>
    <t>ALT R=</t>
  </si>
  <si>
    <t>ALT S=</t>
  </si>
  <si>
    <t>ASPHALT(AR 4000-1/2)</t>
  </si>
  <si>
    <t xml:space="preserve">BACKFILL </t>
  </si>
  <si>
    <t>BACKFILL - 3316</t>
  </si>
  <si>
    <t>BACKFILL - 3316 excavation</t>
  </si>
  <si>
    <t>BACKFILL - 332420</t>
  </si>
  <si>
    <t>BACKFILL 15 x 6 x 9</t>
  </si>
  <si>
    <t>BACKFILL- 332426</t>
  </si>
  <si>
    <t>BACKFILL -332514</t>
  </si>
  <si>
    <t>BACKFILL 4.5 x 8.5 x 6.5</t>
  </si>
  <si>
    <t>BACKFILL 6 x 12 x 7</t>
  </si>
  <si>
    <t>BASE</t>
  </si>
  <si>
    <t>BK</t>
  </si>
  <si>
    <t>BORE SPACERS</t>
  </si>
  <si>
    <t>CLASS 2 BASE</t>
  </si>
  <si>
    <t>CONCRETE - #60LB BAGS</t>
  </si>
  <si>
    <t>CONCRETE - 1.0 SACK SLURRY</t>
  </si>
  <si>
    <t>CONCRETE - 2.0 SACK 3/8 ROCK</t>
  </si>
  <si>
    <t>CONCRETE - 2000PSI VCMWD</t>
  </si>
  <si>
    <t>CONCRETE - 560C-3250</t>
  </si>
  <si>
    <t>Cost</t>
  </si>
  <si>
    <t>DESCRIPTION</t>
  </si>
  <si>
    <t>DUCT MARKER</t>
  </si>
  <si>
    <t>ELECTRONIC MARKERS</t>
  </si>
  <si>
    <t>EQUIPMENT &amp; TOOLS:</t>
  </si>
  <si>
    <t>ESTIMATE NO:</t>
  </si>
  <si>
    <t>FAX :760-744-6475</t>
  </si>
  <si>
    <t>FMN</t>
  </si>
  <si>
    <t>GAS TRENCH ONLY</t>
  </si>
  <si>
    <t>GRAY TAPE, 2" x 60 Yd.</t>
  </si>
  <si>
    <t>HOURLY COSTS:</t>
  </si>
  <si>
    <t>Hours</t>
  </si>
  <si>
    <t>Labor</t>
  </si>
  <si>
    <t>LABOR</t>
  </si>
  <si>
    <t>LABOR:</t>
  </si>
  <si>
    <t>LD</t>
  </si>
  <si>
    <t>M5A2-2020 FORMEX INT. SPACER</t>
  </si>
  <si>
    <t>MATERIAL:</t>
  </si>
  <si>
    <t>MB5A2-2030 FORMEX BASE SPACER</t>
  </si>
  <si>
    <t>MC5A2-20 FORMEX SPACER CAP</t>
  </si>
  <si>
    <t>MISC.</t>
  </si>
  <si>
    <t>MISCELLANEOUS:</t>
  </si>
  <si>
    <t>NAME</t>
  </si>
  <si>
    <t>OPER</t>
  </si>
  <si>
    <t>PHONE :760-744-0760</t>
  </si>
  <si>
    <t>PLEASE QUOTE AND SEND BACK</t>
  </si>
  <si>
    <t>PROJECT:</t>
  </si>
  <si>
    <t>PVC CEMENT - QUART</t>
  </si>
  <si>
    <t>RAISE &amp; GROUT VAULT NECKING</t>
  </si>
  <si>
    <t>RENTAL</t>
  </si>
  <si>
    <t>RENTAL EQUIPMENT:</t>
  </si>
  <si>
    <t>rL186..AA188~gpq</t>
  </si>
  <si>
    <t>rN11..N12~grQ11~grL234..AA238~grL240..AA284~gq</t>
  </si>
  <si>
    <t>rN11..Q12~grL236..N237~grL240..N284~gpq</t>
  </si>
  <si>
    <t>ROCK - TONS</t>
  </si>
  <si>
    <t>SALES</t>
  </si>
  <si>
    <t>SAND - TONS</t>
  </si>
  <si>
    <t xml:space="preserve">SOUTHERN CONTRACTING CO </t>
  </si>
  <si>
    <t>STREETLIGHT ONLY</t>
  </si>
  <si>
    <t>SUBCONTRACTS:</t>
  </si>
  <si>
    <t>SUBCTR.</t>
  </si>
  <si>
    <t>TECH</t>
  </si>
  <si>
    <t>TELEPHONE TRENCH ONLY</t>
  </si>
  <si>
    <t>The Hertage Phase 1</t>
  </si>
  <si>
    <t>TO ROB NOLIN</t>
  </si>
  <si>
    <t>Total</t>
  </si>
  <si>
    <t>TRENCH</t>
  </si>
  <si>
    <t xml:space="preserve">TRENCH ESTIMATE </t>
  </si>
  <si>
    <t>TX</t>
  </si>
  <si>
    <t>VARIABLES:</t>
  </si>
  <si>
    <t>Vista Village Redevelopment</t>
  </si>
  <si>
    <t>WATER TRK</t>
  </si>
  <si>
    <t>WK</t>
  </si>
  <si>
    <t>WT</t>
  </si>
</sst>
</file>

<file path=xl/styles.xml><?xml version="1.0" encoding="utf-8"?>
<styleSheet xmlns="http://schemas.openxmlformats.org/spreadsheetml/2006/main">
  <numFmts count="2">
    <numFmt numFmtId="166" formatCode="0.000"/>
    <numFmt numFmtId="167" formatCode="0.0"/>
  </numFmts>
  <fonts count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2" fontId="0" fillId="0" borderId="0" xfId="0" applyNumberFormat="1"/>
    <xf numFmtId="1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4"/>
  <sheetViews>
    <sheetView tabSelected="1" topLeftCell="F1" workbookViewId="0">
      <selection activeCell="N11" sqref="N11"/>
    </sheetView>
  </sheetViews>
  <sheetFormatPr defaultRowHeight="15"/>
  <cols>
    <col min="1" max="4" width="6.6640625" customWidth="1"/>
    <col min="5" max="5" width="4.6640625" customWidth="1"/>
    <col min="6" max="10" width="3.6640625" customWidth="1"/>
    <col min="11" max="11" width="5.6640625" customWidth="1"/>
    <col min="12" max="12" width="7.6640625" customWidth="1"/>
    <col min="13" max="13" width="1.6640625" customWidth="1"/>
    <col min="14" max="14" width="30.6640625" customWidth="1"/>
    <col min="15" max="15" width="8.6640625" customWidth="1"/>
    <col min="16" max="16" width="5.6640625" customWidth="1"/>
    <col min="17" max="17" width="11.6640625" customWidth="1"/>
    <col min="18" max="21" width="8.6640625" customWidth="1"/>
    <col min="22" max="26" width="5.6640625" customWidth="1"/>
    <col min="27" max="27" width="10.6640625" customWidth="1"/>
    <col min="29" max="29" width="10.6640625" customWidth="1"/>
    <col min="31" max="31" width="11.6640625" customWidth="1"/>
    <col min="32" max="32" width="2.6640625" customWidth="1"/>
    <col min="34" max="34" width="4.6640625" customWidth="1"/>
    <col min="35" max="35" width="12.6640625" customWidth="1"/>
    <col min="36" max="36" width="2.6640625" customWidth="1"/>
    <col min="37" max="37" width="12.6640625" customWidth="1"/>
  </cols>
  <sheetData>
    <row r="1" spans="1:49">
      <c r="A1" t="s">
        <v>318</v>
      </c>
      <c r="AC1" t="s">
        <v>295</v>
      </c>
      <c r="AD1" t="s">
        <v>319</v>
      </c>
      <c r="AI1" t="s">
        <v>10</v>
      </c>
    </row>
    <row r="2" spans="1:49">
      <c r="A2" t="s">
        <v>54</v>
      </c>
      <c r="D2">
        <v>7.7499999999999999E-2</v>
      </c>
      <c r="E2" t="s">
        <v>10</v>
      </c>
      <c r="H2" t="s">
        <v>316</v>
      </c>
      <c r="AC2" t="s">
        <v>10</v>
      </c>
      <c r="AI2" t="s">
        <v>274</v>
      </c>
      <c r="AK2" t="s">
        <v>10</v>
      </c>
      <c r="AN2" t="s">
        <v>246</v>
      </c>
      <c r="AO2" t="s">
        <v>113</v>
      </c>
      <c r="AV2" t="s">
        <v>249</v>
      </c>
      <c r="AW2" t="s">
        <v>85</v>
      </c>
    </row>
    <row r="3" spans="1:49">
      <c r="A3" t="s">
        <v>47</v>
      </c>
      <c r="D3" s="2">
        <v>0</v>
      </c>
      <c r="H3" t="s">
        <v>123</v>
      </c>
      <c r="N3" t="s">
        <v>10</v>
      </c>
      <c r="AC3" s="3">
        <f>NOW()</f>
        <v>36978.379710648151</v>
      </c>
      <c r="AI3" t="s">
        <v>10</v>
      </c>
      <c r="AJ3" t="s">
        <v>10</v>
      </c>
      <c r="AK3" t="s">
        <v>119</v>
      </c>
      <c r="AO3" t="s">
        <v>115</v>
      </c>
      <c r="AW3" t="s">
        <v>97</v>
      </c>
    </row>
    <row r="4" spans="1:49">
      <c r="A4" t="s">
        <v>279</v>
      </c>
      <c r="X4" t="s">
        <v>10</v>
      </c>
      <c r="AC4" t="s">
        <v>9</v>
      </c>
      <c r="AD4" t="s">
        <v>1</v>
      </c>
      <c r="AE4" t="s">
        <v>7</v>
      </c>
      <c r="AF4" t="s">
        <v>1</v>
      </c>
      <c r="AG4" t="s">
        <v>6</v>
      </c>
      <c r="AH4" t="s">
        <v>3</v>
      </c>
      <c r="AI4" t="s">
        <v>8</v>
      </c>
      <c r="AJ4" t="s">
        <v>1</v>
      </c>
      <c r="AK4" t="s">
        <v>27</v>
      </c>
      <c r="AO4" t="s">
        <v>116</v>
      </c>
    </row>
    <row r="5" spans="1:49">
      <c r="A5" t="s">
        <v>46</v>
      </c>
      <c r="D5" s="2">
        <v>29.12</v>
      </c>
      <c r="N5" t="s">
        <v>10</v>
      </c>
      <c r="AC5" t="s">
        <v>286</v>
      </c>
      <c r="AK5" s="1" t="s">
        <v>20</v>
      </c>
      <c r="AO5" t="s">
        <v>117</v>
      </c>
    </row>
    <row r="6" spans="1:49">
      <c r="A6" t="s">
        <v>55</v>
      </c>
      <c r="D6" s="2">
        <v>17.27</v>
      </c>
      <c r="AC6" t="s">
        <v>32</v>
      </c>
      <c r="AH6" t="s">
        <v>10</v>
      </c>
      <c r="AI6" s="1">
        <f>Q187</f>
        <v>8315</v>
      </c>
      <c r="AK6" s="1" t="s">
        <v>10</v>
      </c>
      <c r="AO6" t="s">
        <v>118</v>
      </c>
      <c r="AV6" t="s">
        <v>248</v>
      </c>
      <c r="AW6" t="s">
        <v>105</v>
      </c>
    </row>
    <row r="7" spans="1:49">
      <c r="A7" t="s">
        <v>51</v>
      </c>
      <c r="D7" s="2">
        <v>46</v>
      </c>
      <c r="AC7" t="s">
        <v>36</v>
      </c>
      <c r="AE7" s="1">
        <f>AA187</f>
        <v>2176</v>
      </c>
      <c r="AG7">
        <v>7.7499999999999999E-2</v>
      </c>
      <c r="AH7" t="s">
        <v>79</v>
      </c>
      <c r="AI7" s="1">
        <f>ROUND(AE7*AG7,2)</f>
        <v>168.64</v>
      </c>
      <c r="AO7" t="s">
        <v>108</v>
      </c>
      <c r="AW7" t="s">
        <v>84</v>
      </c>
    </row>
    <row r="8" spans="1:49">
      <c r="A8" t="s">
        <v>43</v>
      </c>
      <c r="D8" s="2">
        <v>7</v>
      </c>
      <c r="AG8" t="s">
        <v>10</v>
      </c>
      <c r="AI8" s="1" t="s">
        <v>10</v>
      </c>
      <c r="AK8">
        <f>AI6+AI7</f>
        <v>8483.64</v>
      </c>
      <c r="AO8" t="s">
        <v>110</v>
      </c>
      <c r="AW8" t="s">
        <v>97</v>
      </c>
    </row>
    <row r="9" spans="1:49">
      <c r="A9" t="s">
        <v>44</v>
      </c>
      <c r="D9" s="2">
        <v>16</v>
      </c>
      <c r="AC9" t="s">
        <v>283</v>
      </c>
      <c r="AK9" t="s">
        <v>10</v>
      </c>
      <c r="AO9" t="s">
        <v>111</v>
      </c>
    </row>
    <row r="10" spans="1:49">
      <c r="A10" t="s">
        <v>50</v>
      </c>
      <c r="D10" s="2">
        <v>15</v>
      </c>
      <c r="AC10" t="s">
        <v>30</v>
      </c>
      <c r="AE10" s="4">
        <f>S187</f>
        <v>37</v>
      </c>
      <c r="AF10" t="s">
        <v>98</v>
      </c>
      <c r="AG10" s="2">
        <v>29.12</v>
      </c>
      <c r="AI10" s="1">
        <f>ROUND(AE10*AG10,2)</f>
        <v>1077.44</v>
      </c>
      <c r="AO10" t="s">
        <v>103</v>
      </c>
    </row>
    <row r="11" spans="1:49">
      <c r="A11" t="s">
        <v>57</v>
      </c>
      <c r="D11" s="2">
        <v>4</v>
      </c>
      <c r="K11" t="s">
        <v>52</v>
      </c>
      <c r="M11" t="s">
        <v>10</v>
      </c>
      <c r="N11" t="s">
        <v>312</v>
      </c>
      <c r="Q11" s="3">
        <f>NOW()</f>
        <v>36978.379710648151</v>
      </c>
      <c r="V11" t="s">
        <v>315</v>
      </c>
      <c r="AC11" t="s">
        <v>37</v>
      </c>
      <c r="AE11" s="4">
        <f>T187</f>
        <v>74</v>
      </c>
      <c r="AF11" t="s">
        <v>98</v>
      </c>
      <c r="AG11" s="2">
        <v>17.27</v>
      </c>
      <c r="AH11" t="s">
        <v>10</v>
      </c>
      <c r="AI11" s="1">
        <f>ROUND(AE11*AG11,2)</f>
        <v>1277.98</v>
      </c>
      <c r="AO11" t="s">
        <v>99</v>
      </c>
      <c r="AV11" t="s">
        <v>247</v>
      </c>
      <c r="AW11" t="s">
        <v>114</v>
      </c>
    </row>
    <row r="12" spans="1:49">
      <c r="A12" t="s">
        <v>58</v>
      </c>
      <c r="D12" s="2">
        <v>52</v>
      </c>
      <c r="K12" t="s">
        <v>40</v>
      </c>
      <c r="N12" t="s">
        <v>10</v>
      </c>
      <c r="V12" t="s">
        <v>121</v>
      </c>
      <c r="AC12" t="s">
        <v>34</v>
      </c>
      <c r="AE12" s="4">
        <f>U187</f>
        <v>69</v>
      </c>
      <c r="AF12" t="s">
        <v>98</v>
      </c>
      <c r="AG12" s="2">
        <v>46</v>
      </c>
      <c r="AI12" s="1">
        <f>ROUND(AE12*AG12,2)</f>
        <v>3174</v>
      </c>
      <c r="AO12" t="s">
        <v>90</v>
      </c>
      <c r="AW12" t="s">
        <v>107</v>
      </c>
    </row>
    <row r="13" spans="1:49">
      <c r="A13" t="s">
        <v>56</v>
      </c>
      <c r="D13" s="2">
        <v>5</v>
      </c>
      <c r="Q13" t="s">
        <v>18</v>
      </c>
      <c r="X13" t="s">
        <v>10</v>
      </c>
      <c r="AC13" t="s">
        <v>10</v>
      </c>
      <c r="AE13" s="4" t="s">
        <v>21</v>
      </c>
      <c r="AF13" t="s">
        <v>10</v>
      </c>
      <c r="AG13" s="2" t="s">
        <v>10</v>
      </c>
      <c r="AI13" s="1" t="s">
        <v>17</v>
      </c>
      <c r="AO13" t="s">
        <v>83</v>
      </c>
      <c r="AW13" t="s">
        <v>109</v>
      </c>
    </row>
    <row r="14" spans="1:49">
      <c r="A14" t="s">
        <v>10</v>
      </c>
      <c r="Q14" t="s">
        <v>10</v>
      </c>
      <c r="AE14" s="4">
        <f>SUM(AE10:AE12)</f>
        <v>180</v>
      </c>
      <c r="AI14" s="1">
        <f>SUM(AI10:AI12)</f>
        <v>5529.42</v>
      </c>
      <c r="AO14" t="s">
        <v>86</v>
      </c>
      <c r="AW14" t="s">
        <v>101</v>
      </c>
    </row>
    <row r="15" spans="1:49">
      <c r="A15" t="s">
        <v>10</v>
      </c>
      <c r="B15" s="2" t="s">
        <v>10</v>
      </c>
      <c r="C15" s="2" t="s">
        <v>10</v>
      </c>
      <c r="D15" s="2" t="s">
        <v>10</v>
      </c>
      <c r="E15" s="2" t="s">
        <v>10</v>
      </c>
      <c r="G15" s="2" t="s">
        <v>10</v>
      </c>
      <c r="L15" s="3"/>
      <c r="N15" t="s">
        <v>10</v>
      </c>
      <c r="AC15" t="s">
        <v>35</v>
      </c>
      <c r="AF15" t="s">
        <v>98</v>
      </c>
      <c r="AG15" s="2">
        <v>0</v>
      </c>
      <c r="AI15" s="1">
        <f>ROUND(AI14*AG15,2)</f>
        <v>0</v>
      </c>
      <c r="AO15" t="s">
        <v>301</v>
      </c>
      <c r="AW15" t="s">
        <v>104</v>
      </c>
    </row>
    <row r="16" spans="1:49">
      <c r="R16" t="s">
        <v>314</v>
      </c>
      <c r="S16" t="s">
        <v>48</v>
      </c>
      <c r="AC16" t="s">
        <v>10</v>
      </c>
      <c r="AF16" t="s">
        <v>10</v>
      </c>
      <c r="AG16" s="2" t="s">
        <v>10</v>
      </c>
      <c r="AI16" s="1" t="s">
        <v>10</v>
      </c>
      <c r="AK16" s="1">
        <f>AI14+AI15</f>
        <v>5529.42</v>
      </c>
      <c r="AO16" t="s">
        <v>94</v>
      </c>
      <c r="AW16" t="s">
        <v>102</v>
      </c>
    </row>
    <row r="17" spans="1:49">
      <c r="A17" s="2" t="s">
        <v>282</v>
      </c>
      <c r="B17" s="5" t="s">
        <v>66</v>
      </c>
      <c r="C17" s="5" t="s">
        <v>68</v>
      </c>
      <c r="D17" s="5" t="s">
        <v>292</v>
      </c>
      <c r="E17" s="4" t="s">
        <v>245</v>
      </c>
      <c r="F17" s="4" t="s">
        <v>261</v>
      </c>
      <c r="G17" s="4" t="s">
        <v>284</v>
      </c>
      <c r="H17" s="4" t="s">
        <v>321</v>
      </c>
      <c r="I17" s="4" t="s">
        <v>322</v>
      </c>
      <c r="J17" s="4" t="s">
        <v>317</v>
      </c>
      <c r="K17" t="s">
        <v>69</v>
      </c>
      <c r="Q17" t="s">
        <v>314</v>
      </c>
      <c r="R17" t="s">
        <v>281</v>
      </c>
      <c r="S17" t="s">
        <v>20</v>
      </c>
      <c r="AA17" t="s">
        <v>304</v>
      </c>
      <c r="AC17" t="s">
        <v>273</v>
      </c>
      <c r="AI17" s="1" t="s">
        <v>10</v>
      </c>
      <c r="AO17" t="s">
        <v>91</v>
      </c>
      <c r="AW17" t="s">
        <v>112</v>
      </c>
    </row>
    <row r="18" spans="1:49">
      <c r="A18" s="2" t="s">
        <v>4</v>
      </c>
      <c r="B18" s="5" t="s">
        <v>4</v>
      </c>
      <c r="C18" s="5" t="s">
        <v>4</v>
      </c>
      <c r="D18" s="5" t="s">
        <v>4</v>
      </c>
      <c r="E18" s="4" t="s">
        <v>2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t="s">
        <v>12</v>
      </c>
      <c r="L18" t="s">
        <v>53</v>
      </c>
      <c r="N18" t="s">
        <v>291</v>
      </c>
      <c r="O18" t="s">
        <v>65</v>
      </c>
      <c r="P18" t="s">
        <v>67</v>
      </c>
      <c r="Q18" t="s">
        <v>269</v>
      </c>
      <c r="R18" t="s">
        <v>280</v>
      </c>
      <c r="S18" t="s">
        <v>276</v>
      </c>
      <c r="T18" t="s">
        <v>310</v>
      </c>
      <c r="U18" t="s">
        <v>292</v>
      </c>
      <c r="V18" t="s">
        <v>42</v>
      </c>
      <c r="W18" t="s">
        <v>45</v>
      </c>
      <c r="X18" t="s">
        <v>49</v>
      </c>
      <c r="Y18" t="s">
        <v>59</v>
      </c>
      <c r="Z18" t="s">
        <v>60</v>
      </c>
      <c r="AA18" t="s">
        <v>260</v>
      </c>
      <c r="AC18" t="s">
        <v>29</v>
      </c>
      <c r="AE18" s="4">
        <f>W187</f>
        <v>34</v>
      </c>
      <c r="AF18" t="s">
        <v>98</v>
      </c>
      <c r="AG18" s="2">
        <f>D9</f>
        <v>16</v>
      </c>
      <c r="AI18" s="1">
        <f>ROUND(AE18*AG18,2)</f>
        <v>544</v>
      </c>
      <c r="AK18" s="1" t="s">
        <v>10</v>
      </c>
      <c r="AO18" t="s">
        <v>96</v>
      </c>
      <c r="AW18" t="s">
        <v>100</v>
      </c>
    </row>
    <row r="19" spans="1:49">
      <c r="A19" s="2">
        <v>1</v>
      </c>
      <c r="B19" s="5">
        <v>0.33300000000000002</v>
      </c>
      <c r="C19" s="5">
        <v>0.66700000000000004</v>
      </c>
      <c r="D19" s="5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>
        <v>1</v>
      </c>
      <c r="K19">
        <v>100</v>
      </c>
      <c r="L19">
        <v>620</v>
      </c>
      <c r="N19" t="s">
        <v>141</v>
      </c>
      <c r="O19" s="2">
        <v>45</v>
      </c>
      <c r="P19" s="4">
        <v>100</v>
      </c>
      <c r="Q19" s="2">
        <f t="shared" ref="Q19:Q50" si="0">ROUND(L19/P19*O19,2)</f>
        <v>18</v>
      </c>
      <c r="R19" s="2">
        <f t="shared" ref="R19:R50" si="1">ROUND(L19/P19*A19,2)</f>
        <v>0.4</v>
      </c>
      <c r="S19" s="2">
        <f t="shared" ref="S19:S50" si="2">IF(B19&gt;0,ROUND(R19*B19,2),0)</f>
        <v>0.13</v>
      </c>
      <c r="T19" s="2">
        <f t="shared" ref="T19:T50" si="3">IF(C19&gt;0,ROUND(R19*C19,2),0)</f>
        <v>0.27</v>
      </c>
      <c r="U19" s="2">
        <f t="shared" ref="U19:U50" si="4">IF(D19&gt;0,ROUND(R19*D19,2),0)</f>
        <v>0</v>
      </c>
      <c r="V19" s="4">
        <f t="shared" ref="V19:V50" si="5">IF(E19&gt;0,R19,0)</f>
        <v>0</v>
      </c>
      <c r="W19" s="4">
        <f t="shared" ref="W19:W50" si="6">IF(F19&gt;0,R19,0)</f>
        <v>0</v>
      </c>
      <c r="X19" s="4">
        <f t="shared" ref="X19:X50" si="7">IF(G19&gt;0,R19,0)</f>
        <v>0</v>
      </c>
      <c r="Y19" s="4">
        <f t="shared" ref="Y19:Y50" si="8">IF(H19&gt;0,R19,0)</f>
        <v>0</v>
      </c>
      <c r="Z19" s="4">
        <f t="shared" ref="Z19:Z50" si="9">IF(I19&gt;0,R19,0)</f>
        <v>0</v>
      </c>
      <c r="AA19" s="2">
        <f t="shared" ref="AA19:AA50" si="10">IF(J19&gt;0,Q19,0)</f>
        <v>18</v>
      </c>
      <c r="AC19" t="s">
        <v>31</v>
      </c>
      <c r="AE19" s="4">
        <f>X187</f>
        <v>36</v>
      </c>
      <c r="AF19" t="s">
        <v>98</v>
      </c>
      <c r="AG19" s="2">
        <v>15</v>
      </c>
      <c r="AI19" s="1">
        <f>ROUND(AE19*AG19,2)</f>
        <v>540</v>
      </c>
      <c r="AO19" t="s">
        <v>92</v>
      </c>
      <c r="AW19" t="s">
        <v>97</v>
      </c>
    </row>
    <row r="20" spans="1:49">
      <c r="A20" s="2">
        <v>1</v>
      </c>
      <c r="B20" s="5">
        <v>0.33300000000000002</v>
      </c>
      <c r="C20" s="5">
        <v>0.66700000000000004</v>
      </c>
      <c r="D20" s="5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>
        <v>1</v>
      </c>
      <c r="K20">
        <v>102</v>
      </c>
      <c r="L20">
        <v>900</v>
      </c>
      <c r="N20" t="s">
        <v>155</v>
      </c>
      <c r="O20" s="2">
        <v>100</v>
      </c>
      <c r="P20" s="4">
        <v>100</v>
      </c>
      <c r="Q20" s="2">
        <f t="shared" si="0"/>
        <v>300</v>
      </c>
      <c r="R20" s="2">
        <f t="shared" si="1"/>
        <v>3</v>
      </c>
      <c r="S20" s="2">
        <f t="shared" si="2"/>
        <v>1</v>
      </c>
      <c r="T20" s="2">
        <f t="shared" si="3"/>
        <v>2</v>
      </c>
      <c r="U20" s="2">
        <f t="shared" si="4"/>
        <v>0</v>
      </c>
      <c r="V20" s="4">
        <f t="shared" si="5"/>
        <v>0</v>
      </c>
      <c r="W20" s="4">
        <f t="shared" si="6"/>
        <v>0</v>
      </c>
      <c r="X20" s="4">
        <f t="shared" si="7"/>
        <v>0</v>
      </c>
      <c r="Y20" s="4">
        <f t="shared" si="8"/>
        <v>0</v>
      </c>
      <c r="Z20" s="4">
        <f t="shared" si="9"/>
        <v>0</v>
      </c>
      <c r="AA20" s="2">
        <f t="shared" si="10"/>
        <v>300</v>
      </c>
      <c r="AC20" t="s">
        <v>39</v>
      </c>
      <c r="AE20" s="4">
        <f>Y187</f>
        <v>10</v>
      </c>
      <c r="AF20" t="s">
        <v>98</v>
      </c>
      <c r="AG20" s="2">
        <v>4</v>
      </c>
      <c r="AI20" s="1">
        <f>ROUND(AE20*AG20,2)</f>
        <v>40</v>
      </c>
      <c r="AO20" t="s">
        <v>300</v>
      </c>
    </row>
    <row r="21" spans="1:49">
      <c r="A21" s="2">
        <v>1</v>
      </c>
      <c r="B21" s="5">
        <v>0.33300000000000002</v>
      </c>
      <c r="C21" s="5">
        <v>0.66700000000000004</v>
      </c>
      <c r="D21" s="5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>
        <v>1</v>
      </c>
      <c r="K21">
        <v>104</v>
      </c>
      <c r="L21">
        <v>2700</v>
      </c>
      <c r="N21" t="s">
        <v>211</v>
      </c>
      <c r="O21" s="2">
        <v>180</v>
      </c>
      <c r="P21" s="4">
        <v>100</v>
      </c>
      <c r="Q21" s="2">
        <f t="shared" si="0"/>
        <v>1260</v>
      </c>
      <c r="R21" s="2">
        <f t="shared" si="1"/>
        <v>7</v>
      </c>
      <c r="S21" s="2">
        <f t="shared" si="2"/>
        <v>2.33</v>
      </c>
      <c r="T21" s="2">
        <f t="shared" si="3"/>
        <v>4.67</v>
      </c>
      <c r="U21" s="2">
        <f t="shared" si="4"/>
        <v>0</v>
      </c>
      <c r="V21" s="4">
        <f t="shared" si="5"/>
        <v>0</v>
      </c>
      <c r="W21" s="4">
        <f t="shared" si="6"/>
        <v>0</v>
      </c>
      <c r="X21" s="4">
        <f t="shared" si="7"/>
        <v>0</v>
      </c>
      <c r="Y21" s="4">
        <f t="shared" si="8"/>
        <v>0</v>
      </c>
      <c r="Z21" s="4">
        <f t="shared" si="9"/>
        <v>0</v>
      </c>
      <c r="AA21" s="2">
        <f t="shared" si="10"/>
        <v>1260</v>
      </c>
      <c r="AC21" t="s">
        <v>28</v>
      </c>
      <c r="AE21" s="4">
        <f>V187</f>
        <v>3</v>
      </c>
      <c r="AF21" t="s">
        <v>98</v>
      </c>
      <c r="AG21" s="2">
        <v>7</v>
      </c>
      <c r="AI21" s="1">
        <f>ROUND(AE21*AG21,2)</f>
        <v>21</v>
      </c>
      <c r="AO21" t="s">
        <v>87</v>
      </c>
    </row>
    <row r="22" spans="1:49">
      <c r="A22" s="2">
        <v>1</v>
      </c>
      <c r="B22" s="5">
        <v>0.33300000000000002</v>
      </c>
      <c r="C22" s="5">
        <v>0.66700000000000004</v>
      </c>
      <c r="D22" s="5"/>
      <c r="E22" s="4"/>
      <c r="F22" s="4"/>
      <c r="G22" s="4"/>
      <c r="H22" s="4"/>
      <c r="I22" s="4"/>
      <c r="J22" s="4">
        <v>1</v>
      </c>
      <c r="K22">
        <v>106</v>
      </c>
      <c r="L22" t="s">
        <v>10</v>
      </c>
      <c r="N22" t="s">
        <v>213</v>
      </c>
      <c r="O22" s="2">
        <v>61</v>
      </c>
      <c r="P22" s="4">
        <v>100</v>
      </c>
      <c r="Q22" s="2">
        <f t="shared" si="0"/>
        <v>0</v>
      </c>
      <c r="R22" s="2">
        <f t="shared" si="1"/>
        <v>0</v>
      </c>
      <c r="S22" s="2">
        <f t="shared" si="2"/>
        <v>0</v>
      </c>
      <c r="T22" s="2">
        <f t="shared" si="3"/>
        <v>0</v>
      </c>
      <c r="U22" s="2">
        <f t="shared" si="4"/>
        <v>0</v>
      </c>
      <c r="V22" s="4">
        <f t="shared" si="5"/>
        <v>0</v>
      </c>
      <c r="W22" s="4">
        <f t="shared" si="6"/>
        <v>0</v>
      </c>
      <c r="X22" s="4">
        <f t="shared" si="7"/>
        <v>0</v>
      </c>
      <c r="Y22" s="4">
        <f t="shared" si="8"/>
        <v>0</v>
      </c>
      <c r="Z22" s="4">
        <f t="shared" si="9"/>
        <v>0</v>
      </c>
      <c r="AA22" s="2">
        <f t="shared" si="10"/>
        <v>0</v>
      </c>
      <c r="AC22" t="s">
        <v>38</v>
      </c>
      <c r="AE22" s="4">
        <f>S187</f>
        <v>37</v>
      </c>
      <c r="AF22" t="s">
        <v>98</v>
      </c>
      <c r="AG22" s="2">
        <v>5</v>
      </c>
      <c r="AI22" s="1">
        <f>ROUND(AE22*AG22,2)</f>
        <v>185</v>
      </c>
      <c r="AO22" t="s">
        <v>302</v>
      </c>
    </row>
    <row r="23" spans="1:49">
      <c r="A23" s="2">
        <v>1</v>
      </c>
      <c r="B23" s="5">
        <v>0.33300000000000002</v>
      </c>
      <c r="C23" s="5">
        <v>0.66700000000000004</v>
      </c>
      <c r="D23" s="5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>
        <v>1</v>
      </c>
      <c r="K23">
        <v>108</v>
      </c>
      <c r="L23">
        <v>1040</v>
      </c>
      <c r="N23" t="s">
        <v>228</v>
      </c>
      <c r="O23" s="2">
        <v>175</v>
      </c>
      <c r="P23" s="4">
        <v>100</v>
      </c>
      <c r="Q23" s="2">
        <f t="shared" si="0"/>
        <v>0</v>
      </c>
      <c r="R23" s="2">
        <f t="shared" si="1"/>
        <v>0</v>
      </c>
      <c r="S23" s="2">
        <f t="shared" si="2"/>
        <v>0</v>
      </c>
      <c r="T23" s="2">
        <f t="shared" si="3"/>
        <v>0</v>
      </c>
      <c r="U23" s="2">
        <f t="shared" si="4"/>
        <v>0</v>
      </c>
      <c r="V23" s="4">
        <f t="shared" si="5"/>
        <v>0</v>
      </c>
      <c r="W23" s="4">
        <f t="shared" si="6"/>
        <v>0</v>
      </c>
      <c r="X23" s="4">
        <f t="shared" si="7"/>
        <v>0</v>
      </c>
      <c r="Y23" s="4">
        <f t="shared" si="8"/>
        <v>0</v>
      </c>
      <c r="Z23" s="4">
        <f t="shared" si="9"/>
        <v>0</v>
      </c>
      <c r="AA23" s="2">
        <f t="shared" si="10"/>
        <v>0</v>
      </c>
      <c r="AC23" t="s">
        <v>10</v>
      </c>
      <c r="AE23" s="4" t="s">
        <v>10</v>
      </c>
      <c r="AF23" t="s">
        <v>10</v>
      </c>
      <c r="AG23" s="2" t="s">
        <v>10</v>
      </c>
      <c r="AI23" s="1" t="s">
        <v>10</v>
      </c>
      <c r="AK23" s="1">
        <f>SUM(AI18:AI22)</f>
        <v>1330</v>
      </c>
      <c r="AO23" t="s">
        <v>93</v>
      </c>
    </row>
    <row r="24" spans="1:49">
      <c r="A24" s="2">
        <v>1</v>
      </c>
      <c r="B24" s="5">
        <v>0.33300000000000002</v>
      </c>
      <c r="C24" s="5">
        <v>0.66700000000000004</v>
      </c>
      <c r="D24" s="5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>
        <v>1</v>
      </c>
      <c r="K24">
        <v>110</v>
      </c>
      <c r="L24" t="s">
        <v>10</v>
      </c>
      <c r="N24" t="s">
        <v>229</v>
      </c>
      <c r="O24" s="2">
        <v>260</v>
      </c>
      <c r="P24" s="4">
        <v>100</v>
      </c>
      <c r="Q24" s="2">
        <f t="shared" si="0"/>
        <v>0</v>
      </c>
      <c r="R24" s="2">
        <f t="shared" si="1"/>
        <v>0</v>
      </c>
      <c r="S24" s="2">
        <f t="shared" si="2"/>
        <v>0</v>
      </c>
      <c r="T24" s="2">
        <f t="shared" si="3"/>
        <v>0</v>
      </c>
      <c r="U24" s="2">
        <f t="shared" si="4"/>
        <v>0</v>
      </c>
      <c r="V24" s="4">
        <f t="shared" si="5"/>
        <v>0</v>
      </c>
      <c r="W24" s="4">
        <f t="shared" si="6"/>
        <v>0</v>
      </c>
      <c r="X24" s="4">
        <f t="shared" si="7"/>
        <v>0</v>
      </c>
      <c r="Y24" s="4">
        <f t="shared" si="8"/>
        <v>0</v>
      </c>
      <c r="Z24" s="4">
        <f t="shared" si="9"/>
        <v>0</v>
      </c>
      <c r="AA24" s="2">
        <f t="shared" si="10"/>
        <v>0</v>
      </c>
      <c r="AC24" t="s">
        <v>299</v>
      </c>
      <c r="AE24" s="4" t="s">
        <v>10</v>
      </c>
      <c r="AF24" t="s">
        <v>10</v>
      </c>
      <c r="AG24" s="2" t="s">
        <v>10</v>
      </c>
      <c r="AI24" s="1" t="s">
        <v>10</v>
      </c>
      <c r="AO24" t="s">
        <v>88</v>
      </c>
    </row>
    <row r="25" spans="1:49">
      <c r="A25" s="2">
        <v>1</v>
      </c>
      <c r="B25" s="5">
        <v>0.33300000000000002</v>
      </c>
      <c r="C25" s="5">
        <v>0.66700000000000004</v>
      </c>
      <c r="D25" s="5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>
        <v>1</v>
      </c>
      <c r="K25">
        <v>111</v>
      </c>
      <c r="L25" t="s">
        <v>10</v>
      </c>
      <c r="N25" t="s">
        <v>242</v>
      </c>
      <c r="O25" s="2">
        <v>129.30000000000001</v>
      </c>
      <c r="P25" s="4">
        <v>100</v>
      </c>
      <c r="Q25" s="2">
        <f t="shared" si="0"/>
        <v>0</v>
      </c>
      <c r="R25" s="2">
        <f t="shared" si="1"/>
        <v>0</v>
      </c>
      <c r="S25" s="2">
        <f t="shared" si="2"/>
        <v>0</v>
      </c>
      <c r="T25" s="2">
        <f t="shared" si="3"/>
        <v>0</v>
      </c>
      <c r="U25" s="2">
        <f t="shared" si="4"/>
        <v>0</v>
      </c>
      <c r="V25" s="4">
        <f t="shared" si="5"/>
        <v>0</v>
      </c>
      <c r="W25" s="4">
        <f t="shared" si="6"/>
        <v>0</v>
      </c>
      <c r="X25" s="4">
        <f t="shared" si="7"/>
        <v>0</v>
      </c>
      <c r="Y25" s="4">
        <f t="shared" si="8"/>
        <v>0</v>
      </c>
      <c r="Z25" s="4">
        <f t="shared" si="9"/>
        <v>0</v>
      </c>
      <c r="AA25" s="2">
        <f t="shared" si="10"/>
        <v>0</v>
      </c>
      <c r="AD25" t="s">
        <v>320</v>
      </c>
      <c r="AE25" s="4">
        <f>Z187</f>
        <v>9</v>
      </c>
      <c r="AF25" t="s">
        <v>98</v>
      </c>
      <c r="AG25" s="2">
        <v>52</v>
      </c>
      <c r="AI25" s="1">
        <f>ROUND(AE25*AG25,2)</f>
        <v>468</v>
      </c>
      <c r="AO25" t="s">
        <v>95</v>
      </c>
    </row>
    <row r="26" spans="1:49">
      <c r="A26" s="2">
        <v>1</v>
      </c>
      <c r="B26" s="5">
        <v>0.33300000000000002</v>
      </c>
      <c r="C26" s="5">
        <v>0.66700000000000004</v>
      </c>
      <c r="D26" s="5" t="s">
        <v>10</v>
      </c>
      <c r="E26" s="4"/>
      <c r="F26" s="4"/>
      <c r="G26" s="4"/>
      <c r="H26" s="4"/>
      <c r="I26" s="4"/>
      <c r="J26" s="4">
        <v>1</v>
      </c>
      <c r="K26">
        <v>112</v>
      </c>
      <c r="L26">
        <v>2560</v>
      </c>
      <c r="N26" t="s">
        <v>212</v>
      </c>
      <c r="O26" s="2">
        <v>110</v>
      </c>
      <c r="P26" s="4">
        <v>100</v>
      </c>
      <c r="Q26" s="2">
        <f t="shared" si="0"/>
        <v>0</v>
      </c>
      <c r="R26" s="2">
        <f t="shared" si="1"/>
        <v>0</v>
      </c>
      <c r="S26" s="2">
        <f t="shared" si="2"/>
        <v>0</v>
      </c>
      <c r="T26" s="2">
        <f t="shared" si="3"/>
        <v>0</v>
      </c>
      <c r="U26" s="2">
        <f t="shared" si="4"/>
        <v>0</v>
      </c>
      <c r="V26" s="4">
        <f t="shared" si="5"/>
        <v>0</v>
      </c>
      <c r="W26" s="4">
        <f t="shared" si="6"/>
        <v>0</v>
      </c>
      <c r="X26" s="4">
        <f t="shared" si="7"/>
        <v>0</v>
      </c>
      <c r="Y26" s="4">
        <f t="shared" si="8"/>
        <v>0</v>
      </c>
      <c r="Z26" s="4">
        <f t="shared" si="9"/>
        <v>0</v>
      </c>
      <c r="AA26" s="2">
        <f t="shared" si="10"/>
        <v>0</v>
      </c>
      <c r="AI26" s="1"/>
      <c r="AO26" t="s">
        <v>89</v>
      </c>
    </row>
    <row r="27" spans="1:49">
      <c r="A27" s="2">
        <v>1</v>
      </c>
      <c r="B27" s="5">
        <v>0.33300000000000002</v>
      </c>
      <c r="C27" s="5">
        <v>0.66700000000000004</v>
      </c>
      <c r="D27" s="5" t="s">
        <v>10</v>
      </c>
      <c r="E27" s="4"/>
      <c r="F27" s="4"/>
      <c r="G27" s="4"/>
      <c r="H27" s="4"/>
      <c r="I27" s="4"/>
      <c r="J27" s="4">
        <v>1</v>
      </c>
      <c r="K27">
        <v>114</v>
      </c>
      <c r="L27" t="s">
        <v>10</v>
      </c>
      <c r="N27" t="s">
        <v>147</v>
      </c>
      <c r="O27" s="2">
        <v>38</v>
      </c>
      <c r="P27" s="4">
        <v>100</v>
      </c>
      <c r="Q27" s="2">
        <f t="shared" si="0"/>
        <v>0</v>
      </c>
      <c r="R27" s="2">
        <f t="shared" si="1"/>
        <v>0</v>
      </c>
      <c r="S27" s="2">
        <f t="shared" si="2"/>
        <v>0</v>
      </c>
      <c r="T27" s="2">
        <f t="shared" si="3"/>
        <v>0</v>
      </c>
      <c r="U27" s="2">
        <f t="shared" si="4"/>
        <v>0</v>
      </c>
      <c r="V27" s="4">
        <f t="shared" si="5"/>
        <v>0</v>
      </c>
      <c r="W27" s="4">
        <f t="shared" si="6"/>
        <v>0</v>
      </c>
      <c r="X27" s="4">
        <f t="shared" si="7"/>
        <v>0</v>
      </c>
      <c r="Y27" s="4">
        <f t="shared" si="8"/>
        <v>0</v>
      </c>
      <c r="Z27" s="4">
        <f t="shared" si="9"/>
        <v>0</v>
      </c>
      <c r="AA27" s="2">
        <f t="shared" si="10"/>
        <v>0</v>
      </c>
      <c r="AI27" s="1"/>
      <c r="AK27" s="1" t="s">
        <v>10</v>
      </c>
      <c r="AO27" t="s">
        <v>106</v>
      </c>
    </row>
    <row r="28" spans="1:49">
      <c r="A28" s="2">
        <v>1</v>
      </c>
      <c r="B28" s="5">
        <v>0.33300000000000002</v>
      </c>
      <c r="C28" s="5">
        <v>0.66700000000000004</v>
      </c>
      <c r="D28" s="5" t="s">
        <v>10</v>
      </c>
      <c r="E28" s="4"/>
      <c r="F28" s="4"/>
      <c r="G28" s="4"/>
      <c r="H28" s="4"/>
      <c r="I28" s="4"/>
      <c r="J28" s="4">
        <v>1</v>
      </c>
      <c r="K28">
        <v>116</v>
      </c>
      <c r="L28">
        <v>400</v>
      </c>
      <c r="N28" t="s">
        <v>130</v>
      </c>
      <c r="O28" s="2">
        <v>26</v>
      </c>
      <c r="P28" s="4">
        <v>100</v>
      </c>
      <c r="Q28" s="2">
        <f t="shared" si="0"/>
        <v>0</v>
      </c>
      <c r="R28" s="2">
        <f t="shared" si="1"/>
        <v>0</v>
      </c>
      <c r="S28" s="2">
        <f t="shared" si="2"/>
        <v>0</v>
      </c>
      <c r="T28" s="2">
        <f t="shared" si="3"/>
        <v>0</v>
      </c>
      <c r="U28" s="2">
        <f t="shared" si="4"/>
        <v>0</v>
      </c>
      <c r="V28" s="4">
        <f t="shared" si="5"/>
        <v>0</v>
      </c>
      <c r="W28" s="4">
        <f t="shared" si="6"/>
        <v>0</v>
      </c>
      <c r="X28" s="4">
        <f t="shared" si="7"/>
        <v>0</v>
      </c>
      <c r="Y28" s="4">
        <f t="shared" si="8"/>
        <v>0</v>
      </c>
      <c r="Z28" s="4">
        <f t="shared" si="9"/>
        <v>0</v>
      </c>
      <c r="AA28" s="2">
        <f t="shared" si="10"/>
        <v>0</v>
      </c>
      <c r="AI28" s="1"/>
      <c r="AO28" t="s">
        <v>97</v>
      </c>
    </row>
    <row r="29" spans="1:49">
      <c r="A29" s="2">
        <v>1</v>
      </c>
      <c r="B29" s="5">
        <v>0.33300000000000002</v>
      </c>
      <c r="C29" s="5">
        <v>0.66700000000000004</v>
      </c>
      <c r="D29" s="5" t="s">
        <v>10</v>
      </c>
      <c r="E29" s="4"/>
      <c r="F29" s="4"/>
      <c r="G29" s="4"/>
      <c r="H29" s="4"/>
      <c r="I29" s="4"/>
      <c r="J29" s="4">
        <v>1</v>
      </c>
      <c r="K29">
        <v>118</v>
      </c>
      <c r="L29">
        <v>1140</v>
      </c>
      <c r="N29" t="s">
        <v>129</v>
      </c>
      <c r="O29" s="2">
        <v>30</v>
      </c>
      <c r="P29" s="4">
        <v>100</v>
      </c>
      <c r="Q29" s="2">
        <f t="shared" si="0"/>
        <v>0</v>
      </c>
      <c r="R29" s="2">
        <f t="shared" si="1"/>
        <v>0</v>
      </c>
      <c r="S29" s="2">
        <f t="shared" si="2"/>
        <v>0</v>
      </c>
      <c r="T29" s="2">
        <f t="shared" si="3"/>
        <v>0</v>
      </c>
      <c r="U29" s="2">
        <f t="shared" si="4"/>
        <v>0</v>
      </c>
      <c r="V29" s="4">
        <f t="shared" si="5"/>
        <v>0</v>
      </c>
      <c r="W29" s="4">
        <f t="shared" si="6"/>
        <v>0</v>
      </c>
      <c r="X29" s="4">
        <f t="shared" si="7"/>
        <v>0</v>
      </c>
      <c r="Y29" s="4">
        <f t="shared" si="8"/>
        <v>0</v>
      </c>
      <c r="Z29" s="4">
        <f t="shared" si="9"/>
        <v>0</v>
      </c>
      <c r="AA29" s="2">
        <f t="shared" si="10"/>
        <v>0</v>
      </c>
      <c r="AC29" t="s">
        <v>10</v>
      </c>
      <c r="AI29" s="1"/>
    </row>
    <row r="30" spans="1:49">
      <c r="A30" s="2">
        <v>1</v>
      </c>
      <c r="B30" s="5">
        <v>0.33300000000000002</v>
      </c>
      <c r="C30" s="5">
        <v>0.66700000000000004</v>
      </c>
      <c r="D30" s="5"/>
      <c r="E30" s="4"/>
      <c r="F30" s="4"/>
      <c r="G30" s="4"/>
      <c r="H30" s="4"/>
      <c r="I30" s="4"/>
      <c r="J30" s="4">
        <v>1</v>
      </c>
      <c r="K30">
        <v>119</v>
      </c>
      <c r="L30" t="s">
        <v>10</v>
      </c>
      <c r="N30" t="s">
        <v>133</v>
      </c>
      <c r="O30" s="2">
        <v>50</v>
      </c>
      <c r="P30" s="4">
        <v>100</v>
      </c>
      <c r="Q30" s="2">
        <f t="shared" si="0"/>
        <v>0</v>
      </c>
      <c r="R30" s="2">
        <f t="shared" si="1"/>
        <v>0</v>
      </c>
      <c r="S30" s="2">
        <f t="shared" si="2"/>
        <v>0</v>
      </c>
      <c r="T30" s="2">
        <f t="shared" si="3"/>
        <v>0</v>
      </c>
      <c r="U30" s="2">
        <f t="shared" si="4"/>
        <v>0</v>
      </c>
      <c r="V30" s="4">
        <f t="shared" si="5"/>
        <v>0</v>
      </c>
      <c r="W30" s="4">
        <f t="shared" si="6"/>
        <v>0</v>
      </c>
      <c r="X30" s="4">
        <f t="shared" si="7"/>
        <v>0</v>
      </c>
      <c r="Y30" s="4">
        <f t="shared" si="8"/>
        <v>0</v>
      </c>
      <c r="Z30" s="4">
        <f t="shared" si="9"/>
        <v>0</v>
      </c>
      <c r="AA30" s="2">
        <f t="shared" si="10"/>
        <v>0</v>
      </c>
      <c r="AC30" t="s">
        <v>10</v>
      </c>
      <c r="AG30" s="2"/>
      <c r="AI30" s="1"/>
    </row>
    <row r="31" spans="1:49">
      <c r="A31" s="2">
        <v>0.25</v>
      </c>
      <c r="B31" s="5">
        <v>0.33300000000000002</v>
      </c>
      <c r="C31" s="5">
        <v>0.66700000000000004</v>
      </c>
      <c r="D31" s="5"/>
      <c r="E31" s="4"/>
      <c r="F31" s="4"/>
      <c r="G31" s="4"/>
      <c r="H31" s="4"/>
      <c r="I31" s="4"/>
      <c r="J31" s="4">
        <v>1</v>
      </c>
      <c r="K31">
        <v>120</v>
      </c>
      <c r="L31" t="s">
        <v>10</v>
      </c>
      <c r="N31" t="s">
        <v>145</v>
      </c>
      <c r="O31" s="2">
        <v>2.25</v>
      </c>
      <c r="P31" s="4">
        <v>1</v>
      </c>
      <c r="Q31" s="2">
        <f t="shared" si="0"/>
        <v>4.5</v>
      </c>
      <c r="R31" s="2">
        <f t="shared" si="1"/>
        <v>0.5</v>
      </c>
      <c r="S31" s="2">
        <f t="shared" si="2"/>
        <v>0.17</v>
      </c>
      <c r="T31" s="2">
        <f t="shared" si="3"/>
        <v>0.33</v>
      </c>
      <c r="U31" s="2">
        <f t="shared" si="4"/>
        <v>0</v>
      </c>
      <c r="V31" s="4">
        <f t="shared" si="5"/>
        <v>0</v>
      </c>
      <c r="W31" s="4">
        <f t="shared" si="6"/>
        <v>0</v>
      </c>
      <c r="X31" s="4">
        <f t="shared" si="7"/>
        <v>0</v>
      </c>
      <c r="Y31" s="4">
        <f t="shared" si="8"/>
        <v>0</v>
      </c>
      <c r="Z31" s="4">
        <f t="shared" si="9"/>
        <v>0</v>
      </c>
      <c r="AA31" s="2">
        <f t="shared" si="10"/>
        <v>4.5</v>
      </c>
      <c r="AI31" s="1"/>
      <c r="AK31">
        <f>SUM(AI25:AI30)</f>
        <v>468</v>
      </c>
    </row>
    <row r="32" spans="1:49">
      <c r="A32" s="2">
        <v>0.25</v>
      </c>
      <c r="B32" s="5">
        <v>0.33300000000000002</v>
      </c>
      <c r="C32" s="5">
        <v>0.66700000000000004</v>
      </c>
      <c r="D32" s="5"/>
      <c r="E32" s="4"/>
      <c r="F32" s="4"/>
      <c r="G32" s="4"/>
      <c r="H32" s="4"/>
      <c r="I32" s="4"/>
      <c r="J32" s="4">
        <v>1</v>
      </c>
      <c r="K32">
        <v>121</v>
      </c>
      <c r="L32">
        <v>5</v>
      </c>
      <c r="N32" t="s">
        <v>146</v>
      </c>
      <c r="O32" s="2">
        <v>4</v>
      </c>
      <c r="P32" s="4">
        <v>1</v>
      </c>
      <c r="Q32" s="2">
        <f t="shared" si="0"/>
        <v>8</v>
      </c>
      <c r="R32" s="2">
        <f t="shared" si="1"/>
        <v>0.5</v>
      </c>
      <c r="S32" s="2">
        <f t="shared" si="2"/>
        <v>0.17</v>
      </c>
      <c r="T32" s="2">
        <f t="shared" si="3"/>
        <v>0.33</v>
      </c>
      <c r="U32" s="2">
        <f t="shared" si="4"/>
        <v>0</v>
      </c>
      <c r="V32" s="4">
        <f t="shared" si="5"/>
        <v>0</v>
      </c>
      <c r="W32" s="4">
        <f t="shared" si="6"/>
        <v>0</v>
      </c>
      <c r="X32" s="4">
        <f t="shared" si="7"/>
        <v>0</v>
      </c>
      <c r="Y32" s="4">
        <f t="shared" si="8"/>
        <v>0</v>
      </c>
      <c r="Z32" s="4">
        <f t="shared" si="9"/>
        <v>0</v>
      </c>
      <c r="AA32" s="2">
        <f t="shared" si="10"/>
        <v>8</v>
      </c>
      <c r="AC32" t="s">
        <v>308</v>
      </c>
      <c r="AI32" s="1"/>
    </row>
    <row r="33" spans="1:37">
      <c r="A33" s="2">
        <v>0.25</v>
      </c>
      <c r="B33" s="5">
        <v>0.33300000000000002</v>
      </c>
      <c r="C33" s="5">
        <v>0.66700000000000004</v>
      </c>
      <c r="D33" s="5"/>
      <c r="E33" s="4"/>
      <c r="F33" s="4"/>
      <c r="G33" s="4"/>
      <c r="H33" s="4"/>
      <c r="I33" s="4"/>
      <c r="J33" s="4">
        <v>1</v>
      </c>
      <c r="K33">
        <v>122</v>
      </c>
      <c r="L33">
        <v>17</v>
      </c>
      <c r="N33" t="s">
        <v>161</v>
      </c>
      <c r="O33" s="2">
        <v>4.75</v>
      </c>
      <c r="P33" s="4">
        <v>1</v>
      </c>
      <c r="Q33" s="2">
        <f t="shared" si="0"/>
        <v>19</v>
      </c>
      <c r="R33" s="2">
        <f t="shared" si="1"/>
        <v>1</v>
      </c>
      <c r="S33" s="2">
        <f t="shared" si="2"/>
        <v>0.33</v>
      </c>
      <c r="T33" s="2">
        <f t="shared" si="3"/>
        <v>0.67</v>
      </c>
      <c r="U33" s="2">
        <f t="shared" si="4"/>
        <v>0</v>
      </c>
      <c r="V33" s="4">
        <f t="shared" si="5"/>
        <v>0</v>
      </c>
      <c r="W33" s="4">
        <f t="shared" si="6"/>
        <v>0</v>
      </c>
      <c r="X33" s="4">
        <f t="shared" si="7"/>
        <v>0</v>
      </c>
      <c r="Y33" s="4">
        <f t="shared" si="8"/>
        <v>0</v>
      </c>
      <c r="Z33" s="4">
        <f t="shared" si="9"/>
        <v>0</v>
      </c>
      <c r="AA33" s="2">
        <f t="shared" si="10"/>
        <v>19</v>
      </c>
      <c r="AD33" t="s">
        <v>10</v>
      </c>
      <c r="AI33" s="1" t="s">
        <v>10</v>
      </c>
    </row>
    <row r="34" spans="1:37">
      <c r="A34" s="2">
        <v>0.25</v>
      </c>
      <c r="B34" s="5">
        <v>0.33300000000000002</v>
      </c>
      <c r="C34" s="5">
        <v>0.66700000000000004</v>
      </c>
      <c r="D34" s="5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>
        <v>1</v>
      </c>
      <c r="K34">
        <v>200</v>
      </c>
      <c r="L34" t="s">
        <v>10</v>
      </c>
      <c r="N34" t="s">
        <v>223</v>
      </c>
      <c r="O34" s="2">
        <v>7</v>
      </c>
      <c r="P34" s="4">
        <v>1</v>
      </c>
      <c r="Q34" s="2">
        <f t="shared" si="0"/>
        <v>7</v>
      </c>
      <c r="R34" s="2">
        <f t="shared" si="1"/>
        <v>0.25</v>
      </c>
      <c r="S34" s="2">
        <f t="shared" si="2"/>
        <v>0.08</v>
      </c>
      <c r="T34" s="2">
        <f t="shared" si="3"/>
        <v>0.17</v>
      </c>
      <c r="U34" s="2">
        <f t="shared" si="4"/>
        <v>0</v>
      </c>
      <c r="V34" s="4">
        <f t="shared" si="5"/>
        <v>0</v>
      </c>
      <c r="W34" s="4">
        <f t="shared" si="6"/>
        <v>0</v>
      </c>
      <c r="X34" s="4">
        <f t="shared" si="7"/>
        <v>0</v>
      </c>
      <c r="Y34" s="4">
        <f t="shared" si="8"/>
        <v>0</v>
      </c>
      <c r="Z34" s="4">
        <f t="shared" si="9"/>
        <v>0</v>
      </c>
      <c r="AA34" s="2">
        <f t="shared" si="10"/>
        <v>7</v>
      </c>
      <c r="AI34" s="1"/>
    </row>
    <row r="35" spans="1:37">
      <c r="A35" s="2">
        <v>0.25</v>
      </c>
      <c r="B35" s="5">
        <v>0.33300000000000002</v>
      </c>
      <c r="C35" s="5">
        <v>0.66700000000000004</v>
      </c>
      <c r="D35" s="5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>
        <v>1</v>
      </c>
      <c r="K35">
        <v>202</v>
      </c>
      <c r="L35" t="s">
        <v>10</v>
      </c>
      <c r="N35" t="s">
        <v>234</v>
      </c>
      <c r="O35" s="2">
        <v>9</v>
      </c>
      <c r="P35" s="4">
        <v>1</v>
      </c>
      <c r="Q35" s="2">
        <f t="shared" si="0"/>
        <v>0</v>
      </c>
      <c r="R35" s="2">
        <f t="shared" si="1"/>
        <v>0</v>
      </c>
      <c r="S35" s="2">
        <f t="shared" si="2"/>
        <v>0</v>
      </c>
      <c r="T35" s="2">
        <f t="shared" si="3"/>
        <v>0</v>
      </c>
      <c r="U35" s="2">
        <f t="shared" si="4"/>
        <v>0</v>
      </c>
      <c r="V35" s="4">
        <f t="shared" si="5"/>
        <v>0</v>
      </c>
      <c r="W35" s="4">
        <f t="shared" si="6"/>
        <v>0</v>
      </c>
      <c r="X35" s="4">
        <f t="shared" si="7"/>
        <v>0</v>
      </c>
      <c r="Y35" s="4">
        <f t="shared" si="8"/>
        <v>0</v>
      </c>
      <c r="Z35" s="4">
        <f t="shared" si="9"/>
        <v>0</v>
      </c>
      <c r="AA35" s="2">
        <f t="shared" si="10"/>
        <v>0</v>
      </c>
      <c r="AI35" s="1"/>
    </row>
    <row r="36" spans="1:37">
      <c r="A36" s="2">
        <v>0.25</v>
      </c>
      <c r="B36" s="5">
        <v>0.33300000000000002</v>
      </c>
      <c r="C36" s="5">
        <v>0.66700000000000004</v>
      </c>
      <c r="D36" s="5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>
        <v>1</v>
      </c>
      <c r="K36">
        <v>204</v>
      </c>
      <c r="L36">
        <v>8</v>
      </c>
      <c r="N36" t="s">
        <v>160</v>
      </c>
      <c r="O36" s="2">
        <v>7</v>
      </c>
      <c r="P36" s="4">
        <v>1</v>
      </c>
      <c r="Q36" s="2">
        <f t="shared" si="0"/>
        <v>28</v>
      </c>
      <c r="R36" s="2">
        <f t="shared" si="1"/>
        <v>1</v>
      </c>
      <c r="S36" s="2">
        <f t="shared" si="2"/>
        <v>0.33</v>
      </c>
      <c r="T36" s="2">
        <f t="shared" si="3"/>
        <v>0.67</v>
      </c>
      <c r="U36" s="2">
        <f t="shared" si="4"/>
        <v>0</v>
      </c>
      <c r="V36" s="4">
        <f t="shared" si="5"/>
        <v>0</v>
      </c>
      <c r="W36" s="4">
        <f t="shared" si="6"/>
        <v>0</v>
      </c>
      <c r="X36" s="4">
        <f t="shared" si="7"/>
        <v>0</v>
      </c>
      <c r="Y36" s="4">
        <f t="shared" si="8"/>
        <v>0</v>
      </c>
      <c r="Z36" s="4">
        <f t="shared" si="9"/>
        <v>0</v>
      </c>
      <c r="AA36" s="2">
        <f t="shared" si="10"/>
        <v>28</v>
      </c>
      <c r="AI36" s="1"/>
      <c r="AK36" t="s">
        <v>10</v>
      </c>
    </row>
    <row r="37" spans="1:37">
      <c r="A37" s="2">
        <v>0.25</v>
      </c>
      <c r="B37" s="5">
        <v>0.33300000000000002</v>
      </c>
      <c r="C37" s="5">
        <v>0.66700000000000004</v>
      </c>
      <c r="D37" s="5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>
        <v>1</v>
      </c>
      <c r="K37">
        <v>206</v>
      </c>
      <c r="L37">
        <v>14</v>
      </c>
      <c r="N37" t="s">
        <v>219</v>
      </c>
      <c r="O37" s="2">
        <v>14</v>
      </c>
      <c r="P37" s="4">
        <v>1</v>
      </c>
      <c r="Q37" s="2">
        <f t="shared" si="0"/>
        <v>112</v>
      </c>
      <c r="R37" s="2">
        <f t="shared" si="1"/>
        <v>2</v>
      </c>
      <c r="S37" s="2">
        <f t="shared" si="2"/>
        <v>0.67</v>
      </c>
      <c r="T37" s="2">
        <f t="shared" si="3"/>
        <v>1.33</v>
      </c>
      <c r="U37" s="2">
        <f t="shared" si="4"/>
        <v>0</v>
      </c>
      <c r="V37" s="4">
        <f t="shared" si="5"/>
        <v>0</v>
      </c>
      <c r="W37" s="4">
        <f t="shared" si="6"/>
        <v>0</v>
      </c>
      <c r="X37" s="4">
        <f t="shared" si="7"/>
        <v>0</v>
      </c>
      <c r="Y37" s="4">
        <f t="shared" si="8"/>
        <v>0</v>
      </c>
      <c r="Z37" s="4">
        <f t="shared" si="9"/>
        <v>0</v>
      </c>
      <c r="AA37" s="2">
        <f t="shared" si="10"/>
        <v>112</v>
      </c>
      <c r="AI37" s="1"/>
    </row>
    <row r="38" spans="1:37">
      <c r="A38" s="2">
        <v>0.25</v>
      </c>
      <c r="B38" s="5">
        <v>0.33300000000000002</v>
      </c>
      <c r="C38" s="5">
        <v>0.66700000000000004</v>
      </c>
      <c r="D38" s="5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>
        <v>1</v>
      </c>
      <c r="K38">
        <v>208</v>
      </c>
      <c r="L38" t="s">
        <v>10</v>
      </c>
      <c r="N38" t="s">
        <v>232</v>
      </c>
      <c r="O38" s="2">
        <v>18</v>
      </c>
      <c r="P38" s="4">
        <v>1</v>
      </c>
      <c r="Q38" s="2">
        <f t="shared" si="0"/>
        <v>0</v>
      </c>
      <c r="R38" s="2">
        <f t="shared" si="1"/>
        <v>0</v>
      </c>
      <c r="S38" s="2">
        <f t="shared" si="2"/>
        <v>0</v>
      </c>
      <c r="T38" s="2">
        <f t="shared" si="3"/>
        <v>0</v>
      </c>
      <c r="U38" s="2">
        <f t="shared" si="4"/>
        <v>0</v>
      </c>
      <c r="V38" s="4">
        <f t="shared" si="5"/>
        <v>0</v>
      </c>
      <c r="W38" s="4">
        <f t="shared" si="6"/>
        <v>0</v>
      </c>
      <c r="X38" s="4">
        <f t="shared" si="7"/>
        <v>0</v>
      </c>
      <c r="Y38" s="4">
        <f t="shared" si="8"/>
        <v>0</v>
      </c>
      <c r="Z38" s="4">
        <f t="shared" si="9"/>
        <v>0</v>
      </c>
      <c r="AA38" s="2">
        <f t="shared" si="10"/>
        <v>0</v>
      </c>
      <c r="AI38" s="1"/>
      <c r="AK38">
        <f>SUM(AI33:AI37)</f>
        <v>0</v>
      </c>
    </row>
    <row r="39" spans="1:37">
      <c r="A39" s="2">
        <v>0.25</v>
      </c>
      <c r="B39" s="5">
        <v>0.33300000000000002</v>
      </c>
      <c r="C39" s="5">
        <v>0.66700000000000004</v>
      </c>
      <c r="D39" s="5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>
        <v>1</v>
      </c>
      <c r="K39">
        <v>210</v>
      </c>
      <c r="L39" t="s">
        <v>10</v>
      </c>
      <c r="N39" t="s">
        <v>162</v>
      </c>
      <c r="O39" s="2">
        <v>3.25</v>
      </c>
      <c r="P39" s="4">
        <v>1</v>
      </c>
      <c r="Q39" s="2">
        <f t="shared" si="0"/>
        <v>32.5</v>
      </c>
      <c r="R39" s="2">
        <f t="shared" si="1"/>
        <v>2.5</v>
      </c>
      <c r="S39" s="2">
        <f t="shared" si="2"/>
        <v>0.83</v>
      </c>
      <c r="T39" s="2">
        <f t="shared" si="3"/>
        <v>1.67</v>
      </c>
      <c r="U39" s="2">
        <f t="shared" si="4"/>
        <v>0</v>
      </c>
      <c r="V39" s="4">
        <f t="shared" si="5"/>
        <v>0</v>
      </c>
      <c r="W39" s="4">
        <f t="shared" si="6"/>
        <v>0</v>
      </c>
      <c r="X39" s="4">
        <f t="shared" si="7"/>
        <v>0</v>
      </c>
      <c r="Y39" s="4">
        <f t="shared" si="8"/>
        <v>0</v>
      </c>
      <c r="Z39" s="4">
        <f t="shared" si="9"/>
        <v>0</v>
      </c>
      <c r="AA39" s="2">
        <f t="shared" si="10"/>
        <v>32.5</v>
      </c>
      <c r="AC39" t="s">
        <v>290</v>
      </c>
      <c r="AI39" s="1"/>
    </row>
    <row r="40" spans="1:37">
      <c r="A40" s="2">
        <v>0.25</v>
      </c>
      <c r="B40" s="5">
        <v>0.33300000000000002</v>
      </c>
      <c r="C40" s="5">
        <v>0.66700000000000004</v>
      </c>
      <c r="D40" s="5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>
        <v>1</v>
      </c>
      <c r="K40">
        <v>212</v>
      </c>
      <c r="L40" t="s">
        <v>10</v>
      </c>
      <c r="N40" t="s">
        <v>224</v>
      </c>
      <c r="O40" s="2">
        <v>4.75</v>
      </c>
      <c r="P40" s="4">
        <v>1</v>
      </c>
      <c r="Q40" s="2">
        <f t="shared" si="0"/>
        <v>47.5</v>
      </c>
      <c r="R40" s="2">
        <f t="shared" si="1"/>
        <v>2.5</v>
      </c>
      <c r="S40" s="2">
        <f t="shared" si="2"/>
        <v>0.83</v>
      </c>
      <c r="T40" s="2">
        <f t="shared" si="3"/>
        <v>1.67</v>
      </c>
      <c r="U40" s="2">
        <f t="shared" si="4"/>
        <v>0</v>
      </c>
      <c r="V40" s="4">
        <f t="shared" si="5"/>
        <v>0</v>
      </c>
      <c r="W40" s="4">
        <f t="shared" si="6"/>
        <v>0</v>
      </c>
      <c r="X40" s="4">
        <f t="shared" si="7"/>
        <v>0</v>
      </c>
      <c r="Y40" s="4">
        <f t="shared" si="8"/>
        <v>0</v>
      </c>
      <c r="Z40" s="4">
        <f t="shared" si="9"/>
        <v>0</v>
      </c>
      <c r="AA40" s="2">
        <f t="shared" si="10"/>
        <v>47.5</v>
      </c>
      <c r="AD40" t="s">
        <v>10</v>
      </c>
      <c r="AI40" s="1" t="s">
        <v>10</v>
      </c>
    </row>
    <row r="41" spans="1:37">
      <c r="A41" s="2">
        <v>0</v>
      </c>
      <c r="B41" s="5"/>
      <c r="C41" s="5"/>
      <c r="D41" s="5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>
        <v>1</v>
      </c>
      <c r="K41">
        <v>213</v>
      </c>
      <c r="L41" t="s">
        <v>10</v>
      </c>
      <c r="N41" t="s">
        <v>235</v>
      </c>
      <c r="O41" s="2">
        <v>6</v>
      </c>
      <c r="P41" s="4">
        <v>1</v>
      </c>
      <c r="Q41" s="2">
        <f t="shared" si="0"/>
        <v>0</v>
      </c>
      <c r="R41" s="2">
        <f t="shared" si="1"/>
        <v>0</v>
      </c>
      <c r="S41" s="2">
        <f t="shared" si="2"/>
        <v>0</v>
      </c>
      <c r="T41" s="2">
        <f t="shared" si="3"/>
        <v>0</v>
      </c>
      <c r="U41" s="2">
        <f t="shared" si="4"/>
        <v>0</v>
      </c>
      <c r="V41" s="4">
        <f t="shared" si="5"/>
        <v>0</v>
      </c>
      <c r="W41" s="4">
        <f t="shared" si="6"/>
        <v>0</v>
      </c>
      <c r="X41" s="4">
        <f t="shared" si="7"/>
        <v>0</v>
      </c>
      <c r="Y41" s="4">
        <f t="shared" si="8"/>
        <v>0</v>
      </c>
      <c r="Z41" s="4">
        <f t="shared" si="9"/>
        <v>0</v>
      </c>
      <c r="AA41" s="2">
        <f t="shared" si="10"/>
        <v>0</v>
      </c>
      <c r="AD41" t="s">
        <v>10</v>
      </c>
      <c r="AI41" s="1" t="s">
        <v>10</v>
      </c>
    </row>
    <row r="42" spans="1:37">
      <c r="A42" s="2">
        <v>0</v>
      </c>
      <c r="B42" s="5" t="s">
        <v>10</v>
      </c>
      <c r="C42" s="5" t="s">
        <v>10</v>
      </c>
      <c r="D42" s="5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>
        <v>1</v>
      </c>
      <c r="K42">
        <v>214</v>
      </c>
      <c r="L42">
        <v>5</v>
      </c>
      <c r="N42" t="s">
        <v>142</v>
      </c>
      <c r="O42" s="2">
        <v>0.5</v>
      </c>
      <c r="P42" s="4">
        <v>1</v>
      </c>
      <c r="Q42" s="2">
        <f t="shared" si="0"/>
        <v>2</v>
      </c>
      <c r="R42" s="2">
        <f t="shared" si="1"/>
        <v>0</v>
      </c>
      <c r="S42" s="2">
        <f t="shared" si="2"/>
        <v>0</v>
      </c>
      <c r="T42" s="2">
        <f t="shared" si="3"/>
        <v>0</v>
      </c>
      <c r="U42" s="2">
        <f t="shared" si="4"/>
        <v>0</v>
      </c>
      <c r="V42" s="4">
        <f t="shared" si="5"/>
        <v>0</v>
      </c>
      <c r="W42" s="4">
        <f t="shared" si="6"/>
        <v>0</v>
      </c>
      <c r="X42" s="4">
        <f t="shared" si="7"/>
        <v>0</v>
      </c>
      <c r="Y42" s="4">
        <f t="shared" si="8"/>
        <v>0</v>
      </c>
      <c r="Z42" s="4">
        <f t="shared" si="9"/>
        <v>0</v>
      </c>
      <c r="AA42" s="2">
        <f t="shared" si="10"/>
        <v>2</v>
      </c>
      <c r="AI42" s="1"/>
    </row>
    <row r="43" spans="1:37">
      <c r="A43" s="2">
        <v>0</v>
      </c>
      <c r="B43" s="5" t="s">
        <v>10</v>
      </c>
      <c r="C43" s="5" t="s">
        <v>10</v>
      </c>
      <c r="D43" s="5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>
        <v>1</v>
      </c>
      <c r="K43">
        <v>216</v>
      </c>
      <c r="L43">
        <f>17+8</f>
        <v>25</v>
      </c>
      <c r="N43" t="s">
        <v>156</v>
      </c>
      <c r="O43" s="2">
        <v>0.7</v>
      </c>
      <c r="P43" s="4">
        <v>1</v>
      </c>
      <c r="Q43" s="2">
        <f t="shared" si="0"/>
        <v>12.6</v>
      </c>
      <c r="R43" s="2">
        <f t="shared" si="1"/>
        <v>0</v>
      </c>
      <c r="S43" s="2">
        <f t="shared" si="2"/>
        <v>0</v>
      </c>
      <c r="T43" s="2">
        <f t="shared" si="3"/>
        <v>0</v>
      </c>
      <c r="U43" s="2">
        <f t="shared" si="4"/>
        <v>0</v>
      </c>
      <c r="V43" s="4">
        <f t="shared" si="5"/>
        <v>0</v>
      </c>
      <c r="W43" s="4">
        <f t="shared" si="6"/>
        <v>0</v>
      </c>
      <c r="X43" s="4">
        <f t="shared" si="7"/>
        <v>0</v>
      </c>
      <c r="Y43" s="4">
        <f t="shared" si="8"/>
        <v>0</v>
      </c>
      <c r="Z43" s="4">
        <f t="shared" si="9"/>
        <v>0</v>
      </c>
      <c r="AA43" s="2">
        <f t="shared" si="10"/>
        <v>12.6</v>
      </c>
      <c r="AI43" s="1"/>
    </row>
    <row r="44" spans="1:37">
      <c r="A44" s="2">
        <v>0</v>
      </c>
      <c r="B44" s="5" t="s">
        <v>10</v>
      </c>
      <c r="C44" s="5" t="s">
        <v>10</v>
      </c>
      <c r="D44" s="5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>
        <v>1</v>
      </c>
      <c r="K44">
        <v>218</v>
      </c>
      <c r="L44">
        <v>14</v>
      </c>
      <c r="N44" t="s">
        <v>214</v>
      </c>
      <c r="O44" s="2">
        <v>1.1000000000000001</v>
      </c>
      <c r="P44" s="4">
        <v>1</v>
      </c>
      <c r="Q44" s="2">
        <f t="shared" si="0"/>
        <v>22</v>
      </c>
      <c r="R44" s="2">
        <f t="shared" si="1"/>
        <v>0</v>
      </c>
      <c r="S44" s="2">
        <f t="shared" si="2"/>
        <v>0</v>
      </c>
      <c r="T44" s="2">
        <f t="shared" si="3"/>
        <v>0</v>
      </c>
      <c r="U44" s="2">
        <f t="shared" si="4"/>
        <v>0</v>
      </c>
      <c r="V44" s="4">
        <f t="shared" si="5"/>
        <v>0</v>
      </c>
      <c r="W44" s="4">
        <f t="shared" si="6"/>
        <v>0</v>
      </c>
      <c r="X44" s="4">
        <f t="shared" si="7"/>
        <v>0</v>
      </c>
      <c r="Y44" s="4">
        <f t="shared" si="8"/>
        <v>0</v>
      </c>
      <c r="Z44" s="4">
        <f t="shared" si="9"/>
        <v>0</v>
      </c>
      <c r="AA44" s="2">
        <f t="shared" si="10"/>
        <v>22</v>
      </c>
      <c r="AI44" s="1"/>
    </row>
    <row r="45" spans="1:37">
      <c r="A45" s="2">
        <v>0</v>
      </c>
      <c r="B45" s="5" t="s">
        <v>10</v>
      </c>
      <c r="C45" s="5" t="s">
        <v>10</v>
      </c>
      <c r="D45" s="5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>
        <v>1</v>
      </c>
      <c r="K45">
        <v>220</v>
      </c>
      <c r="L45" t="s">
        <v>10</v>
      </c>
      <c r="N45" t="s">
        <v>230</v>
      </c>
      <c r="O45" s="2">
        <v>1.4</v>
      </c>
      <c r="P45" s="4">
        <v>1</v>
      </c>
      <c r="Q45" s="2">
        <f t="shared" si="0"/>
        <v>0</v>
      </c>
      <c r="R45" s="2">
        <f t="shared" si="1"/>
        <v>0</v>
      </c>
      <c r="S45" s="2">
        <f t="shared" si="2"/>
        <v>0</v>
      </c>
      <c r="T45" s="2">
        <f t="shared" si="3"/>
        <v>0</v>
      </c>
      <c r="U45" s="2">
        <f t="shared" si="4"/>
        <v>0</v>
      </c>
      <c r="V45" s="4">
        <f t="shared" si="5"/>
        <v>0</v>
      </c>
      <c r="W45" s="4">
        <f t="shared" si="6"/>
        <v>0</v>
      </c>
      <c r="X45" s="4">
        <f t="shared" si="7"/>
        <v>0</v>
      </c>
      <c r="Y45" s="4">
        <f t="shared" si="8"/>
        <v>0</v>
      </c>
      <c r="Z45" s="4">
        <f t="shared" si="9"/>
        <v>0</v>
      </c>
      <c r="AA45" s="2">
        <f t="shared" si="10"/>
        <v>0</v>
      </c>
      <c r="AI45" s="1"/>
      <c r="AK45">
        <f>SUM(AI40:AI44)</f>
        <v>0</v>
      </c>
    </row>
    <row r="46" spans="1:37">
      <c r="A46" s="2">
        <v>0.15000000000000002</v>
      </c>
      <c r="B46" s="5">
        <v>0.33300000000000002</v>
      </c>
      <c r="C46" s="5">
        <v>0.66700000000000004</v>
      </c>
      <c r="D46" s="5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>
        <v>1</v>
      </c>
      <c r="K46">
        <v>221</v>
      </c>
      <c r="L46" t="s">
        <v>10</v>
      </c>
      <c r="N46" t="s">
        <v>144</v>
      </c>
      <c r="O46" s="2">
        <v>0.5</v>
      </c>
      <c r="P46" s="4">
        <v>1</v>
      </c>
      <c r="Q46" s="2">
        <f t="shared" si="0"/>
        <v>0</v>
      </c>
      <c r="R46" s="2">
        <f t="shared" si="1"/>
        <v>0</v>
      </c>
      <c r="S46" s="2">
        <f t="shared" si="2"/>
        <v>0</v>
      </c>
      <c r="T46" s="2">
        <f t="shared" si="3"/>
        <v>0</v>
      </c>
      <c r="U46" s="2">
        <f t="shared" si="4"/>
        <v>0</v>
      </c>
      <c r="V46" s="4">
        <f t="shared" si="5"/>
        <v>0</v>
      </c>
      <c r="W46" s="4">
        <f t="shared" si="6"/>
        <v>0</v>
      </c>
      <c r="X46" s="4">
        <f t="shared" si="7"/>
        <v>0</v>
      </c>
      <c r="Y46" s="4">
        <f t="shared" si="8"/>
        <v>0</v>
      </c>
      <c r="Z46" s="4">
        <f t="shared" si="9"/>
        <v>0</v>
      </c>
      <c r="AA46" s="2">
        <f t="shared" si="10"/>
        <v>0</v>
      </c>
      <c r="AI46" s="1"/>
      <c r="AK46" t="s">
        <v>17</v>
      </c>
    </row>
    <row r="47" spans="1:37">
      <c r="A47" s="2">
        <v>0.15000000000000002</v>
      </c>
      <c r="B47" s="5">
        <v>0.33300000000000002</v>
      </c>
      <c r="C47" s="5">
        <v>0.66700000000000004</v>
      </c>
      <c r="D47" s="5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>
        <v>1</v>
      </c>
      <c r="K47">
        <v>222</v>
      </c>
      <c r="L47">
        <v>9</v>
      </c>
      <c r="N47" t="s">
        <v>157</v>
      </c>
      <c r="O47" s="2">
        <v>0.7</v>
      </c>
      <c r="P47" s="4">
        <v>1</v>
      </c>
      <c r="Q47" s="2">
        <f t="shared" si="0"/>
        <v>2.8</v>
      </c>
      <c r="R47" s="2">
        <f t="shared" si="1"/>
        <v>0.6</v>
      </c>
      <c r="S47" s="2">
        <f t="shared" si="2"/>
        <v>0.2</v>
      </c>
      <c r="T47" s="2">
        <f t="shared" si="3"/>
        <v>0.4</v>
      </c>
      <c r="U47" s="2">
        <f t="shared" si="4"/>
        <v>0</v>
      </c>
      <c r="V47" s="4">
        <f t="shared" si="5"/>
        <v>0</v>
      </c>
      <c r="W47" s="4">
        <f t="shared" si="6"/>
        <v>0</v>
      </c>
      <c r="X47" s="4">
        <f t="shared" si="7"/>
        <v>0</v>
      </c>
      <c r="Y47" s="4">
        <f t="shared" si="8"/>
        <v>0</v>
      </c>
      <c r="Z47" s="4">
        <f t="shared" si="9"/>
        <v>0</v>
      </c>
      <c r="AA47" s="2">
        <f t="shared" si="10"/>
        <v>2.8</v>
      </c>
      <c r="AC47" t="s">
        <v>26</v>
      </c>
      <c r="AI47" s="1"/>
      <c r="AK47">
        <f>SUM(AK6:AK45)</f>
        <v>15811.06</v>
      </c>
    </row>
    <row r="48" spans="1:37">
      <c r="A48" s="2">
        <v>0.15000000000000002</v>
      </c>
      <c r="B48" s="5">
        <v>0.33300000000000002</v>
      </c>
      <c r="C48" s="5">
        <v>0.66700000000000004</v>
      </c>
      <c r="D48" s="5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>
        <v>1</v>
      </c>
      <c r="K48">
        <v>224</v>
      </c>
      <c r="L48">
        <v>6</v>
      </c>
      <c r="N48" t="s">
        <v>216</v>
      </c>
      <c r="O48" s="2">
        <v>0.8</v>
      </c>
      <c r="P48" s="4">
        <v>1</v>
      </c>
      <c r="Q48" s="2">
        <f t="shared" si="0"/>
        <v>0.8</v>
      </c>
      <c r="R48" s="2">
        <f t="shared" si="1"/>
        <v>0.15</v>
      </c>
      <c r="S48" s="2">
        <f t="shared" si="2"/>
        <v>0.05</v>
      </c>
      <c r="T48" s="2">
        <f t="shared" si="3"/>
        <v>0.1</v>
      </c>
      <c r="U48" s="2">
        <f t="shared" si="4"/>
        <v>0</v>
      </c>
      <c r="V48" s="4">
        <f t="shared" si="5"/>
        <v>0</v>
      </c>
      <c r="W48" s="4">
        <f t="shared" si="6"/>
        <v>0</v>
      </c>
      <c r="X48" s="4">
        <f t="shared" si="7"/>
        <v>0</v>
      </c>
      <c r="Y48" s="4">
        <f t="shared" si="8"/>
        <v>0</v>
      </c>
      <c r="Z48" s="4">
        <f t="shared" si="9"/>
        <v>0</v>
      </c>
      <c r="AA48" s="2">
        <f t="shared" si="10"/>
        <v>0.8</v>
      </c>
    </row>
    <row r="49" spans="1:37">
      <c r="A49" s="2">
        <v>0.15000000000000002</v>
      </c>
      <c r="B49" s="5">
        <v>0.33300000000000002</v>
      </c>
      <c r="C49" s="5">
        <v>0.66700000000000004</v>
      </c>
      <c r="D49" s="5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>
        <v>1</v>
      </c>
      <c r="K49">
        <v>226</v>
      </c>
      <c r="L49">
        <v>1</v>
      </c>
      <c r="N49" t="s">
        <v>231</v>
      </c>
      <c r="O49" s="2">
        <v>0.9</v>
      </c>
      <c r="P49" s="4">
        <v>1</v>
      </c>
      <c r="Q49" s="2">
        <f t="shared" si="0"/>
        <v>0</v>
      </c>
      <c r="R49" s="2">
        <f t="shared" si="1"/>
        <v>0</v>
      </c>
      <c r="S49" s="2">
        <f t="shared" si="2"/>
        <v>0</v>
      </c>
      <c r="T49" s="2">
        <f t="shared" si="3"/>
        <v>0</v>
      </c>
      <c r="U49" s="2">
        <f t="shared" si="4"/>
        <v>0</v>
      </c>
      <c r="V49" s="4">
        <f t="shared" si="5"/>
        <v>0</v>
      </c>
      <c r="W49" s="4">
        <f t="shared" si="6"/>
        <v>0</v>
      </c>
      <c r="X49" s="4">
        <f t="shared" si="7"/>
        <v>0</v>
      </c>
      <c r="Y49" s="4">
        <f t="shared" si="8"/>
        <v>0</v>
      </c>
      <c r="Z49" s="4">
        <f t="shared" si="9"/>
        <v>0</v>
      </c>
      <c r="AA49" s="2">
        <f t="shared" si="10"/>
        <v>0</v>
      </c>
      <c r="AC49" t="s">
        <v>24</v>
      </c>
    </row>
    <row r="50" spans="1:37">
      <c r="A50" s="2">
        <v>0.15000000000000002</v>
      </c>
      <c r="B50" s="5">
        <v>0.33300000000000002</v>
      </c>
      <c r="C50" s="5">
        <v>0.66700000000000004</v>
      </c>
      <c r="D50" s="5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>
        <v>1</v>
      </c>
      <c r="K50">
        <v>228</v>
      </c>
      <c r="L50" t="s">
        <v>10</v>
      </c>
      <c r="N50" t="s">
        <v>243</v>
      </c>
      <c r="O50" s="2">
        <v>1.5</v>
      </c>
      <c r="P50" s="4">
        <v>1</v>
      </c>
      <c r="Q50" s="2">
        <f t="shared" si="0"/>
        <v>0</v>
      </c>
      <c r="R50" s="2">
        <f t="shared" si="1"/>
        <v>0</v>
      </c>
      <c r="S50" s="2">
        <f t="shared" si="2"/>
        <v>0</v>
      </c>
      <c r="T50" s="2">
        <f t="shared" si="3"/>
        <v>0</v>
      </c>
      <c r="U50" s="2">
        <f t="shared" si="4"/>
        <v>0</v>
      </c>
      <c r="V50" s="4">
        <f t="shared" si="5"/>
        <v>0</v>
      </c>
      <c r="W50" s="4">
        <f t="shared" si="6"/>
        <v>0</v>
      </c>
      <c r="X50" s="4">
        <f t="shared" si="7"/>
        <v>0</v>
      </c>
      <c r="Y50" s="4">
        <f t="shared" si="8"/>
        <v>0</v>
      </c>
      <c r="Z50" s="4">
        <f t="shared" si="9"/>
        <v>0</v>
      </c>
      <c r="AA50" s="2">
        <f t="shared" si="10"/>
        <v>0</v>
      </c>
      <c r="AK50" s="1" t="s">
        <v>17</v>
      </c>
    </row>
    <row r="51" spans="1:37">
      <c r="A51" s="2">
        <v>10</v>
      </c>
      <c r="B51" s="5">
        <v>0.33300000000000002</v>
      </c>
      <c r="C51" s="5">
        <v>0.66700000000000004</v>
      </c>
      <c r="D51" s="5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>
        <v>1</v>
      </c>
      <c r="K51">
        <v>230</v>
      </c>
      <c r="L51" t="s">
        <v>10</v>
      </c>
      <c r="N51" t="s">
        <v>158</v>
      </c>
      <c r="O51" s="2">
        <v>187.4</v>
      </c>
      <c r="P51" s="4">
        <v>100</v>
      </c>
      <c r="Q51" s="2">
        <f t="shared" ref="Q51:Q82" si="11">ROUND(L51/P51*O51,2)</f>
        <v>0</v>
      </c>
      <c r="R51" s="2">
        <f t="shared" ref="R51:R82" si="12">ROUND(L51/P51*A51,2)</f>
        <v>0</v>
      </c>
      <c r="S51" s="2">
        <f t="shared" ref="S51:S82" si="13">IF(B51&gt;0,ROUND(R51*B51,2),0)</f>
        <v>0</v>
      </c>
      <c r="T51" s="2">
        <f t="shared" ref="T51:T82" si="14">IF(C51&gt;0,ROUND(R51*C51,2),0)</f>
        <v>0</v>
      </c>
      <c r="U51" s="2">
        <f t="shared" ref="U51:U82" si="15">IF(D51&gt;0,ROUND(R51*D51,2),0)</f>
        <v>0</v>
      </c>
      <c r="V51" s="4">
        <f t="shared" ref="V51:V82" si="16">IF(E51&gt;0,R51,0)</f>
        <v>0</v>
      </c>
      <c r="W51" s="4">
        <f t="shared" ref="W51:W82" si="17">IF(F51&gt;0,R51,0)</f>
        <v>0</v>
      </c>
      <c r="X51" s="4">
        <f t="shared" ref="X51:X82" si="18">IF(G51&gt;0,R51,0)</f>
        <v>0</v>
      </c>
      <c r="Y51" s="4">
        <f t="shared" ref="Y51:Y82" si="19">IF(H51&gt;0,R51,0)</f>
        <v>0</v>
      </c>
      <c r="Z51" s="4">
        <f t="shared" ref="Z51:Z82" si="20">IF(I51&gt;0,R51,0)</f>
        <v>0</v>
      </c>
      <c r="AA51" s="2">
        <f t="shared" ref="AA51:AA82" si="21">IF(J51&gt;0,Q51,0)</f>
        <v>0</v>
      </c>
      <c r="AC51" t="s">
        <v>25</v>
      </c>
    </row>
    <row r="52" spans="1:37">
      <c r="A52" s="2">
        <v>10</v>
      </c>
      <c r="B52" s="5">
        <v>0.33300000000000002</v>
      </c>
      <c r="C52" s="5">
        <v>0.66700000000000004</v>
      </c>
      <c r="D52" s="5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>
        <v>1</v>
      </c>
      <c r="K52">
        <v>232</v>
      </c>
      <c r="L52" t="s">
        <v>10</v>
      </c>
      <c r="N52" t="s">
        <v>217</v>
      </c>
      <c r="O52" s="2">
        <v>272</v>
      </c>
      <c r="P52" s="4">
        <v>100</v>
      </c>
      <c r="Q52" s="2">
        <f t="shared" si="11"/>
        <v>0</v>
      </c>
      <c r="R52" s="2">
        <f t="shared" si="12"/>
        <v>0</v>
      </c>
      <c r="S52" s="2">
        <f t="shared" si="13"/>
        <v>0</v>
      </c>
      <c r="T52" s="2">
        <f t="shared" si="14"/>
        <v>0</v>
      </c>
      <c r="U52" s="2">
        <f t="shared" si="15"/>
        <v>0</v>
      </c>
      <c r="V52" s="4">
        <f t="shared" si="16"/>
        <v>0</v>
      </c>
      <c r="W52" s="4">
        <f t="shared" si="17"/>
        <v>0</v>
      </c>
      <c r="X52" s="4">
        <f t="shared" si="18"/>
        <v>0</v>
      </c>
      <c r="Y52" s="4">
        <f t="shared" si="19"/>
        <v>0</v>
      </c>
      <c r="Z52" s="4">
        <f t="shared" si="20"/>
        <v>0</v>
      </c>
      <c r="AA52" s="2">
        <f t="shared" si="21"/>
        <v>0</v>
      </c>
      <c r="AK52" t="s">
        <v>17</v>
      </c>
    </row>
    <row r="53" spans="1:37">
      <c r="A53" s="2">
        <v>1</v>
      </c>
      <c r="B53" s="5">
        <v>0.33300000000000002</v>
      </c>
      <c r="C53" s="5">
        <v>0.66700000000000004</v>
      </c>
      <c r="D53" s="5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>
        <v>1</v>
      </c>
      <c r="K53">
        <v>234</v>
      </c>
      <c r="L53" t="s">
        <v>10</v>
      </c>
      <c r="N53" t="s">
        <v>148</v>
      </c>
      <c r="O53" s="2">
        <v>12</v>
      </c>
      <c r="P53" s="4">
        <v>1</v>
      </c>
      <c r="Q53" s="2">
        <f t="shared" si="11"/>
        <v>0</v>
      </c>
      <c r="R53" s="2">
        <f t="shared" si="12"/>
        <v>0</v>
      </c>
      <c r="S53" s="2">
        <f t="shared" si="13"/>
        <v>0</v>
      </c>
      <c r="T53" s="2">
        <f t="shared" si="14"/>
        <v>0</v>
      </c>
      <c r="U53" s="2">
        <f t="shared" si="15"/>
        <v>0</v>
      </c>
      <c r="V53" s="4">
        <f t="shared" si="16"/>
        <v>0</v>
      </c>
      <c r="W53" s="4">
        <f t="shared" si="17"/>
        <v>0</v>
      </c>
      <c r="X53" s="4">
        <f t="shared" si="18"/>
        <v>0</v>
      </c>
      <c r="Y53" s="4">
        <f t="shared" si="19"/>
        <v>0</v>
      </c>
      <c r="Z53" s="4">
        <f t="shared" si="20"/>
        <v>0</v>
      </c>
      <c r="AA53" s="2">
        <f t="shared" si="21"/>
        <v>0</v>
      </c>
      <c r="AC53" t="s">
        <v>23</v>
      </c>
    </row>
    <row r="54" spans="1:37">
      <c r="A54" s="2">
        <v>1</v>
      </c>
      <c r="B54" s="5">
        <v>0.33300000000000002</v>
      </c>
      <c r="C54" s="5">
        <v>0.66700000000000004</v>
      </c>
      <c r="D54" s="5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>
        <v>1</v>
      </c>
      <c r="K54">
        <v>235</v>
      </c>
      <c r="L54" t="s">
        <v>10</v>
      </c>
      <c r="N54" t="s">
        <v>163</v>
      </c>
      <c r="O54" s="2">
        <v>18</v>
      </c>
      <c r="P54" s="4">
        <v>1</v>
      </c>
      <c r="Q54" s="2">
        <f t="shared" si="11"/>
        <v>0</v>
      </c>
      <c r="R54" s="2">
        <f t="shared" si="12"/>
        <v>0</v>
      </c>
      <c r="S54" s="2">
        <f t="shared" si="13"/>
        <v>0</v>
      </c>
      <c r="T54" s="2">
        <f t="shared" si="14"/>
        <v>0</v>
      </c>
      <c r="U54" s="2">
        <f t="shared" si="15"/>
        <v>0</v>
      </c>
      <c r="V54" s="4">
        <f t="shared" si="16"/>
        <v>0</v>
      </c>
      <c r="W54" s="4">
        <f t="shared" si="17"/>
        <v>0</v>
      </c>
      <c r="X54" s="4">
        <f t="shared" si="18"/>
        <v>0</v>
      </c>
      <c r="Y54" s="4">
        <f t="shared" si="19"/>
        <v>0</v>
      </c>
      <c r="Z54" s="4">
        <f t="shared" si="20"/>
        <v>0</v>
      </c>
      <c r="AA54" s="2">
        <f t="shared" si="21"/>
        <v>0</v>
      </c>
      <c r="AK54" t="s">
        <v>17</v>
      </c>
    </row>
    <row r="55" spans="1:37">
      <c r="A55" s="2">
        <v>1</v>
      </c>
      <c r="B55" s="5">
        <v>0.33300000000000002</v>
      </c>
      <c r="C55" s="5">
        <v>0.66700000000000004</v>
      </c>
      <c r="D55" s="5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>
        <v>1</v>
      </c>
      <c r="K55">
        <v>236</v>
      </c>
      <c r="L55" t="s">
        <v>10</v>
      </c>
      <c r="N55" t="s">
        <v>225</v>
      </c>
      <c r="O55" s="2">
        <v>25</v>
      </c>
      <c r="P55" s="4">
        <v>1</v>
      </c>
      <c r="Q55" s="2">
        <f t="shared" si="11"/>
        <v>0</v>
      </c>
      <c r="R55" s="2">
        <f t="shared" si="12"/>
        <v>0</v>
      </c>
      <c r="S55" s="2">
        <f t="shared" si="13"/>
        <v>0</v>
      </c>
      <c r="T55" s="2">
        <f t="shared" si="14"/>
        <v>0</v>
      </c>
      <c r="U55" s="2">
        <f t="shared" si="15"/>
        <v>0</v>
      </c>
      <c r="V55" s="4">
        <f t="shared" si="16"/>
        <v>0</v>
      </c>
      <c r="W55" s="4">
        <f t="shared" si="17"/>
        <v>0</v>
      </c>
      <c r="X55" s="4">
        <f t="shared" si="18"/>
        <v>0</v>
      </c>
      <c r="Y55" s="4">
        <f t="shared" si="19"/>
        <v>0</v>
      </c>
      <c r="Z55" s="4">
        <f t="shared" si="20"/>
        <v>0</v>
      </c>
      <c r="AA55" s="2">
        <f t="shared" si="21"/>
        <v>0</v>
      </c>
    </row>
    <row r="56" spans="1:37">
      <c r="A56" s="2">
        <v>1</v>
      </c>
      <c r="B56" s="5">
        <v>0.33300000000000002</v>
      </c>
      <c r="C56" s="5">
        <v>0.66700000000000004</v>
      </c>
      <c r="D56" s="5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>
        <v>1</v>
      </c>
      <c r="K56">
        <v>238</v>
      </c>
      <c r="L56" t="s">
        <v>10</v>
      </c>
      <c r="N56" t="s">
        <v>236</v>
      </c>
      <c r="O56" s="2">
        <v>35</v>
      </c>
      <c r="P56" s="4">
        <v>1</v>
      </c>
      <c r="Q56" s="2">
        <f t="shared" si="11"/>
        <v>0</v>
      </c>
      <c r="R56" s="2">
        <f t="shared" si="12"/>
        <v>0</v>
      </c>
      <c r="S56" s="2">
        <f t="shared" si="13"/>
        <v>0</v>
      </c>
      <c r="T56" s="2">
        <f t="shared" si="14"/>
        <v>0</v>
      </c>
      <c r="U56" s="2">
        <f t="shared" si="15"/>
        <v>0</v>
      </c>
      <c r="V56" s="4">
        <f t="shared" si="16"/>
        <v>0</v>
      </c>
      <c r="W56" s="4">
        <f t="shared" si="17"/>
        <v>0</v>
      </c>
      <c r="X56" s="4">
        <f t="shared" si="18"/>
        <v>0</v>
      </c>
      <c r="Y56" s="4">
        <f t="shared" si="19"/>
        <v>0</v>
      </c>
      <c r="Z56" s="4">
        <f t="shared" si="20"/>
        <v>0</v>
      </c>
      <c r="AA56" s="2">
        <f t="shared" si="21"/>
        <v>0</v>
      </c>
    </row>
    <row r="57" spans="1:37">
      <c r="A57" s="2">
        <v>0.15</v>
      </c>
      <c r="B57" s="5">
        <v>0.33300000000000002</v>
      </c>
      <c r="C57" s="5">
        <v>0.66700000000000004</v>
      </c>
      <c r="D57" s="5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>
        <v>1</v>
      </c>
      <c r="K57">
        <v>240</v>
      </c>
      <c r="L57">
        <v>5</v>
      </c>
      <c r="N57" t="s">
        <v>233</v>
      </c>
      <c r="O57" s="2">
        <v>2</v>
      </c>
      <c r="P57" s="4">
        <v>1</v>
      </c>
      <c r="Q57" s="2">
        <f t="shared" si="11"/>
        <v>0</v>
      </c>
      <c r="R57" s="2">
        <f t="shared" si="12"/>
        <v>0</v>
      </c>
      <c r="S57" s="2">
        <f t="shared" si="13"/>
        <v>0</v>
      </c>
      <c r="T57" s="2">
        <f t="shared" si="14"/>
        <v>0</v>
      </c>
      <c r="U57" s="2">
        <f t="shared" si="15"/>
        <v>0</v>
      </c>
      <c r="V57" s="4">
        <f t="shared" si="16"/>
        <v>0</v>
      </c>
      <c r="W57" s="4">
        <f t="shared" si="17"/>
        <v>0</v>
      </c>
      <c r="X57" s="4">
        <f t="shared" si="18"/>
        <v>0</v>
      </c>
      <c r="Y57" s="4">
        <f t="shared" si="19"/>
        <v>0</v>
      </c>
      <c r="Z57" s="4">
        <f t="shared" si="20"/>
        <v>0</v>
      </c>
      <c r="AA57" s="2">
        <f t="shared" si="21"/>
        <v>0</v>
      </c>
      <c r="AC57" t="s">
        <v>22</v>
      </c>
      <c r="AK57" t="s">
        <v>63</v>
      </c>
    </row>
    <row r="58" spans="1:37">
      <c r="A58" s="2">
        <v>0.15</v>
      </c>
      <c r="B58" s="5">
        <v>0.33300000000000002</v>
      </c>
      <c r="C58" s="5">
        <v>0.66700000000000004</v>
      </c>
      <c r="D58" s="5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>
        <v>1</v>
      </c>
      <c r="K58">
        <v>242</v>
      </c>
      <c r="L58">
        <v>3</v>
      </c>
      <c r="N58" t="s">
        <v>220</v>
      </c>
      <c r="O58" s="2">
        <v>1.75</v>
      </c>
      <c r="P58" s="4">
        <v>1</v>
      </c>
      <c r="Q58" s="2">
        <f t="shared" si="11"/>
        <v>0</v>
      </c>
      <c r="R58" s="2">
        <f t="shared" si="12"/>
        <v>0</v>
      </c>
      <c r="S58" s="2">
        <f t="shared" si="13"/>
        <v>0</v>
      </c>
      <c r="T58" s="2">
        <f t="shared" si="14"/>
        <v>0</v>
      </c>
      <c r="U58" s="2">
        <f t="shared" si="15"/>
        <v>0</v>
      </c>
      <c r="V58" s="4">
        <f t="shared" si="16"/>
        <v>0</v>
      </c>
      <c r="W58" s="4">
        <f t="shared" si="17"/>
        <v>0</v>
      </c>
      <c r="X58" s="4">
        <f t="shared" si="18"/>
        <v>0</v>
      </c>
      <c r="Y58" s="4">
        <f t="shared" si="19"/>
        <v>0</v>
      </c>
      <c r="Z58" s="4">
        <f t="shared" si="20"/>
        <v>0</v>
      </c>
      <c r="AA58" s="2">
        <f t="shared" si="21"/>
        <v>0</v>
      </c>
    </row>
    <row r="59" spans="1:37">
      <c r="A59" s="2">
        <v>0.15000000000000002</v>
      </c>
      <c r="B59" s="5">
        <v>0.33300000000000002</v>
      </c>
      <c r="C59" s="5">
        <v>0.66700000000000004</v>
      </c>
      <c r="D59" s="5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>
        <v>1</v>
      </c>
      <c r="K59">
        <v>244</v>
      </c>
      <c r="L59" t="s">
        <v>10</v>
      </c>
      <c r="N59" t="s">
        <v>159</v>
      </c>
      <c r="O59" s="2">
        <v>1.75</v>
      </c>
      <c r="P59" s="4">
        <v>1</v>
      </c>
      <c r="Q59" s="2">
        <f t="shared" si="11"/>
        <v>0</v>
      </c>
      <c r="R59" s="2">
        <f t="shared" si="12"/>
        <v>0</v>
      </c>
      <c r="S59" s="2">
        <f t="shared" si="13"/>
        <v>0</v>
      </c>
      <c r="T59" s="2">
        <f t="shared" si="14"/>
        <v>0</v>
      </c>
      <c r="U59" s="2">
        <f t="shared" si="15"/>
        <v>0</v>
      </c>
      <c r="V59" s="4">
        <f t="shared" si="16"/>
        <v>0</v>
      </c>
      <c r="W59" s="4">
        <f t="shared" si="17"/>
        <v>0</v>
      </c>
      <c r="X59" s="4">
        <f t="shared" si="18"/>
        <v>0</v>
      </c>
      <c r="Y59" s="4">
        <f t="shared" si="19"/>
        <v>0</v>
      </c>
      <c r="Z59" s="4">
        <f t="shared" si="20"/>
        <v>0</v>
      </c>
      <c r="AA59" s="2">
        <f t="shared" si="21"/>
        <v>0</v>
      </c>
    </row>
    <row r="60" spans="1:37">
      <c r="A60" s="2">
        <v>0.15000000000000002</v>
      </c>
      <c r="B60" s="5">
        <v>0.33300000000000002</v>
      </c>
      <c r="C60" s="5">
        <v>0.66700000000000004</v>
      </c>
      <c r="D60" s="5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>
        <v>1</v>
      </c>
      <c r="K60">
        <v>246</v>
      </c>
      <c r="L60" t="s">
        <v>10</v>
      </c>
      <c r="N60" t="s">
        <v>221</v>
      </c>
      <c r="O60" s="2">
        <v>14</v>
      </c>
      <c r="P60" s="4">
        <v>1</v>
      </c>
      <c r="Q60" s="2">
        <f t="shared" si="11"/>
        <v>0</v>
      </c>
      <c r="R60" s="2">
        <f t="shared" si="12"/>
        <v>0</v>
      </c>
      <c r="S60" s="2">
        <f t="shared" si="13"/>
        <v>0</v>
      </c>
      <c r="T60" s="2">
        <f t="shared" si="14"/>
        <v>0</v>
      </c>
      <c r="U60" s="2">
        <f t="shared" si="15"/>
        <v>0</v>
      </c>
      <c r="V60" s="4">
        <f t="shared" si="16"/>
        <v>0</v>
      </c>
      <c r="W60" s="4">
        <f t="shared" si="17"/>
        <v>0</v>
      </c>
      <c r="X60" s="4">
        <f t="shared" si="18"/>
        <v>0</v>
      </c>
      <c r="Y60" s="4">
        <f t="shared" si="19"/>
        <v>0</v>
      </c>
      <c r="Z60" s="4">
        <f t="shared" si="20"/>
        <v>0</v>
      </c>
      <c r="AA60" s="2">
        <f t="shared" si="21"/>
        <v>0</v>
      </c>
    </row>
    <row r="61" spans="1:37">
      <c r="A61" s="2">
        <v>0.15000000000000002</v>
      </c>
      <c r="B61" s="5">
        <v>0.33300000000000002</v>
      </c>
      <c r="C61" s="5">
        <v>0.66700000000000004</v>
      </c>
      <c r="D61" s="5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>
        <v>1</v>
      </c>
      <c r="K61">
        <v>247</v>
      </c>
      <c r="L61" t="s">
        <v>10</v>
      </c>
      <c r="N61" t="s">
        <v>218</v>
      </c>
      <c r="O61" s="2">
        <v>4.5</v>
      </c>
      <c r="P61" s="4">
        <v>1</v>
      </c>
      <c r="Q61" s="2">
        <f t="shared" si="11"/>
        <v>0</v>
      </c>
      <c r="R61" s="2">
        <f t="shared" si="12"/>
        <v>0</v>
      </c>
      <c r="S61" s="2">
        <f t="shared" si="13"/>
        <v>0</v>
      </c>
      <c r="T61" s="2">
        <f t="shared" si="14"/>
        <v>0</v>
      </c>
      <c r="U61" s="2">
        <f t="shared" si="15"/>
        <v>0</v>
      </c>
      <c r="V61" s="4">
        <f t="shared" si="16"/>
        <v>0</v>
      </c>
      <c r="W61" s="4">
        <f t="shared" si="17"/>
        <v>0</v>
      </c>
      <c r="X61" s="4">
        <f t="shared" si="18"/>
        <v>0</v>
      </c>
      <c r="Y61" s="4">
        <f t="shared" si="19"/>
        <v>0</v>
      </c>
      <c r="Z61" s="4">
        <f t="shared" si="20"/>
        <v>0</v>
      </c>
      <c r="AA61" s="2">
        <f t="shared" si="21"/>
        <v>0</v>
      </c>
    </row>
    <row r="62" spans="1:37">
      <c r="A62" s="2">
        <v>0.25</v>
      </c>
      <c r="B62" s="5">
        <v>0.33300000000000002</v>
      </c>
      <c r="C62" s="5">
        <v>0.66700000000000004</v>
      </c>
      <c r="D62" s="5" t="s">
        <v>10</v>
      </c>
      <c r="E62" s="4"/>
      <c r="F62" s="4"/>
      <c r="G62" s="4"/>
      <c r="H62" s="4"/>
      <c r="I62" s="4"/>
      <c r="J62" s="4">
        <v>1</v>
      </c>
      <c r="K62">
        <v>248</v>
      </c>
      <c r="L62">
        <v>17</v>
      </c>
      <c r="N62" t="s">
        <v>222</v>
      </c>
      <c r="O62" s="2">
        <v>7</v>
      </c>
      <c r="P62" s="4">
        <v>1</v>
      </c>
      <c r="Q62" s="2">
        <f t="shared" si="11"/>
        <v>0</v>
      </c>
      <c r="R62" s="2">
        <f t="shared" si="12"/>
        <v>0</v>
      </c>
      <c r="S62" s="2">
        <f t="shared" si="13"/>
        <v>0</v>
      </c>
      <c r="T62" s="2">
        <f t="shared" si="14"/>
        <v>0</v>
      </c>
      <c r="U62" s="2">
        <f t="shared" si="15"/>
        <v>0</v>
      </c>
      <c r="V62" s="4">
        <f t="shared" si="16"/>
        <v>0</v>
      </c>
      <c r="W62" s="4">
        <f t="shared" si="17"/>
        <v>0</v>
      </c>
      <c r="X62" s="4">
        <f t="shared" si="18"/>
        <v>0</v>
      </c>
      <c r="Y62" s="4">
        <f t="shared" si="19"/>
        <v>0</v>
      </c>
      <c r="Z62" s="4">
        <f t="shared" si="20"/>
        <v>0</v>
      </c>
      <c r="AA62" s="2">
        <f t="shared" si="21"/>
        <v>0</v>
      </c>
    </row>
    <row r="63" spans="1:37">
      <c r="A63" s="2">
        <v>0.25</v>
      </c>
      <c r="B63" s="5">
        <v>0.33300000000000002</v>
      </c>
      <c r="C63" s="5">
        <v>0.66700000000000004</v>
      </c>
      <c r="D63" s="5" t="s">
        <v>10</v>
      </c>
      <c r="E63" s="4"/>
      <c r="F63" s="4"/>
      <c r="G63" s="4"/>
      <c r="H63" s="4"/>
      <c r="I63" s="4"/>
      <c r="J63" s="4">
        <v>1</v>
      </c>
      <c r="K63">
        <v>250</v>
      </c>
      <c r="L63">
        <v>10</v>
      </c>
      <c r="N63" t="s">
        <v>209</v>
      </c>
      <c r="O63" s="2">
        <v>14</v>
      </c>
      <c r="P63" s="4">
        <v>1</v>
      </c>
      <c r="Q63" s="2">
        <f t="shared" si="11"/>
        <v>0</v>
      </c>
      <c r="R63" s="2">
        <f t="shared" si="12"/>
        <v>0</v>
      </c>
      <c r="S63" s="2">
        <f t="shared" si="13"/>
        <v>0</v>
      </c>
      <c r="T63" s="2">
        <f t="shared" si="14"/>
        <v>0</v>
      </c>
      <c r="U63" s="2">
        <f t="shared" si="15"/>
        <v>0</v>
      </c>
      <c r="V63" s="4">
        <f t="shared" si="16"/>
        <v>0</v>
      </c>
      <c r="W63" s="4">
        <f t="shared" si="17"/>
        <v>0</v>
      </c>
      <c r="X63" s="4">
        <f t="shared" si="18"/>
        <v>0</v>
      </c>
      <c r="Y63" s="4">
        <f t="shared" si="19"/>
        <v>0</v>
      </c>
      <c r="Z63" s="4">
        <f t="shared" si="20"/>
        <v>0</v>
      </c>
      <c r="AA63" s="2">
        <f t="shared" si="21"/>
        <v>0</v>
      </c>
    </row>
    <row r="64" spans="1:37">
      <c r="A64" s="2">
        <v>0</v>
      </c>
      <c r="B64" s="5" t="s">
        <v>10</v>
      </c>
      <c r="C64" s="5" t="s">
        <v>10</v>
      </c>
      <c r="D64" s="5" t="s">
        <v>10</v>
      </c>
      <c r="E64" s="4"/>
      <c r="F64" s="4"/>
      <c r="G64" s="4"/>
      <c r="H64" s="4"/>
      <c r="I64" s="4"/>
      <c r="J64" s="4">
        <v>1</v>
      </c>
      <c r="K64">
        <v>252</v>
      </c>
      <c r="L64">
        <v>27</v>
      </c>
      <c r="N64" t="s">
        <v>210</v>
      </c>
      <c r="O64" s="2">
        <v>1.1000000000000001</v>
      </c>
      <c r="P64" s="4">
        <v>1</v>
      </c>
      <c r="Q64" s="2">
        <f t="shared" si="11"/>
        <v>0</v>
      </c>
      <c r="R64" s="2">
        <f t="shared" si="12"/>
        <v>0</v>
      </c>
      <c r="S64" s="2">
        <f t="shared" si="13"/>
        <v>0</v>
      </c>
      <c r="T64" s="2">
        <f t="shared" si="14"/>
        <v>0</v>
      </c>
      <c r="U64" s="2">
        <f t="shared" si="15"/>
        <v>0</v>
      </c>
      <c r="V64" s="4">
        <f t="shared" si="16"/>
        <v>0</v>
      </c>
      <c r="W64" s="4">
        <f t="shared" si="17"/>
        <v>0</v>
      </c>
      <c r="X64" s="4">
        <f t="shared" si="18"/>
        <v>0</v>
      </c>
      <c r="Y64" s="4">
        <f t="shared" si="19"/>
        <v>0</v>
      </c>
      <c r="Z64" s="4">
        <f t="shared" si="20"/>
        <v>0</v>
      </c>
      <c r="AA64" s="2">
        <f t="shared" si="21"/>
        <v>0</v>
      </c>
    </row>
    <row r="65" spans="1:27">
      <c r="A65" s="2">
        <v>0.15000000000000002</v>
      </c>
      <c r="B65" s="5">
        <v>0.33300000000000002</v>
      </c>
      <c r="C65" s="5">
        <v>0.66700000000000004</v>
      </c>
      <c r="D65" s="5" t="s">
        <v>10</v>
      </c>
      <c r="E65" s="4"/>
      <c r="F65" s="4"/>
      <c r="G65" s="4"/>
      <c r="H65" s="4"/>
      <c r="I65" s="4"/>
      <c r="J65" s="4">
        <v>1</v>
      </c>
      <c r="K65">
        <v>254</v>
      </c>
      <c r="L65" t="s">
        <v>10</v>
      </c>
      <c r="N65" t="s">
        <v>215</v>
      </c>
      <c r="O65" s="2">
        <v>0.8</v>
      </c>
      <c r="P65" s="4">
        <v>1</v>
      </c>
      <c r="Q65" s="2">
        <f t="shared" si="11"/>
        <v>0</v>
      </c>
      <c r="R65" s="2">
        <f t="shared" si="12"/>
        <v>0</v>
      </c>
      <c r="S65" s="2">
        <f t="shared" si="13"/>
        <v>0</v>
      </c>
      <c r="T65" s="2">
        <f t="shared" si="14"/>
        <v>0</v>
      </c>
      <c r="U65" s="2">
        <f t="shared" si="15"/>
        <v>0</v>
      </c>
      <c r="V65" s="4">
        <f t="shared" si="16"/>
        <v>0</v>
      </c>
      <c r="W65" s="4">
        <f t="shared" si="17"/>
        <v>0</v>
      </c>
      <c r="X65" s="4">
        <f t="shared" si="18"/>
        <v>0</v>
      </c>
      <c r="Y65" s="4">
        <f t="shared" si="19"/>
        <v>0</v>
      </c>
      <c r="Z65" s="4">
        <f t="shared" si="20"/>
        <v>0</v>
      </c>
      <c r="AA65" s="2">
        <f t="shared" si="21"/>
        <v>0</v>
      </c>
    </row>
    <row r="66" spans="1:27">
      <c r="A66" s="2">
        <v>0.25</v>
      </c>
      <c r="B66" s="5">
        <v>0.33300000000000002</v>
      </c>
      <c r="C66" s="5">
        <v>0.66700000000000004</v>
      </c>
      <c r="D66" s="5" t="s">
        <v>10</v>
      </c>
      <c r="E66" s="4"/>
      <c r="F66" s="4"/>
      <c r="G66" s="4"/>
      <c r="H66" s="4"/>
      <c r="I66" s="4"/>
      <c r="J66" s="4">
        <v>1</v>
      </c>
      <c r="K66">
        <v>256</v>
      </c>
      <c r="L66" t="s">
        <v>10</v>
      </c>
      <c r="N66" t="s">
        <v>139</v>
      </c>
      <c r="O66" s="2">
        <v>2.25</v>
      </c>
      <c r="P66" s="4">
        <v>1</v>
      </c>
      <c r="Q66" s="2">
        <f t="shared" si="11"/>
        <v>0</v>
      </c>
      <c r="R66" s="2">
        <f t="shared" si="12"/>
        <v>0</v>
      </c>
      <c r="S66" s="2">
        <f t="shared" si="13"/>
        <v>0</v>
      </c>
      <c r="T66" s="2">
        <f t="shared" si="14"/>
        <v>0</v>
      </c>
      <c r="U66" s="2">
        <f t="shared" si="15"/>
        <v>0</v>
      </c>
      <c r="V66" s="4">
        <f t="shared" si="16"/>
        <v>0</v>
      </c>
      <c r="W66" s="4">
        <f t="shared" si="17"/>
        <v>0</v>
      </c>
      <c r="X66" s="4">
        <f t="shared" si="18"/>
        <v>0</v>
      </c>
      <c r="Y66" s="4">
        <f t="shared" si="19"/>
        <v>0</v>
      </c>
      <c r="Z66" s="4">
        <f t="shared" si="20"/>
        <v>0</v>
      </c>
      <c r="AA66" s="2">
        <f t="shared" si="21"/>
        <v>0</v>
      </c>
    </row>
    <row r="67" spans="1:27">
      <c r="A67" s="2">
        <v>0</v>
      </c>
      <c r="B67" s="5" t="s">
        <v>10</v>
      </c>
      <c r="C67" s="5" t="s">
        <v>10</v>
      </c>
      <c r="D67" s="5" t="s">
        <v>10</v>
      </c>
      <c r="E67" s="4"/>
      <c r="F67" s="4"/>
      <c r="G67" s="4"/>
      <c r="H67" s="4"/>
      <c r="I67" s="4"/>
      <c r="J67" s="4">
        <v>1</v>
      </c>
      <c r="K67">
        <v>258</v>
      </c>
      <c r="L67" t="s">
        <v>10</v>
      </c>
      <c r="N67" t="s">
        <v>140</v>
      </c>
      <c r="O67" s="2">
        <v>0.5</v>
      </c>
      <c r="P67" s="4">
        <v>1</v>
      </c>
      <c r="Q67" s="2">
        <f t="shared" si="11"/>
        <v>0</v>
      </c>
      <c r="R67" s="2">
        <f t="shared" si="12"/>
        <v>0</v>
      </c>
      <c r="S67" s="2">
        <f t="shared" si="13"/>
        <v>0</v>
      </c>
      <c r="T67" s="2">
        <f t="shared" si="14"/>
        <v>0</v>
      </c>
      <c r="U67" s="2">
        <f t="shared" si="15"/>
        <v>0</v>
      </c>
      <c r="V67" s="4">
        <f t="shared" si="16"/>
        <v>0</v>
      </c>
      <c r="W67" s="4">
        <f t="shared" si="17"/>
        <v>0</v>
      </c>
      <c r="X67" s="4">
        <f t="shared" si="18"/>
        <v>0</v>
      </c>
      <c r="Y67" s="4">
        <f t="shared" si="19"/>
        <v>0</v>
      </c>
      <c r="Z67" s="4">
        <f t="shared" si="20"/>
        <v>0</v>
      </c>
      <c r="AA67" s="2">
        <f t="shared" si="21"/>
        <v>0</v>
      </c>
    </row>
    <row r="68" spans="1:27">
      <c r="A68" s="2">
        <v>0.15000000000000002</v>
      </c>
      <c r="B68" s="5">
        <v>0.33300000000000002</v>
      </c>
      <c r="C68" s="5">
        <v>0.66700000000000004</v>
      </c>
      <c r="D68" s="5" t="s">
        <v>10</v>
      </c>
      <c r="E68" s="4"/>
      <c r="F68" s="4"/>
      <c r="G68" s="4"/>
      <c r="H68" s="4"/>
      <c r="I68" s="4"/>
      <c r="J68" s="4">
        <v>1</v>
      </c>
      <c r="K68">
        <v>262</v>
      </c>
      <c r="L68" t="s">
        <v>10</v>
      </c>
      <c r="N68" t="s">
        <v>143</v>
      </c>
      <c r="O68" s="2">
        <v>0.5</v>
      </c>
      <c r="P68" s="4">
        <v>1</v>
      </c>
      <c r="Q68" s="2">
        <f t="shared" si="11"/>
        <v>0</v>
      </c>
      <c r="R68" s="2">
        <f t="shared" si="12"/>
        <v>0</v>
      </c>
      <c r="S68" s="2">
        <f t="shared" si="13"/>
        <v>0</v>
      </c>
      <c r="T68" s="2">
        <f t="shared" si="14"/>
        <v>0</v>
      </c>
      <c r="U68" s="2">
        <f t="shared" si="15"/>
        <v>0</v>
      </c>
      <c r="V68" s="4">
        <f t="shared" si="16"/>
        <v>0</v>
      </c>
      <c r="W68" s="4">
        <f t="shared" si="17"/>
        <v>0</v>
      </c>
      <c r="X68" s="4">
        <f t="shared" si="18"/>
        <v>0</v>
      </c>
      <c r="Y68" s="4">
        <f t="shared" si="19"/>
        <v>0</v>
      </c>
      <c r="Z68" s="4">
        <f t="shared" si="20"/>
        <v>0</v>
      </c>
      <c r="AA68" s="2">
        <f t="shared" si="21"/>
        <v>0</v>
      </c>
    </row>
    <row r="69" spans="1:27">
      <c r="A69" s="2"/>
      <c r="B69" s="5"/>
      <c r="C69" s="5"/>
      <c r="D69" s="5"/>
      <c r="E69" s="4"/>
      <c r="F69" s="4"/>
      <c r="G69" s="4"/>
      <c r="H69" s="4"/>
      <c r="I69" s="4"/>
      <c r="J69" s="4" t="s">
        <v>10</v>
      </c>
      <c r="L69" t="s">
        <v>10</v>
      </c>
      <c r="O69" s="2"/>
      <c r="P69" s="4">
        <v>1</v>
      </c>
      <c r="Q69" s="2">
        <f t="shared" si="11"/>
        <v>0</v>
      </c>
      <c r="R69" s="2">
        <f t="shared" si="12"/>
        <v>0</v>
      </c>
      <c r="S69" s="2">
        <f t="shared" si="13"/>
        <v>0</v>
      </c>
      <c r="T69" s="2">
        <f t="shared" si="14"/>
        <v>0</v>
      </c>
      <c r="U69" s="2">
        <f t="shared" si="15"/>
        <v>0</v>
      </c>
      <c r="V69" s="4">
        <f t="shared" si="16"/>
        <v>0</v>
      </c>
      <c r="W69" s="4">
        <f t="shared" si="17"/>
        <v>0</v>
      </c>
      <c r="X69" s="4">
        <f t="shared" si="18"/>
        <v>0</v>
      </c>
      <c r="Y69" s="4">
        <f t="shared" si="19"/>
        <v>0</v>
      </c>
      <c r="Z69" s="4">
        <f t="shared" si="20"/>
        <v>0</v>
      </c>
      <c r="AA69" s="2">
        <f t="shared" si="21"/>
        <v>0</v>
      </c>
    </row>
    <row r="70" spans="1:27">
      <c r="A70" s="2">
        <v>0.15000000000000002</v>
      </c>
      <c r="B70" s="5">
        <v>0.33300000000000002</v>
      </c>
      <c r="C70" s="5">
        <v>0.66700000000000004</v>
      </c>
      <c r="D70" s="5" t="s">
        <v>10</v>
      </c>
      <c r="E70" s="4"/>
      <c r="F70" s="4"/>
      <c r="G70" s="4"/>
      <c r="H70" s="4"/>
      <c r="I70" s="4"/>
      <c r="J70" s="4">
        <v>1</v>
      </c>
      <c r="K70">
        <v>264</v>
      </c>
      <c r="L70">
        <v>14</v>
      </c>
      <c r="N70" t="s">
        <v>125</v>
      </c>
      <c r="O70" s="2">
        <v>1.2</v>
      </c>
      <c r="P70" s="4">
        <v>1</v>
      </c>
      <c r="Q70" s="2">
        <f t="shared" si="11"/>
        <v>0</v>
      </c>
      <c r="R70" s="2">
        <f t="shared" si="12"/>
        <v>0</v>
      </c>
      <c r="S70" s="2">
        <f t="shared" si="13"/>
        <v>0</v>
      </c>
      <c r="T70" s="2">
        <f t="shared" si="14"/>
        <v>0</v>
      </c>
      <c r="U70" s="2">
        <f t="shared" si="15"/>
        <v>0</v>
      </c>
      <c r="V70" s="4">
        <f t="shared" si="16"/>
        <v>0</v>
      </c>
      <c r="W70" s="4">
        <f t="shared" si="17"/>
        <v>0</v>
      </c>
      <c r="X70" s="4">
        <f t="shared" si="18"/>
        <v>0</v>
      </c>
      <c r="Y70" s="4">
        <f t="shared" si="19"/>
        <v>0</v>
      </c>
      <c r="Z70" s="4">
        <f t="shared" si="20"/>
        <v>0</v>
      </c>
      <c r="AA70" s="2">
        <f t="shared" si="21"/>
        <v>0</v>
      </c>
    </row>
    <row r="71" spans="1:27">
      <c r="A71" s="2">
        <v>0</v>
      </c>
      <c r="B71" s="5" t="s">
        <v>10</v>
      </c>
      <c r="C71" s="5" t="s">
        <v>10</v>
      </c>
      <c r="D71" s="5" t="s">
        <v>10</v>
      </c>
      <c r="E71" s="4"/>
      <c r="F71" s="4"/>
      <c r="G71" s="4"/>
      <c r="H71" s="4"/>
      <c r="I71" s="4"/>
      <c r="J71" s="4">
        <v>1</v>
      </c>
      <c r="K71">
        <v>266</v>
      </c>
      <c r="L71">
        <v>14</v>
      </c>
      <c r="N71" t="s">
        <v>127</v>
      </c>
      <c r="O71" s="2">
        <v>0.25</v>
      </c>
      <c r="P71" s="4">
        <v>1</v>
      </c>
      <c r="Q71" s="2">
        <f t="shared" si="11"/>
        <v>0</v>
      </c>
      <c r="R71" s="2">
        <f t="shared" si="12"/>
        <v>0</v>
      </c>
      <c r="S71" s="2">
        <f t="shared" si="13"/>
        <v>0</v>
      </c>
      <c r="T71" s="2">
        <f t="shared" si="14"/>
        <v>0</v>
      </c>
      <c r="U71" s="2">
        <f t="shared" si="15"/>
        <v>0</v>
      </c>
      <c r="V71" s="4">
        <f t="shared" si="16"/>
        <v>0</v>
      </c>
      <c r="W71" s="4">
        <f t="shared" si="17"/>
        <v>0</v>
      </c>
      <c r="X71" s="4">
        <f t="shared" si="18"/>
        <v>0</v>
      </c>
      <c r="Y71" s="4">
        <f t="shared" si="19"/>
        <v>0</v>
      </c>
      <c r="Z71" s="4">
        <f t="shared" si="20"/>
        <v>0</v>
      </c>
      <c r="AA71" s="2">
        <f t="shared" si="21"/>
        <v>0</v>
      </c>
    </row>
    <row r="72" spans="1:27">
      <c r="A72" s="2">
        <v>0.15000000000000002</v>
      </c>
      <c r="B72" s="5">
        <v>0.33300000000000002</v>
      </c>
      <c r="C72" s="5">
        <v>0.66700000000000004</v>
      </c>
      <c r="D72" s="5" t="s">
        <v>10</v>
      </c>
      <c r="E72" s="4"/>
      <c r="F72" s="4"/>
      <c r="G72" s="4"/>
      <c r="H72" s="4"/>
      <c r="I72" s="4"/>
      <c r="J72" s="4">
        <v>1</v>
      </c>
      <c r="K72">
        <v>268</v>
      </c>
      <c r="L72" t="s">
        <v>10</v>
      </c>
      <c r="N72" t="s">
        <v>126</v>
      </c>
      <c r="O72" s="2">
        <v>2.25</v>
      </c>
      <c r="P72" s="4">
        <v>1</v>
      </c>
      <c r="Q72" s="2">
        <f t="shared" si="11"/>
        <v>0</v>
      </c>
      <c r="R72" s="2">
        <f t="shared" si="12"/>
        <v>0</v>
      </c>
      <c r="S72" s="2">
        <f t="shared" si="13"/>
        <v>0</v>
      </c>
      <c r="T72" s="2">
        <f t="shared" si="14"/>
        <v>0</v>
      </c>
      <c r="U72" s="2">
        <f t="shared" si="15"/>
        <v>0</v>
      </c>
      <c r="V72" s="4">
        <f t="shared" si="16"/>
        <v>0</v>
      </c>
      <c r="W72" s="4">
        <f t="shared" si="17"/>
        <v>0</v>
      </c>
      <c r="X72" s="4">
        <f t="shared" si="18"/>
        <v>0</v>
      </c>
      <c r="Y72" s="4">
        <f t="shared" si="19"/>
        <v>0</v>
      </c>
      <c r="Z72" s="4">
        <f t="shared" si="20"/>
        <v>0</v>
      </c>
      <c r="AA72" s="2">
        <f t="shared" si="21"/>
        <v>0</v>
      </c>
    </row>
    <row r="73" spans="1:27">
      <c r="A73" s="2">
        <v>0.15000000000000002</v>
      </c>
      <c r="B73" s="5">
        <v>0.33300000000000002</v>
      </c>
      <c r="C73" s="5">
        <v>0.66700000000000004</v>
      </c>
      <c r="D73" s="5" t="s">
        <v>10</v>
      </c>
      <c r="E73" s="4"/>
      <c r="F73" s="4"/>
      <c r="G73" s="4"/>
      <c r="H73" s="4"/>
      <c r="I73" s="4"/>
      <c r="J73" s="4">
        <v>1</v>
      </c>
      <c r="K73">
        <v>270</v>
      </c>
      <c r="L73">
        <f>13+9</f>
        <v>22</v>
      </c>
      <c r="N73" t="s">
        <v>124</v>
      </c>
      <c r="O73" s="2">
        <v>0.8</v>
      </c>
      <c r="P73" s="4">
        <v>1</v>
      </c>
      <c r="Q73" s="2">
        <f t="shared" si="11"/>
        <v>0</v>
      </c>
      <c r="R73" s="2">
        <f t="shared" si="12"/>
        <v>0</v>
      </c>
      <c r="S73" s="2">
        <f t="shared" si="13"/>
        <v>0</v>
      </c>
      <c r="T73" s="2">
        <f t="shared" si="14"/>
        <v>0</v>
      </c>
      <c r="U73" s="2">
        <f t="shared" si="15"/>
        <v>0</v>
      </c>
      <c r="V73" s="4">
        <f t="shared" si="16"/>
        <v>0</v>
      </c>
      <c r="W73" s="4">
        <f t="shared" si="17"/>
        <v>0</v>
      </c>
      <c r="X73" s="4">
        <f t="shared" si="18"/>
        <v>0</v>
      </c>
      <c r="Y73" s="4">
        <f t="shared" si="19"/>
        <v>0</v>
      </c>
      <c r="Z73" s="4">
        <f t="shared" si="20"/>
        <v>0</v>
      </c>
      <c r="AA73" s="2">
        <f t="shared" si="21"/>
        <v>0</v>
      </c>
    </row>
    <row r="74" spans="1:27">
      <c r="A74" s="2">
        <v>0</v>
      </c>
      <c r="B74" s="5" t="s">
        <v>10</v>
      </c>
      <c r="C74" s="5" t="s">
        <v>10</v>
      </c>
      <c r="D74" s="5" t="s">
        <v>10</v>
      </c>
      <c r="E74" s="4"/>
      <c r="F74" s="4"/>
      <c r="G74" s="4"/>
      <c r="H74" s="4"/>
      <c r="I74" s="4"/>
      <c r="J74" s="4">
        <v>1</v>
      </c>
      <c r="K74">
        <v>272</v>
      </c>
      <c r="L74">
        <v>22</v>
      </c>
      <c r="N74" t="s">
        <v>128</v>
      </c>
      <c r="O74" s="2">
        <v>0.25</v>
      </c>
      <c r="P74" s="4">
        <v>1</v>
      </c>
      <c r="Q74" s="2">
        <f t="shared" si="11"/>
        <v>0</v>
      </c>
      <c r="R74" s="2">
        <f t="shared" si="12"/>
        <v>0</v>
      </c>
      <c r="S74" s="2">
        <f t="shared" si="13"/>
        <v>0</v>
      </c>
      <c r="T74" s="2">
        <f t="shared" si="14"/>
        <v>0</v>
      </c>
      <c r="U74" s="2">
        <f t="shared" si="15"/>
        <v>0</v>
      </c>
      <c r="V74" s="4">
        <f t="shared" si="16"/>
        <v>0</v>
      </c>
      <c r="W74" s="4">
        <f t="shared" si="17"/>
        <v>0</v>
      </c>
      <c r="X74" s="4">
        <f t="shared" si="18"/>
        <v>0</v>
      </c>
      <c r="Y74" s="4">
        <f t="shared" si="19"/>
        <v>0</v>
      </c>
      <c r="Z74" s="4">
        <f t="shared" si="20"/>
        <v>0</v>
      </c>
      <c r="AA74" s="2">
        <f t="shared" si="21"/>
        <v>0</v>
      </c>
    </row>
    <row r="75" spans="1:27">
      <c r="A75" s="2">
        <v>0.15000000000000002</v>
      </c>
      <c r="B75" s="5">
        <v>0.33300000000000002</v>
      </c>
      <c r="C75" s="5">
        <v>0.66700000000000004</v>
      </c>
      <c r="D75" s="5"/>
      <c r="E75" s="4"/>
      <c r="F75" s="4"/>
      <c r="G75" s="4"/>
      <c r="H75" s="4"/>
      <c r="I75" s="4"/>
      <c r="J75" s="4">
        <v>1</v>
      </c>
      <c r="K75">
        <v>273</v>
      </c>
      <c r="L75" t="s">
        <v>10</v>
      </c>
      <c r="N75" t="s">
        <v>134</v>
      </c>
      <c r="O75" s="2">
        <v>4.25</v>
      </c>
      <c r="P75" s="4">
        <v>1</v>
      </c>
      <c r="Q75" s="2">
        <f t="shared" si="11"/>
        <v>0</v>
      </c>
      <c r="R75" s="2">
        <f t="shared" si="12"/>
        <v>0</v>
      </c>
      <c r="S75" s="2">
        <f t="shared" si="13"/>
        <v>0</v>
      </c>
      <c r="T75" s="2">
        <f t="shared" si="14"/>
        <v>0</v>
      </c>
      <c r="U75" s="2">
        <f t="shared" si="15"/>
        <v>0</v>
      </c>
      <c r="V75" s="4">
        <f t="shared" si="16"/>
        <v>0</v>
      </c>
      <c r="W75" s="4">
        <f t="shared" si="17"/>
        <v>0</v>
      </c>
      <c r="X75" s="4">
        <f t="shared" si="18"/>
        <v>0</v>
      </c>
      <c r="Y75" s="4">
        <f t="shared" si="19"/>
        <v>0</v>
      </c>
      <c r="Z75" s="4">
        <f t="shared" si="20"/>
        <v>0</v>
      </c>
      <c r="AA75" s="2">
        <f t="shared" si="21"/>
        <v>0</v>
      </c>
    </row>
    <row r="76" spans="1:27">
      <c r="A76" s="2">
        <v>0</v>
      </c>
      <c r="B76" s="5"/>
      <c r="C76" s="5"/>
      <c r="D76" s="5"/>
      <c r="E76" s="4"/>
      <c r="F76" s="4"/>
      <c r="G76" s="4"/>
      <c r="H76" s="4"/>
      <c r="I76" s="4"/>
      <c r="J76" s="4">
        <v>1</v>
      </c>
      <c r="K76">
        <v>274</v>
      </c>
      <c r="L76" t="s">
        <v>10</v>
      </c>
      <c r="N76" t="s">
        <v>132</v>
      </c>
      <c r="O76" s="2">
        <v>0.7</v>
      </c>
      <c r="P76" s="4">
        <v>1</v>
      </c>
      <c r="Q76" s="2">
        <f t="shared" si="11"/>
        <v>0</v>
      </c>
      <c r="R76" s="2">
        <f t="shared" si="12"/>
        <v>0</v>
      </c>
      <c r="S76" s="2">
        <f t="shared" si="13"/>
        <v>0</v>
      </c>
      <c r="T76" s="2">
        <f t="shared" si="14"/>
        <v>0</v>
      </c>
      <c r="U76" s="2">
        <f t="shared" si="15"/>
        <v>0</v>
      </c>
      <c r="V76" s="4">
        <f t="shared" si="16"/>
        <v>0</v>
      </c>
      <c r="W76" s="4">
        <f t="shared" si="17"/>
        <v>0</v>
      </c>
      <c r="X76" s="4">
        <f t="shared" si="18"/>
        <v>0</v>
      </c>
      <c r="Y76" s="4">
        <f t="shared" si="19"/>
        <v>0</v>
      </c>
      <c r="Z76" s="4">
        <f t="shared" si="20"/>
        <v>0</v>
      </c>
      <c r="AA76" s="2">
        <f t="shared" si="21"/>
        <v>0</v>
      </c>
    </row>
    <row r="77" spans="1:27">
      <c r="A77" s="2">
        <v>10</v>
      </c>
      <c r="B77" s="5">
        <v>0.33300000000000002</v>
      </c>
      <c r="C77" s="5">
        <v>0.66700000000000004</v>
      </c>
      <c r="D77" s="5" t="s">
        <v>10</v>
      </c>
      <c r="E77" s="4"/>
      <c r="F77" s="4"/>
      <c r="G77" s="4"/>
      <c r="H77" s="4"/>
      <c r="I77" s="4"/>
      <c r="J77" s="4">
        <v>1</v>
      </c>
      <c r="K77">
        <v>300</v>
      </c>
      <c r="L77" t="s">
        <v>10</v>
      </c>
      <c r="N77" t="s">
        <v>287</v>
      </c>
      <c r="O77" s="2">
        <v>229.5</v>
      </c>
      <c r="P77" s="4">
        <v>100</v>
      </c>
      <c r="Q77" s="2">
        <f t="shared" si="11"/>
        <v>0</v>
      </c>
      <c r="R77" s="2">
        <f t="shared" si="12"/>
        <v>0</v>
      </c>
      <c r="S77" s="2">
        <f t="shared" si="13"/>
        <v>0</v>
      </c>
      <c r="T77" s="2">
        <f t="shared" si="14"/>
        <v>0</v>
      </c>
      <c r="U77" s="2">
        <f t="shared" si="15"/>
        <v>0</v>
      </c>
      <c r="V77" s="4">
        <f t="shared" si="16"/>
        <v>0</v>
      </c>
      <c r="W77" s="4">
        <f t="shared" si="17"/>
        <v>0</v>
      </c>
      <c r="X77" s="4">
        <f t="shared" si="18"/>
        <v>0</v>
      </c>
      <c r="Y77" s="4">
        <f t="shared" si="19"/>
        <v>0</v>
      </c>
      <c r="Z77" s="4">
        <f t="shared" si="20"/>
        <v>0</v>
      </c>
      <c r="AA77" s="2">
        <f t="shared" si="21"/>
        <v>0</v>
      </c>
    </row>
    <row r="78" spans="1:27">
      <c r="A78" s="2">
        <v>5</v>
      </c>
      <c r="B78" s="5">
        <v>0.33300000000000002</v>
      </c>
      <c r="C78" s="5">
        <v>0.66700000000000004</v>
      </c>
      <c r="D78" s="5" t="s">
        <v>10</v>
      </c>
      <c r="E78" s="4"/>
      <c r="F78" s="4"/>
      <c r="G78" s="4"/>
      <c r="H78" s="4"/>
      <c r="I78" s="4"/>
      <c r="J78" s="4">
        <v>1</v>
      </c>
      <c r="K78">
        <v>302</v>
      </c>
      <c r="L78" t="s">
        <v>10</v>
      </c>
      <c r="N78" t="s">
        <v>285</v>
      </c>
      <c r="O78" s="2">
        <v>229.5</v>
      </c>
      <c r="P78" s="4">
        <v>100</v>
      </c>
      <c r="Q78" s="2">
        <f t="shared" si="11"/>
        <v>0</v>
      </c>
      <c r="R78" s="2">
        <f t="shared" si="12"/>
        <v>0</v>
      </c>
      <c r="S78" s="2">
        <f t="shared" si="13"/>
        <v>0</v>
      </c>
      <c r="T78" s="2">
        <f t="shared" si="14"/>
        <v>0</v>
      </c>
      <c r="U78" s="2">
        <f t="shared" si="15"/>
        <v>0</v>
      </c>
      <c r="V78" s="4">
        <f t="shared" si="16"/>
        <v>0</v>
      </c>
      <c r="W78" s="4">
        <f t="shared" si="17"/>
        <v>0</v>
      </c>
      <c r="X78" s="4">
        <f t="shared" si="18"/>
        <v>0</v>
      </c>
      <c r="Y78" s="4">
        <f t="shared" si="19"/>
        <v>0</v>
      </c>
      <c r="Z78" s="4">
        <f t="shared" si="20"/>
        <v>0</v>
      </c>
      <c r="AA78" s="2">
        <f t="shared" si="21"/>
        <v>0</v>
      </c>
    </row>
    <row r="79" spans="1:27">
      <c r="A79" s="2">
        <v>5</v>
      </c>
      <c r="B79" s="5">
        <v>0.33300000000000002</v>
      </c>
      <c r="C79" s="5">
        <v>0.66700000000000004</v>
      </c>
      <c r="D79" s="5" t="s">
        <v>10</v>
      </c>
      <c r="E79" s="4"/>
      <c r="F79" s="4"/>
      <c r="G79" s="4"/>
      <c r="H79" s="4"/>
      <c r="I79" s="4"/>
      <c r="J79" s="4">
        <v>1</v>
      </c>
      <c r="K79">
        <v>304</v>
      </c>
      <c r="L79" t="s">
        <v>10</v>
      </c>
      <c r="N79" t="s">
        <v>288</v>
      </c>
      <c r="O79" s="2">
        <v>95</v>
      </c>
      <c r="P79" s="4">
        <v>100</v>
      </c>
      <c r="Q79" s="2">
        <f t="shared" si="11"/>
        <v>0</v>
      </c>
      <c r="R79" s="2">
        <f t="shared" si="12"/>
        <v>0</v>
      </c>
      <c r="S79" s="2">
        <f t="shared" si="13"/>
        <v>0</v>
      </c>
      <c r="T79" s="2">
        <f t="shared" si="14"/>
        <v>0</v>
      </c>
      <c r="U79" s="2">
        <f t="shared" si="15"/>
        <v>0</v>
      </c>
      <c r="V79" s="4">
        <f t="shared" si="16"/>
        <v>0</v>
      </c>
      <c r="W79" s="4">
        <f t="shared" si="17"/>
        <v>0</v>
      </c>
      <c r="X79" s="4">
        <f t="shared" si="18"/>
        <v>0</v>
      </c>
      <c r="Y79" s="4">
        <f t="shared" si="19"/>
        <v>0</v>
      </c>
      <c r="Z79" s="4">
        <f t="shared" si="20"/>
        <v>0</v>
      </c>
      <c r="AA79" s="2">
        <f t="shared" si="21"/>
        <v>0</v>
      </c>
    </row>
    <row r="80" spans="1:27">
      <c r="A80" s="2">
        <v>0.25</v>
      </c>
      <c r="B80" s="5">
        <v>0.33300000000000002</v>
      </c>
      <c r="C80" s="5">
        <v>0.66700000000000004</v>
      </c>
      <c r="D80" s="5"/>
      <c r="E80" s="4"/>
      <c r="F80" s="4"/>
      <c r="G80" s="4"/>
      <c r="H80" s="4"/>
      <c r="I80" s="4"/>
      <c r="J80" s="4">
        <v>1</v>
      </c>
      <c r="K80">
        <v>306</v>
      </c>
      <c r="L80">
        <v>240</v>
      </c>
      <c r="N80" t="s">
        <v>239</v>
      </c>
      <c r="O80" s="2">
        <v>2.2000000000000002</v>
      </c>
      <c r="P80" s="4">
        <v>1</v>
      </c>
      <c r="Q80" s="2">
        <f t="shared" si="11"/>
        <v>0</v>
      </c>
      <c r="R80" s="2">
        <f t="shared" si="12"/>
        <v>0</v>
      </c>
      <c r="S80" s="2">
        <f t="shared" si="13"/>
        <v>0</v>
      </c>
      <c r="T80" s="2">
        <f t="shared" si="14"/>
        <v>0</v>
      </c>
      <c r="U80" s="2">
        <f t="shared" si="15"/>
        <v>0</v>
      </c>
      <c r="V80" s="4">
        <f t="shared" si="16"/>
        <v>0</v>
      </c>
      <c r="W80" s="4">
        <f t="shared" si="17"/>
        <v>0</v>
      </c>
      <c r="X80" s="4">
        <f t="shared" si="18"/>
        <v>0</v>
      </c>
      <c r="Y80" s="4">
        <f t="shared" si="19"/>
        <v>0</v>
      </c>
      <c r="Z80" s="4">
        <f t="shared" si="20"/>
        <v>0</v>
      </c>
      <c r="AA80" s="2">
        <f t="shared" si="21"/>
        <v>0</v>
      </c>
    </row>
    <row r="81" spans="1:27">
      <c r="A81" s="2">
        <v>0.25</v>
      </c>
      <c r="B81" s="5">
        <v>0.33300000000000002</v>
      </c>
      <c r="C81" s="5">
        <v>0.66700000000000004</v>
      </c>
      <c r="D81" s="5"/>
      <c r="E81" s="4"/>
      <c r="F81" s="4"/>
      <c r="G81" s="4"/>
      <c r="H81" s="4"/>
      <c r="I81" s="4"/>
      <c r="J81" s="4">
        <v>1</v>
      </c>
      <c r="K81">
        <v>304</v>
      </c>
      <c r="L81" t="s">
        <v>10</v>
      </c>
      <c r="N81" t="s">
        <v>262</v>
      </c>
      <c r="O81" s="2">
        <v>30</v>
      </c>
      <c r="P81" s="4">
        <v>1</v>
      </c>
      <c r="Q81" s="2">
        <f t="shared" si="11"/>
        <v>0</v>
      </c>
      <c r="R81" s="2">
        <f t="shared" si="12"/>
        <v>0</v>
      </c>
      <c r="S81" s="2">
        <f t="shared" si="13"/>
        <v>0</v>
      </c>
      <c r="T81" s="2">
        <f t="shared" si="14"/>
        <v>0</v>
      </c>
      <c r="U81" s="2">
        <f t="shared" si="15"/>
        <v>0</v>
      </c>
      <c r="V81" s="4">
        <f t="shared" si="16"/>
        <v>0</v>
      </c>
      <c r="W81" s="4">
        <f t="shared" si="17"/>
        <v>0</v>
      </c>
      <c r="X81" s="4">
        <f t="shared" si="18"/>
        <v>0</v>
      </c>
      <c r="Y81" s="4">
        <f t="shared" si="19"/>
        <v>0</v>
      </c>
      <c r="Z81" s="4">
        <f t="shared" si="20"/>
        <v>0</v>
      </c>
      <c r="AA81" s="2">
        <f t="shared" si="21"/>
        <v>0</v>
      </c>
    </row>
    <row r="82" spans="1:27">
      <c r="A82" s="2">
        <v>2</v>
      </c>
      <c r="B82" s="5">
        <v>0.33300000000000002</v>
      </c>
      <c r="C82" s="5">
        <v>0.66700000000000004</v>
      </c>
      <c r="D82" s="5" t="s">
        <v>10</v>
      </c>
      <c r="E82" s="4"/>
      <c r="F82" s="4"/>
      <c r="G82" s="4"/>
      <c r="H82" s="4"/>
      <c r="I82" s="4"/>
      <c r="J82" s="4">
        <v>0</v>
      </c>
      <c r="K82">
        <v>400</v>
      </c>
      <c r="L82" t="s">
        <v>10</v>
      </c>
      <c r="N82" t="s">
        <v>171</v>
      </c>
      <c r="O82" s="2">
        <v>200</v>
      </c>
      <c r="P82" s="4">
        <v>1</v>
      </c>
      <c r="Q82" s="2">
        <f t="shared" si="11"/>
        <v>0</v>
      </c>
      <c r="R82" s="2">
        <f t="shared" si="12"/>
        <v>0</v>
      </c>
      <c r="S82" s="2">
        <f t="shared" si="13"/>
        <v>0</v>
      </c>
      <c r="T82" s="2">
        <f t="shared" si="14"/>
        <v>0</v>
      </c>
      <c r="U82" s="2">
        <f t="shared" si="15"/>
        <v>0</v>
      </c>
      <c r="V82" s="4">
        <f t="shared" si="16"/>
        <v>0</v>
      </c>
      <c r="W82" s="4">
        <f t="shared" si="17"/>
        <v>0</v>
      </c>
      <c r="X82" s="4">
        <f t="shared" si="18"/>
        <v>0</v>
      </c>
      <c r="Y82" s="4">
        <f t="shared" si="19"/>
        <v>0</v>
      </c>
      <c r="Z82" s="4">
        <f t="shared" si="20"/>
        <v>0</v>
      </c>
      <c r="AA82" s="2">
        <f t="shared" si="21"/>
        <v>0</v>
      </c>
    </row>
    <row r="83" spans="1:27">
      <c r="A83" s="2">
        <v>2</v>
      </c>
      <c r="B83" s="5">
        <v>0.33300000000000002</v>
      </c>
      <c r="C83" s="5">
        <v>0.66700000000000004</v>
      </c>
      <c r="D83" s="5" t="s">
        <v>10</v>
      </c>
      <c r="E83" s="4"/>
      <c r="F83" s="4"/>
      <c r="G83" s="4"/>
      <c r="H83" s="4"/>
      <c r="I83" s="4"/>
      <c r="J83" s="4">
        <v>0</v>
      </c>
      <c r="K83">
        <v>402</v>
      </c>
      <c r="L83" t="s">
        <v>10</v>
      </c>
      <c r="N83" t="s">
        <v>170</v>
      </c>
      <c r="O83" s="2">
        <v>350</v>
      </c>
      <c r="P83" s="4">
        <v>1</v>
      </c>
      <c r="Q83" s="2">
        <f t="shared" ref="Q83:Q114" si="22">ROUND(L83/P83*O83,2)</f>
        <v>0</v>
      </c>
      <c r="R83" s="2">
        <f t="shared" ref="R83:R114" si="23">ROUND(L83/P83*A83,2)</f>
        <v>0</v>
      </c>
      <c r="S83" s="2">
        <f t="shared" ref="S83:S114" si="24">IF(B83&gt;0,ROUND(R83*B83,2),0)</f>
        <v>0</v>
      </c>
      <c r="T83" s="2">
        <f t="shared" ref="T83:T114" si="25">IF(C83&gt;0,ROUND(R83*C83,2),0)</f>
        <v>0</v>
      </c>
      <c r="U83" s="2">
        <f t="shared" ref="U83:U114" si="26">IF(D83&gt;0,ROUND(R83*D83,2),0)</f>
        <v>0</v>
      </c>
      <c r="V83" s="4">
        <f t="shared" ref="V83:V114" si="27">IF(E83&gt;0,R83,0)</f>
        <v>0</v>
      </c>
      <c r="W83" s="4">
        <f t="shared" ref="W83:W114" si="28">IF(F83&gt;0,R83,0)</f>
        <v>0</v>
      </c>
      <c r="X83" s="4">
        <f t="shared" ref="X83:X114" si="29">IF(G83&gt;0,R83,0)</f>
        <v>0</v>
      </c>
      <c r="Y83" s="4">
        <f t="shared" ref="Y83:Y114" si="30">IF(H83&gt;0,R83,0)</f>
        <v>0</v>
      </c>
      <c r="Z83" s="4">
        <f t="shared" ref="Z83:Z114" si="31">IF(I83&gt;0,R83,0)</f>
        <v>0</v>
      </c>
      <c r="AA83" s="2">
        <f t="shared" ref="AA83:AA114" si="32">IF(J83&gt;0,Q83,0)</f>
        <v>0</v>
      </c>
    </row>
    <row r="84" spans="1:27">
      <c r="A84" s="2">
        <v>2</v>
      </c>
      <c r="B84" s="5">
        <v>0.33300000000000002</v>
      </c>
      <c r="C84" s="5">
        <v>0.66700000000000004</v>
      </c>
      <c r="D84" s="5" t="s">
        <v>10</v>
      </c>
      <c r="E84" s="4"/>
      <c r="F84" s="4"/>
      <c r="G84" s="4"/>
      <c r="H84" s="4"/>
      <c r="I84" s="4"/>
      <c r="J84" s="4">
        <v>1</v>
      </c>
      <c r="K84">
        <v>404</v>
      </c>
      <c r="L84" t="s">
        <v>10</v>
      </c>
      <c r="N84" t="s">
        <v>173</v>
      </c>
      <c r="O84" s="2">
        <v>40</v>
      </c>
      <c r="P84" s="4">
        <v>1</v>
      </c>
      <c r="Q84" s="2">
        <f t="shared" si="22"/>
        <v>0</v>
      </c>
      <c r="R84" s="2">
        <f t="shared" si="23"/>
        <v>0</v>
      </c>
      <c r="S84" s="2">
        <f t="shared" si="24"/>
        <v>0</v>
      </c>
      <c r="T84" s="2">
        <f t="shared" si="25"/>
        <v>0</v>
      </c>
      <c r="U84" s="2">
        <f t="shared" si="26"/>
        <v>0</v>
      </c>
      <c r="V84" s="4">
        <f t="shared" si="27"/>
        <v>0</v>
      </c>
      <c r="W84" s="4">
        <f t="shared" si="28"/>
        <v>0</v>
      </c>
      <c r="X84" s="4">
        <f t="shared" si="29"/>
        <v>0</v>
      </c>
      <c r="Y84" s="4">
        <f t="shared" si="30"/>
        <v>0</v>
      </c>
      <c r="Z84" s="4">
        <f t="shared" si="31"/>
        <v>0</v>
      </c>
      <c r="AA84" s="2">
        <f t="shared" si="32"/>
        <v>0</v>
      </c>
    </row>
    <row r="85" spans="1:27">
      <c r="A85" s="2">
        <v>2</v>
      </c>
      <c r="B85" s="5">
        <v>0.33300000000000002</v>
      </c>
      <c r="C85" s="5">
        <v>0.66700000000000004</v>
      </c>
      <c r="D85" s="5" t="s">
        <v>10</v>
      </c>
      <c r="E85" s="4"/>
      <c r="F85" s="4"/>
      <c r="G85" s="4"/>
      <c r="H85" s="4" t="s">
        <v>10</v>
      </c>
      <c r="I85" s="4"/>
      <c r="J85" s="4">
        <v>1</v>
      </c>
      <c r="K85">
        <v>406</v>
      </c>
      <c r="L85" t="s">
        <v>10</v>
      </c>
      <c r="N85" t="s">
        <v>174</v>
      </c>
      <c r="O85" s="2">
        <v>60</v>
      </c>
      <c r="P85" s="4">
        <v>1</v>
      </c>
      <c r="Q85" s="2">
        <f t="shared" si="22"/>
        <v>0</v>
      </c>
      <c r="R85" s="2">
        <f t="shared" si="23"/>
        <v>0</v>
      </c>
      <c r="S85" s="2">
        <f t="shared" si="24"/>
        <v>0</v>
      </c>
      <c r="T85" s="2">
        <f t="shared" si="25"/>
        <v>0</v>
      </c>
      <c r="U85" s="2">
        <f t="shared" si="26"/>
        <v>0</v>
      </c>
      <c r="V85" s="4">
        <f t="shared" si="27"/>
        <v>0</v>
      </c>
      <c r="W85" s="4">
        <f t="shared" si="28"/>
        <v>0</v>
      </c>
      <c r="X85" s="4">
        <f t="shared" si="29"/>
        <v>0</v>
      </c>
      <c r="Y85" s="4">
        <f t="shared" si="30"/>
        <v>0</v>
      </c>
      <c r="Z85" s="4">
        <f t="shared" si="31"/>
        <v>0</v>
      </c>
      <c r="AA85" s="2">
        <f t="shared" si="32"/>
        <v>0</v>
      </c>
    </row>
    <row r="86" spans="1:27">
      <c r="A86" s="2">
        <v>3</v>
      </c>
      <c r="B86" s="5">
        <v>0.33300000000000002</v>
      </c>
      <c r="C86" s="5">
        <v>0.66700000000000004</v>
      </c>
      <c r="D86" s="5"/>
      <c r="E86" s="4"/>
      <c r="F86" s="4"/>
      <c r="G86" s="4"/>
      <c r="H86" s="4"/>
      <c r="I86" s="4"/>
      <c r="J86" s="4">
        <v>0</v>
      </c>
      <c r="K86">
        <v>407</v>
      </c>
      <c r="L86" t="s">
        <v>10</v>
      </c>
      <c r="N86" t="s">
        <v>177</v>
      </c>
      <c r="O86" s="2">
        <v>389</v>
      </c>
      <c r="P86" s="4">
        <v>1</v>
      </c>
      <c r="Q86" s="2">
        <f t="shared" si="22"/>
        <v>0</v>
      </c>
      <c r="R86" s="2">
        <f t="shared" si="23"/>
        <v>0</v>
      </c>
      <c r="S86" s="2">
        <f t="shared" si="24"/>
        <v>0</v>
      </c>
      <c r="T86" s="2">
        <f t="shared" si="25"/>
        <v>0</v>
      </c>
      <c r="U86" s="2">
        <f t="shared" si="26"/>
        <v>0</v>
      </c>
      <c r="V86" s="4">
        <f t="shared" si="27"/>
        <v>0</v>
      </c>
      <c r="W86" s="4">
        <f t="shared" si="28"/>
        <v>0</v>
      </c>
      <c r="X86" s="4">
        <f t="shared" si="29"/>
        <v>0</v>
      </c>
      <c r="Y86" s="4">
        <f t="shared" si="30"/>
        <v>0</v>
      </c>
      <c r="Z86" s="4">
        <f t="shared" si="31"/>
        <v>0</v>
      </c>
      <c r="AA86" s="2">
        <f t="shared" si="32"/>
        <v>0</v>
      </c>
    </row>
    <row r="87" spans="1:27">
      <c r="A87" s="2">
        <v>3</v>
      </c>
      <c r="B87" s="5">
        <v>0.33300000000000002</v>
      </c>
      <c r="C87" s="5">
        <v>0.66700000000000004</v>
      </c>
      <c r="D87" s="5" t="s">
        <v>10</v>
      </c>
      <c r="E87" s="4"/>
      <c r="F87" s="4"/>
      <c r="G87" s="4"/>
      <c r="H87" s="4"/>
      <c r="I87" s="4"/>
      <c r="J87" s="4">
        <v>0</v>
      </c>
      <c r="K87">
        <v>408</v>
      </c>
      <c r="L87" t="s">
        <v>10</v>
      </c>
      <c r="N87" t="s">
        <v>178</v>
      </c>
      <c r="O87" s="2">
        <v>420</v>
      </c>
      <c r="P87" s="4">
        <v>1</v>
      </c>
      <c r="Q87" s="2">
        <f t="shared" si="22"/>
        <v>0</v>
      </c>
      <c r="R87" s="2">
        <f t="shared" si="23"/>
        <v>0</v>
      </c>
      <c r="S87" s="2">
        <f t="shared" si="24"/>
        <v>0</v>
      </c>
      <c r="T87" s="2">
        <f t="shared" si="25"/>
        <v>0</v>
      </c>
      <c r="U87" s="2">
        <f t="shared" si="26"/>
        <v>0</v>
      </c>
      <c r="V87" s="4">
        <f t="shared" si="27"/>
        <v>0</v>
      </c>
      <c r="W87" s="4">
        <f t="shared" si="28"/>
        <v>0</v>
      </c>
      <c r="X87" s="4">
        <f t="shared" si="29"/>
        <v>0</v>
      </c>
      <c r="Y87" s="4">
        <f t="shared" si="30"/>
        <v>0</v>
      </c>
      <c r="Z87" s="4">
        <f t="shared" si="31"/>
        <v>0</v>
      </c>
      <c r="AA87" s="2">
        <f t="shared" si="32"/>
        <v>0</v>
      </c>
    </row>
    <row r="88" spans="1:27">
      <c r="A88" s="2">
        <v>4</v>
      </c>
      <c r="B88" s="5">
        <v>0.33300000000000002</v>
      </c>
      <c r="C88" s="5">
        <v>0.66700000000000004</v>
      </c>
      <c r="D88" s="5" t="s">
        <v>10</v>
      </c>
      <c r="E88" s="4"/>
      <c r="F88" s="4"/>
      <c r="G88" s="4"/>
      <c r="H88" s="4" t="s">
        <v>10</v>
      </c>
      <c r="I88" s="4"/>
      <c r="J88" s="4">
        <v>0</v>
      </c>
      <c r="K88">
        <v>410</v>
      </c>
      <c r="L88">
        <v>4</v>
      </c>
      <c r="N88" t="s">
        <v>180</v>
      </c>
      <c r="O88" s="2">
        <v>1050</v>
      </c>
      <c r="P88" s="4">
        <v>1</v>
      </c>
      <c r="Q88" s="2">
        <f t="shared" si="22"/>
        <v>0</v>
      </c>
      <c r="R88" s="2">
        <f t="shared" si="23"/>
        <v>0</v>
      </c>
      <c r="S88" s="2">
        <f t="shared" si="24"/>
        <v>0</v>
      </c>
      <c r="T88" s="2">
        <f t="shared" si="25"/>
        <v>0</v>
      </c>
      <c r="U88" s="2">
        <f t="shared" si="26"/>
        <v>0</v>
      </c>
      <c r="V88" s="4">
        <f t="shared" si="27"/>
        <v>0</v>
      </c>
      <c r="W88" s="4">
        <f t="shared" si="28"/>
        <v>0</v>
      </c>
      <c r="X88" s="4">
        <f t="shared" si="29"/>
        <v>0</v>
      </c>
      <c r="Y88" s="4">
        <f t="shared" si="30"/>
        <v>0</v>
      </c>
      <c r="Z88" s="4">
        <f t="shared" si="31"/>
        <v>0</v>
      </c>
      <c r="AA88" s="2">
        <f t="shared" si="32"/>
        <v>0</v>
      </c>
    </row>
    <row r="89" spans="1:27">
      <c r="A89" s="2">
        <v>4</v>
      </c>
      <c r="B89" s="5">
        <v>0.33300000000000002</v>
      </c>
      <c r="C89" s="5">
        <v>0.66700000000000004</v>
      </c>
      <c r="D89" s="5" t="s">
        <v>10</v>
      </c>
      <c r="E89" s="4"/>
      <c r="F89" s="4"/>
      <c r="G89" s="4"/>
      <c r="H89" s="4" t="s">
        <v>10</v>
      </c>
      <c r="I89" s="4"/>
      <c r="J89" s="4">
        <v>0</v>
      </c>
      <c r="K89">
        <v>412</v>
      </c>
      <c r="L89" t="s">
        <v>10</v>
      </c>
      <c r="N89" t="s">
        <v>181</v>
      </c>
      <c r="O89" s="2">
        <v>1125</v>
      </c>
      <c r="P89" s="4">
        <v>1</v>
      </c>
      <c r="Q89" s="2">
        <f t="shared" si="22"/>
        <v>0</v>
      </c>
      <c r="R89" s="2">
        <f t="shared" si="23"/>
        <v>0</v>
      </c>
      <c r="S89" s="2">
        <f t="shared" si="24"/>
        <v>0</v>
      </c>
      <c r="T89" s="2">
        <f t="shared" si="25"/>
        <v>0</v>
      </c>
      <c r="U89" s="2">
        <f t="shared" si="26"/>
        <v>0</v>
      </c>
      <c r="V89" s="4">
        <f t="shared" si="27"/>
        <v>0</v>
      </c>
      <c r="W89" s="4">
        <f t="shared" si="28"/>
        <v>0</v>
      </c>
      <c r="X89" s="4">
        <f t="shared" si="29"/>
        <v>0</v>
      </c>
      <c r="Y89" s="4">
        <f t="shared" si="30"/>
        <v>0</v>
      </c>
      <c r="Z89" s="4">
        <f t="shared" si="31"/>
        <v>0</v>
      </c>
      <c r="AA89" s="2">
        <f t="shared" si="32"/>
        <v>0</v>
      </c>
    </row>
    <row r="90" spans="1:27">
      <c r="A90" s="2">
        <v>5</v>
      </c>
      <c r="B90" s="5">
        <v>0.33300000000000002</v>
      </c>
      <c r="C90" s="5">
        <v>0.66700000000000004</v>
      </c>
      <c r="D90" s="5"/>
      <c r="E90" s="4"/>
      <c r="F90" s="4"/>
      <c r="G90" s="4"/>
      <c r="H90" s="4" t="s">
        <v>10</v>
      </c>
      <c r="I90" s="4"/>
      <c r="J90" s="4">
        <v>0</v>
      </c>
      <c r="K90">
        <v>414</v>
      </c>
      <c r="L90">
        <v>1</v>
      </c>
      <c r="N90" t="s">
        <v>183</v>
      </c>
      <c r="O90" s="2">
        <v>1675</v>
      </c>
      <c r="P90" s="4">
        <v>1</v>
      </c>
      <c r="Q90" s="2">
        <f t="shared" si="22"/>
        <v>0</v>
      </c>
      <c r="R90" s="2">
        <f t="shared" si="23"/>
        <v>0</v>
      </c>
      <c r="S90" s="2">
        <f t="shared" si="24"/>
        <v>0</v>
      </c>
      <c r="T90" s="2">
        <f t="shared" si="25"/>
        <v>0</v>
      </c>
      <c r="U90" s="2">
        <f t="shared" si="26"/>
        <v>0</v>
      </c>
      <c r="V90" s="4">
        <f t="shared" si="27"/>
        <v>0</v>
      </c>
      <c r="W90" s="4">
        <f t="shared" si="28"/>
        <v>0</v>
      </c>
      <c r="X90" s="4">
        <f t="shared" si="29"/>
        <v>0</v>
      </c>
      <c r="Y90" s="4">
        <f t="shared" si="30"/>
        <v>0</v>
      </c>
      <c r="Z90" s="4">
        <f t="shared" si="31"/>
        <v>0</v>
      </c>
      <c r="AA90" s="2">
        <f t="shared" si="32"/>
        <v>0</v>
      </c>
    </row>
    <row r="91" spans="1:27">
      <c r="A91" s="2">
        <v>5</v>
      </c>
      <c r="B91" s="5">
        <v>0.33300000000000002</v>
      </c>
      <c r="C91" s="5">
        <v>0.66700000000000004</v>
      </c>
      <c r="D91" s="5"/>
      <c r="E91" s="4"/>
      <c r="F91" s="4"/>
      <c r="G91" s="4"/>
      <c r="H91" s="4" t="s">
        <v>10</v>
      </c>
      <c r="I91" s="4"/>
      <c r="J91" s="4">
        <v>0</v>
      </c>
      <c r="K91">
        <v>416</v>
      </c>
      <c r="L91" t="s">
        <v>10</v>
      </c>
      <c r="N91" t="s">
        <v>184</v>
      </c>
      <c r="O91" s="2">
        <v>2400</v>
      </c>
      <c r="P91" s="4">
        <v>1</v>
      </c>
      <c r="Q91" s="2">
        <f t="shared" si="22"/>
        <v>2400</v>
      </c>
      <c r="R91" s="2">
        <f t="shared" si="23"/>
        <v>5</v>
      </c>
      <c r="S91" s="2">
        <f t="shared" si="24"/>
        <v>1.67</v>
      </c>
      <c r="T91" s="2">
        <f t="shared" si="25"/>
        <v>3.34</v>
      </c>
      <c r="U91" s="2">
        <f t="shared" si="26"/>
        <v>0</v>
      </c>
      <c r="V91" s="4">
        <f t="shared" si="27"/>
        <v>0</v>
      </c>
      <c r="W91" s="4">
        <f t="shared" si="28"/>
        <v>0</v>
      </c>
      <c r="X91" s="4">
        <f t="shared" si="29"/>
        <v>0</v>
      </c>
      <c r="Y91" s="4">
        <f t="shared" si="30"/>
        <v>0</v>
      </c>
      <c r="Z91" s="4">
        <f t="shared" si="31"/>
        <v>0</v>
      </c>
      <c r="AA91" s="2">
        <f t="shared" si="32"/>
        <v>0</v>
      </c>
    </row>
    <row r="92" spans="1:27">
      <c r="A92" s="2">
        <v>6</v>
      </c>
      <c r="B92" s="5">
        <v>0.33300000000000002</v>
      </c>
      <c r="C92" s="5">
        <v>0.66700000000000004</v>
      </c>
      <c r="D92" s="5"/>
      <c r="E92" s="4"/>
      <c r="F92" s="4"/>
      <c r="G92" s="4"/>
      <c r="H92" s="4" t="s">
        <v>10</v>
      </c>
      <c r="I92" s="4"/>
      <c r="J92" s="4">
        <v>0</v>
      </c>
      <c r="K92">
        <v>418</v>
      </c>
      <c r="L92" t="s">
        <v>10</v>
      </c>
      <c r="N92" t="s">
        <v>186</v>
      </c>
      <c r="O92" s="2">
        <v>2400</v>
      </c>
      <c r="P92" s="4">
        <v>1</v>
      </c>
      <c r="Q92" s="2">
        <f t="shared" si="22"/>
        <v>0</v>
      </c>
      <c r="R92" s="2">
        <f t="shared" si="23"/>
        <v>0</v>
      </c>
      <c r="S92" s="2">
        <f t="shared" si="24"/>
        <v>0</v>
      </c>
      <c r="T92" s="2">
        <f t="shared" si="25"/>
        <v>0</v>
      </c>
      <c r="U92" s="2">
        <f t="shared" si="26"/>
        <v>0</v>
      </c>
      <c r="V92" s="4">
        <f t="shared" si="27"/>
        <v>0</v>
      </c>
      <c r="W92" s="4">
        <f t="shared" si="28"/>
        <v>0</v>
      </c>
      <c r="X92" s="4">
        <f t="shared" si="29"/>
        <v>0</v>
      </c>
      <c r="Y92" s="4">
        <f t="shared" si="30"/>
        <v>0</v>
      </c>
      <c r="Z92" s="4">
        <f t="shared" si="31"/>
        <v>0</v>
      </c>
      <c r="AA92" s="2">
        <f t="shared" si="32"/>
        <v>0</v>
      </c>
    </row>
    <row r="93" spans="1:27">
      <c r="A93" s="2">
        <v>6</v>
      </c>
      <c r="B93" s="5">
        <v>0.33300000000000002</v>
      </c>
      <c r="C93" s="5">
        <v>0.66700000000000004</v>
      </c>
      <c r="D93" s="5"/>
      <c r="E93" s="4"/>
      <c r="F93" s="4"/>
      <c r="G93" s="4"/>
      <c r="H93" s="4" t="s">
        <v>10</v>
      </c>
      <c r="I93" s="4"/>
      <c r="J93" s="4">
        <v>0</v>
      </c>
      <c r="K93">
        <v>419</v>
      </c>
      <c r="L93" t="s">
        <v>10</v>
      </c>
      <c r="N93" t="s">
        <v>187</v>
      </c>
      <c r="O93" s="2">
        <v>3000</v>
      </c>
      <c r="P93" s="4">
        <v>1</v>
      </c>
      <c r="Q93" s="2">
        <f t="shared" si="22"/>
        <v>0</v>
      </c>
      <c r="R93" s="2">
        <f t="shared" si="23"/>
        <v>0</v>
      </c>
      <c r="S93" s="2">
        <f t="shared" si="24"/>
        <v>0</v>
      </c>
      <c r="T93" s="2">
        <f t="shared" si="25"/>
        <v>0</v>
      </c>
      <c r="U93" s="2">
        <f t="shared" si="26"/>
        <v>0</v>
      </c>
      <c r="V93" s="4">
        <f t="shared" si="27"/>
        <v>0</v>
      </c>
      <c r="W93" s="4">
        <f t="shared" si="28"/>
        <v>0</v>
      </c>
      <c r="X93" s="4">
        <f t="shared" si="29"/>
        <v>0</v>
      </c>
      <c r="Y93" s="4">
        <f t="shared" si="30"/>
        <v>0</v>
      </c>
      <c r="Z93" s="4">
        <f t="shared" si="31"/>
        <v>0</v>
      </c>
      <c r="AA93" s="2">
        <f t="shared" si="32"/>
        <v>0</v>
      </c>
    </row>
    <row r="94" spans="1:27">
      <c r="A94" s="2">
        <v>29</v>
      </c>
      <c r="B94" s="5">
        <v>0.33300000000000002</v>
      </c>
      <c r="C94" s="5">
        <v>0.66700000000000004</v>
      </c>
      <c r="D94" s="5"/>
      <c r="E94" s="4"/>
      <c r="F94" s="4"/>
      <c r="G94" s="4"/>
      <c r="H94" s="4" t="s">
        <v>10</v>
      </c>
      <c r="I94" s="4"/>
      <c r="J94" s="4">
        <v>0</v>
      </c>
      <c r="K94">
        <v>420</v>
      </c>
      <c r="L94" t="s">
        <v>10</v>
      </c>
      <c r="N94" t="s">
        <v>192</v>
      </c>
      <c r="O94" s="2">
        <v>0</v>
      </c>
      <c r="P94" s="4">
        <v>1</v>
      </c>
      <c r="Q94" s="2">
        <f t="shared" si="22"/>
        <v>0</v>
      </c>
      <c r="R94" s="2">
        <f t="shared" si="23"/>
        <v>0</v>
      </c>
      <c r="S94" s="2">
        <f t="shared" si="24"/>
        <v>0</v>
      </c>
      <c r="T94" s="2">
        <f t="shared" si="25"/>
        <v>0</v>
      </c>
      <c r="U94" s="2">
        <f t="shared" si="26"/>
        <v>0</v>
      </c>
      <c r="V94" s="4">
        <f t="shared" si="27"/>
        <v>0</v>
      </c>
      <c r="W94" s="4">
        <f t="shared" si="28"/>
        <v>0</v>
      </c>
      <c r="X94" s="4">
        <f t="shared" si="29"/>
        <v>0</v>
      </c>
      <c r="Y94" s="4">
        <f t="shared" si="30"/>
        <v>0</v>
      </c>
      <c r="Z94" s="4">
        <f t="shared" si="31"/>
        <v>0</v>
      </c>
      <c r="AA94" s="2">
        <f t="shared" si="32"/>
        <v>0</v>
      </c>
    </row>
    <row r="95" spans="1:27">
      <c r="A95" s="2">
        <v>31</v>
      </c>
      <c r="B95" s="5">
        <v>0.33300000000000002</v>
      </c>
      <c r="C95" s="5">
        <v>0.66700000000000004</v>
      </c>
      <c r="D95" s="5"/>
      <c r="E95" s="4"/>
      <c r="F95" s="4"/>
      <c r="G95" s="4"/>
      <c r="H95" s="4" t="s">
        <v>10</v>
      </c>
      <c r="I95" s="4"/>
      <c r="J95" s="4">
        <v>0</v>
      </c>
      <c r="K95">
        <v>422</v>
      </c>
      <c r="L95" t="s">
        <v>10</v>
      </c>
      <c r="N95" t="s">
        <v>190</v>
      </c>
      <c r="O95" s="2">
        <v>6012</v>
      </c>
      <c r="P95" s="4">
        <v>1</v>
      </c>
      <c r="Q95" s="2">
        <f t="shared" si="22"/>
        <v>0</v>
      </c>
      <c r="R95" s="2">
        <f t="shared" si="23"/>
        <v>0</v>
      </c>
      <c r="S95" s="2">
        <f t="shared" si="24"/>
        <v>0</v>
      </c>
      <c r="T95" s="2">
        <f t="shared" si="25"/>
        <v>0</v>
      </c>
      <c r="U95" s="2">
        <f t="shared" si="26"/>
        <v>0</v>
      </c>
      <c r="V95" s="4">
        <f t="shared" si="27"/>
        <v>0</v>
      </c>
      <c r="W95" s="4">
        <f t="shared" si="28"/>
        <v>0</v>
      </c>
      <c r="X95" s="4">
        <f t="shared" si="29"/>
        <v>0</v>
      </c>
      <c r="Y95" s="4">
        <f t="shared" si="30"/>
        <v>0</v>
      </c>
      <c r="Z95" s="4">
        <f t="shared" si="31"/>
        <v>0</v>
      </c>
      <c r="AA95" s="2">
        <f t="shared" si="32"/>
        <v>0</v>
      </c>
    </row>
    <row r="96" spans="1:27">
      <c r="A96" s="2">
        <v>34</v>
      </c>
      <c r="B96" s="5">
        <v>0.33300000000000002</v>
      </c>
      <c r="C96" s="5">
        <v>0.66700000000000004</v>
      </c>
      <c r="D96" s="5"/>
      <c r="E96" s="4"/>
      <c r="F96" s="4"/>
      <c r="G96" s="4"/>
      <c r="H96" s="4" t="s">
        <v>10</v>
      </c>
      <c r="I96" s="4"/>
      <c r="J96" s="4">
        <v>0</v>
      </c>
      <c r="K96">
        <v>424</v>
      </c>
      <c r="L96" t="s">
        <v>10</v>
      </c>
      <c r="N96" t="s">
        <v>191</v>
      </c>
      <c r="O96" s="2">
        <v>7380</v>
      </c>
      <c r="P96" s="4">
        <v>1</v>
      </c>
      <c r="Q96" s="2">
        <f t="shared" si="22"/>
        <v>0</v>
      </c>
      <c r="R96" s="2">
        <f t="shared" si="23"/>
        <v>0</v>
      </c>
      <c r="S96" s="2">
        <f t="shared" si="24"/>
        <v>0</v>
      </c>
      <c r="T96" s="2">
        <f t="shared" si="25"/>
        <v>0</v>
      </c>
      <c r="U96" s="2">
        <f t="shared" si="26"/>
        <v>0</v>
      </c>
      <c r="V96" s="4">
        <f t="shared" si="27"/>
        <v>0</v>
      </c>
      <c r="W96" s="4">
        <f t="shared" si="28"/>
        <v>0</v>
      </c>
      <c r="X96" s="4">
        <f t="shared" si="29"/>
        <v>0</v>
      </c>
      <c r="Y96" s="4">
        <f t="shared" si="30"/>
        <v>0</v>
      </c>
      <c r="Z96" s="4">
        <f t="shared" si="31"/>
        <v>0</v>
      </c>
      <c r="AA96" s="2">
        <f t="shared" si="32"/>
        <v>0</v>
      </c>
    </row>
    <row r="97" spans="1:27">
      <c r="A97" s="2">
        <v>2</v>
      </c>
      <c r="B97" s="5">
        <v>0.33300000000000002</v>
      </c>
      <c r="C97" s="5">
        <v>0.66700000000000004</v>
      </c>
      <c r="D97" s="5"/>
      <c r="E97" s="4"/>
      <c r="F97" s="4"/>
      <c r="G97" s="4"/>
      <c r="H97" s="4" t="s">
        <v>10</v>
      </c>
      <c r="I97" s="4"/>
      <c r="J97" s="4">
        <v>0</v>
      </c>
      <c r="K97">
        <v>426</v>
      </c>
      <c r="L97" t="s">
        <v>10</v>
      </c>
      <c r="N97" t="s">
        <v>196</v>
      </c>
      <c r="O97" s="2">
        <v>60</v>
      </c>
      <c r="P97" s="4">
        <v>1</v>
      </c>
      <c r="Q97" s="2">
        <f t="shared" si="22"/>
        <v>0</v>
      </c>
      <c r="R97" s="2">
        <f t="shared" si="23"/>
        <v>0</v>
      </c>
      <c r="S97" s="2">
        <f t="shared" si="24"/>
        <v>0</v>
      </c>
      <c r="T97" s="2">
        <f t="shared" si="25"/>
        <v>0</v>
      </c>
      <c r="U97" s="2">
        <f t="shared" si="26"/>
        <v>0</v>
      </c>
      <c r="V97" s="4">
        <f t="shared" si="27"/>
        <v>0</v>
      </c>
      <c r="W97" s="4">
        <f t="shared" si="28"/>
        <v>0</v>
      </c>
      <c r="X97" s="4">
        <f t="shared" si="29"/>
        <v>0</v>
      </c>
      <c r="Y97" s="4">
        <f t="shared" si="30"/>
        <v>0</v>
      </c>
      <c r="Z97" s="4">
        <f t="shared" si="31"/>
        <v>0</v>
      </c>
      <c r="AA97" s="2">
        <f t="shared" si="32"/>
        <v>0</v>
      </c>
    </row>
    <row r="98" spans="1:27">
      <c r="A98" s="2">
        <v>2</v>
      </c>
      <c r="B98" s="5">
        <v>0.33300000000000002</v>
      </c>
      <c r="C98" s="5">
        <v>0.66700000000000004</v>
      </c>
      <c r="D98" s="5"/>
      <c r="E98" s="4"/>
      <c r="F98" s="4"/>
      <c r="G98" s="4"/>
      <c r="H98" s="4"/>
      <c r="I98" s="4"/>
      <c r="J98" s="4">
        <v>0</v>
      </c>
      <c r="K98">
        <v>428</v>
      </c>
      <c r="L98" t="s">
        <v>10</v>
      </c>
      <c r="N98" t="s">
        <v>199</v>
      </c>
      <c r="O98" s="2">
        <v>95</v>
      </c>
      <c r="P98" s="4">
        <v>1</v>
      </c>
      <c r="Q98" s="2">
        <f t="shared" si="22"/>
        <v>0</v>
      </c>
      <c r="R98" s="2">
        <f t="shared" si="23"/>
        <v>0</v>
      </c>
      <c r="S98" s="2">
        <f t="shared" si="24"/>
        <v>0</v>
      </c>
      <c r="T98" s="2">
        <f t="shared" si="25"/>
        <v>0</v>
      </c>
      <c r="U98" s="2">
        <f t="shared" si="26"/>
        <v>0</v>
      </c>
      <c r="V98" s="4">
        <f t="shared" si="27"/>
        <v>0</v>
      </c>
      <c r="W98" s="4">
        <f t="shared" si="28"/>
        <v>0</v>
      </c>
      <c r="X98" s="4">
        <f t="shared" si="29"/>
        <v>0</v>
      </c>
      <c r="Y98" s="4">
        <f t="shared" si="30"/>
        <v>0</v>
      </c>
      <c r="Z98" s="4">
        <f t="shared" si="31"/>
        <v>0</v>
      </c>
      <c r="AA98" s="2">
        <f t="shared" si="32"/>
        <v>0</v>
      </c>
    </row>
    <row r="99" spans="1:27">
      <c r="A99" s="2">
        <v>2</v>
      </c>
      <c r="B99" s="5">
        <v>0.33300000000000002</v>
      </c>
      <c r="C99" s="5">
        <v>0.66700000000000004</v>
      </c>
      <c r="D99" s="5"/>
      <c r="E99" s="4"/>
      <c r="F99" s="4"/>
      <c r="G99" s="4"/>
      <c r="H99" s="4"/>
      <c r="I99" s="4"/>
      <c r="J99" s="4">
        <v>0</v>
      </c>
      <c r="K99">
        <v>430</v>
      </c>
      <c r="L99" t="s">
        <v>10</v>
      </c>
      <c r="N99" t="s">
        <v>194</v>
      </c>
      <c r="O99" s="2">
        <v>340</v>
      </c>
      <c r="P99" s="4">
        <v>1</v>
      </c>
      <c r="Q99" s="2">
        <f t="shared" si="22"/>
        <v>0</v>
      </c>
      <c r="R99" s="2">
        <f t="shared" si="23"/>
        <v>0</v>
      </c>
      <c r="S99" s="2">
        <f t="shared" si="24"/>
        <v>0</v>
      </c>
      <c r="T99" s="2">
        <f t="shared" si="25"/>
        <v>0</v>
      </c>
      <c r="U99" s="2">
        <f t="shared" si="26"/>
        <v>0</v>
      </c>
      <c r="V99" s="4">
        <f t="shared" si="27"/>
        <v>0</v>
      </c>
      <c r="W99" s="4">
        <f t="shared" si="28"/>
        <v>0</v>
      </c>
      <c r="X99" s="4">
        <f t="shared" si="29"/>
        <v>0</v>
      </c>
      <c r="Y99" s="4">
        <f t="shared" si="30"/>
        <v>0</v>
      </c>
      <c r="Z99" s="4">
        <f t="shared" si="31"/>
        <v>0</v>
      </c>
      <c r="AA99" s="2">
        <f t="shared" si="32"/>
        <v>0</v>
      </c>
    </row>
    <row r="100" spans="1:27">
      <c r="A100" s="2">
        <v>2</v>
      </c>
      <c r="B100" s="5">
        <v>0.33300000000000002</v>
      </c>
      <c r="C100" s="5">
        <v>0.66700000000000004</v>
      </c>
      <c r="D100" s="5"/>
      <c r="E100" s="4"/>
      <c r="F100" s="4"/>
      <c r="G100" s="4"/>
      <c r="H100" s="4"/>
      <c r="I100" s="4"/>
      <c r="J100" s="4">
        <v>1</v>
      </c>
      <c r="K100">
        <v>432</v>
      </c>
      <c r="L100">
        <v>3</v>
      </c>
      <c r="N100" t="s">
        <v>198</v>
      </c>
      <c r="O100" s="2">
        <v>75</v>
      </c>
      <c r="P100" s="4">
        <v>1</v>
      </c>
      <c r="Q100" s="2">
        <f t="shared" si="22"/>
        <v>75</v>
      </c>
      <c r="R100" s="2">
        <f t="shared" si="23"/>
        <v>2</v>
      </c>
      <c r="S100" s="2">
        <f t="shared" si="24"/>
        <v>0.67</v>
      </c>
      <c r="T100" s="2">
        <f t="shared" si="25"/>
        <v>1.33</v>
      </c>
      <c r="U100" s="2">
        <f t="shared" si="26"/>
        <v>0</v>
      </c>
      <c r="V100" s="4">
        <f t="shared" si="27"/>
        <v>0</v>
      </c>
      <c r="W100" s="4">
        <f t="shared" si="28"/>
        <v>0</v>
      </c>
      <c r="X100" s="4">
        <f t="shared" si="29"/>
        <v>0</v>
      </c>
      <c r="Y100" s="4">
        <f t="shared" si="30"/>
        <v>0</v>
      </c>
      <c r="Z100" s="4">
        <f t="shared" si="31"/>
        <v>0</v>
      </c>
      <c r="AA100" s="2">
        <f t="shared" si="32"/>
        <v>75</v>
      </c>
    </row>
    <row r="101" spans="1:27">
      <c r="A101" s="2">
        <v>2</v>
      </c>
      <c r="B101" s="5">
        <v>0.33300000000000002</v>
      </c>
      <c r="C101" s="5">
        <v>0.66700000000000004</v>
      </c>
      <c r="D101" s="5"/>
      <c r="E101" s="4"/>
      <c r="F101" s="4"/>
      <c r="G101" s="4"/>
      <c r="H101" s="4"/>
      <c r="I101" s="4"/>
      <c r="J101" s="4">
        <v>0</v>
      </c>
      <c r="K101">
        <v>433</v>
      </c>
      <c r="L101" t="s">
        <v>10</v>
      </c>
      <c r="N101" t="s">
        <v>201</v>
      </c>
      <c r="O101" s="2">
        <v>800</v>
      </c>
      <c r="P101" s="4">
        <v>1</v>
      </c>
      <c r="Q101" s="2">
        <f t="shared" si="22"/>
        <v>0</v>
      </c>
      <c r="R101" s="2">
        <f t="shared" si="23"/>
        <v>0</v>
      </c>
      <c r="S101" s="2">
        <f t="shared" si="24"/>
        <v>0</v>
      </c>
      <c r="T101" s="2">
        <f t="shared" si="25"/>
        <v>0</v>
      </c>
      <c r="U101" s="2">
        <f t="shared" si="26"/>
        <v>0</v>
      </c>
      <c r="V101" s="4">
        <f t="shared" si="27"/>
        <v>0</v>
      </c>
      <c r="W101" s="4">
        <f t="shared" si="28"/>
        <v>0</v>
      </c>
      <c r="X101" s="4">
        <f t="shared" si="29"/>
        <v>0</v>
      </c>
      <c r="Y101" s="4">
        <f t="shared" si="30"/>
        <v>0</v>
      </c>
      <c r="Z101" s="4">
        <f t="shared" si="31"/>
        <v>0</v>
      </c>
      <c r="AA101" s="2">
        <f t="shared" si="32"/>
        <v>0</v>
      </c>
    </row>
    <row r="102" spans="1:27">
      <c r="A102" s="2">
        <v>2</v>
      </c>
      <c r="B102" s="5">
        <v>0.33300000000000002</v>
      </c>
      <c r="C102" s="5">
        <v>0.66700000000000004</v>
      </c>
      <c r="D102" s="5"/>
      <c r="E102" s="4"/>
      <c r="F102" s="4"/>
      <c r="G102" s="4"/>
      <c r="H102" s="4"/>
      <c r="I102" s="4"/>
      <c r="J102" s="4">
        <v>0</v>
      </c>
      <c r="K102">
        <v>434</v>
      </c>
      <c r="L102" t="s">
        <v>10</v>
      </c>
      <c r="N102" t="s">
        <v>203</v>
      </c>
      <c r="O102" s="2">
        <v>823</v>
      </c>
      <c r="P102" s="4">
        <v>1</v>
      </c>
      <c r="Q102" s="2">
        <f t="shared" si="22"/>
        <v>823</v>
      </c>
      <c r="R102" s="2">
        <f t="shared" si="23"/>
        <v>2</v>
      </c>
      <c r="S102" s="2">
        <f t="shared" si="24"/>
        <v>0.67</v>
      </c>
      <c r="T102" s="2">
        <f t="shared" si="25"/>
        <v>1.33</v>
      </c>
      <c r="U102" s="2">
        <f t="shared" si="26"/>
        <v>0</v>
      </c>
      <c r="V102" s="4">
        <f t="shared" si="27"/>
        <v>0</v>
      </c>
      <c r="W102" s="4">
        <f t="shared" si="28"/>
        <v>0</v>
      </c>
      <c r="X102" s="4">
        <f t="shared" si="29"/>
        <v>0</v>
      </c>
      <c r="Y102" s="4">
        <f t="shared" si="30"/>
        <v>0</v>
      </c>
      <c r="Z102" s="4">
        <f t="shared" si="31"/>
        <v>0</v>
      </c>
      <c r="AA102" s="2">
        <f t="shared" si="32"/>
        <v>0</v>
      </c>
    </row>
    <row r="103" spans="1:27">
      <c r="A103" s="2">
        <v>6</v>
      </c>
      <c r="B103" s="5">
        <v>0.33300000000000002</v>
      </c>
      <c r="C103" s="5">
        <v>0.66700000000000004</v>
      </c>
      <c r="D103" s="5"/>
      <c r="E103" s="4"/>
      <c r="F103" s="4"/>
      <c r="G103" s="4"/>
      <c r="H103" s="4"/>
      <c r="I103" s="4"/>
      <c r="J103" s="4">
        <v>0</v>
      </c>
      <c r="K103">
        <v>436</v>
      </c>
      <c r="L103" t="s">
        <v>10</v>
      </c>
      <c r="N103" t="s">
        <v>205</v>
      </c>
      <c r="O103" s="2">
        <v>1249</v>
      </c>
      <c r="P103" s="4">
        <v>1</v>
      </c>
      <c r="Q103" s="2">
        <f t="shared" si="22"/>
        <v>0</v>
      </c>
      <c r="R103" s="2">
        <f t="shared" si="23"/>
        <v>0</v>
      </c>
      <c r="S103" s="2">
        <f t="shared" si="24"/>
        <v>0</v>
      </c>
      <c r="T103" s="2">
        <f t="shared" si="25"/>
        <v>0</v>
      </c>
      <c r="U103" s="2">
        <f t="shared" si="26"/>
        <v>0</v>
      </c>
      <c r="V103" s="4">
        <f t="shared" si="27"/>
        <v>0</v>
      </c>
      <c r="W103" s="4">
        <f t="shared" si="28"/>
        <v>0</v>
      </c>
      <c r="X103" s="4">
        <f t="shared" si="29"/>
        <v>0</v>
      </c>
      <c r="Y103" s="4">
        <f t="shared" si="30"/>
        <v>0</v>
      </c>
      <c r="Z103" s="4">
        <f t="shared" si="31"/>
        <v>0</v>
      </c>
      <c r="AA103" s="2">
        <f t="shared" si="32"/>
        <v>0</v>
      </c>
    </row>
    <row r="104" spans="1:27">
      <c r="A104" s="2">
        <v>6</v>
      </c>
      <c r="B104" s="5">
        <v>0.33300000000000002</v>
      </c>
      <c r="C104" s="5">
        <v>0.66700000000000004</v>
      </c>
      <c r="D104" s="5"/>
      <c r="E104" s="4"/>
      <c r="F104" s="4"/>
      <c r="G104" s="4"/>
      <c r="H104" s="4"/>
      <c r="I104" s="4"/>
      <c r="J104" s="4">
        <v>0</v>
      </c>
      <c r="K104">
        <v>438</v>
      </c>
      <c r="L104" t="s">
        <v>10</v>
      </c>
      <c r="N104" t="s">
        <v>207</v>
      </c>
      <c r="O104" s="2">
        <v>1589</v>
      </c>
      <c r="P104" s="4">
        <v>1</v>
      </c>
      <c r="Q104" s="2">
        <f t="shared" si="22"/>
        <v>0</v>
      </c>
      <c r="R104" s="2">
        <f t="shared" si="23"/>
        <v>0</v>
      </c>
      <c r="S104" s="2">
        <f t="shared" si="24"/>
        <v>0</v>
      </c>
      <c r="T104" s="2">
        <f t="shared" si="25"/>
        <v>0</v>
      </c>
      <c r="U104" s="2">
        <f t="shared" si="26"/>
        <v>0</v>
      </c>
      <c r="V104" s="4">
        <f t="shared" si="27"/>
        <v>0</v>
      </c>
      <c r="W104" s="4">
        <f t="shared" si="28"/>
        <v>0</v>
      </c>
      <c r="X104" s="4">
        <f t="shared" si="29"/>
        <v>0</v>
      </c>
      <c r="Y104" s="4">
        <f t="shared" si="30"/>
        <v>0</v>
      </c>
      <c r="Z104" s="4">
        <f t="shared" si="31"/>
        <v>0</v>
      </c>
      <c r="AA104" s="2">
        <f t="shared" si="32"/>
        <v>0</v>
      </c>
    </row>
    <row r="105" spans="1:27">
      <c r="A105" s="2"/>
      <c r="B105" s="5"/>
      <c r="C105" s="5"/>
      <c r="D105" s="5"/>
      <c r="E105" s="4"/>
      <c r="F105" s="4"/>
      <c r="G105" s="4"/>
      <c r="H105" s="4"/>
      <c r="I105" s="4"/>
      <c r="J105" s="4" t="s">
        <v>10</v>
      </c>
      <c r="L105" t="s">
        <v>10</v>
      </c>
      <c r="O105" s="2"/>
      <c r="P105" s="4">
        <v>1</v>
      </c>
      <c r="Q105" s="2">
        <f t="shared" si="22"/>
        <v>0</v>
      </c>
      <c r="R105" s="2">
        <f t="shared" si="23"/>
        <v>0</v>
      </c>
      <c r="S105" s="2">
        <f t="shared" si="24"/>
        <v>0</v>
      </c>
      <c r="T105" s="2">
        <f t="shared" si="25"/>
        <v>0</v>
      </c>
      <c r="U105" s="2">
        <f t="shared" si="26"/>
        <v>0</v>
      </c>
      <c r="V105" s="4">
        <f t="shared" si="27"/>
        <v>0</v>
      </c>
      <c r="W105" s="4">
        <f t="shared" si="28"/>
        <v>0</v>
      </c>
      <c r="X105" s="4">
        <f t="shared" si="29"/>
        <v>0</v>
      </c>
      <c r="Y105" s="4">
        <f t="shared" si="30"/>
        <v>0</v>
      </c>
      <c r="Z105" s="4">
        <f t="shared" si="31"/>
        <v>0</v>
      </c>
      <c r="AA105" s="2">
        <f t="shared" si="32"/>
        <v>0</v>
      </c>
    </row>
    <row r="106" spans="1:27">
      <c r="A106" s="2">
        <v>12</v>
      </c>
      <c r="B106" s="5">
        <v>0.25</v>
      </c>
      <c r="C106" s="5">
        <v>0.75</v>
      </c>
      <c r="D106" s="5"/>
      <c r="E106" s="4"/>
      <c r="F106" s="4" t="s">
        <v>10</v>
      </c>
      <c r="G106" s="4"/>
      <c r="H106" s="4"/>
      <c r="I106" s="4"/>
      <c r="J106" s="4">
        <v>0</v>
      </c>
      <c r="K106">
        <v>440</v>
      </c>
      <c r="L106" t="s">
        <v>10</v>
      </c>
      <c r="N106" t="s">
        <v>154</v>
      </c>
      <c r="O106" s="2">
        <v>2632</v>
      </c>
      <c r="P106" s="4">
        <v>1</v>
      </c>
      <c r="Q106" s="2">
        <f t="shared" si="22"/>
        <v>0</v>
      </c>
      <c r="R106" s="2">
        <f t="shared" si="23"/>
        <v>0</v>
      </c>
      <c r="S106" s="2">
        <f t="shared" si="24"/>
        <v>0</v>
      </c>
      <c r="T106" s="2">
        <f t="shared" si="25"/>
        <v>0</v>
      </c>
      <c r="U106" s="2">
        <f t="shared" si="26"/>
        <v>0</v>
      </c>
      <c r="V106" s="4">
        <f t="shared" si="27"/>
        <v>0</v>
      </c>
      <c r="W106" s="4">
        <f t="shared" si="28"/>
        <v>0</v>
      </c>
      <c r="X106" s="4">
        <f t="shared" si="29"/>
        <v>0</v>
      </c>
      <c r="Y106" s="4">
        <f t="shared" si="30"/>
        <v>0</v>
      </c>
      <c r="Z106" s="4">
        <f t="shared" si="31"/>
        <v>0</v>
      </c>
      <c r="AA106" s="2">
        <f t="shared" si="32"/>
        <v>0</v>
      </c>
    </row>
    <row r="107" spans="1:27">
      <c r="A107" s="2">
        <v>8</v>
      </c>
      <c r="B107" s="5">
        <v>0.25</v>
      </c>
      <c r="C107" s="5">
        <v>0.75</v>
      </c>
      <c r="D107" s="5"/>
      <c r="E107" s="4"/>
      <c r="F107" s="4"/>
      <c r="G107" s="4"/>
      <c r="H107" s="4"/>
      <c r="I107" s="4"/>
      <c r="J107" s="4">
        <v>0</v>
      </c>
      <c r="K107">
        <v>442</v>
      </c>
      <c r="L107" t="s">
        <v>10</v>
      </c>
      <c r="N107" t="s">
        <v>227</v>
      </c>
      <c r="O107" s="2">
        <v>2179</v>
      </c>
      <c r="P107" s="4">
        <v>1</v>
      </c>
      <c r="Q107" s="2">
        <f t="shared" si="22"/>
        <v>0</v>
      </c>
      <c r="R107" s="2">
        <f t="shared" si="23"/>
        <v>0</v>
      </c>
      <c r="S107" s="2">
        <f t="shared" si="24"/>
        <v>0</v>
      </c>
      <c r="T107" s="2">
        <f t="shared" si="25"/>
        <v>0</v>
      </c>
      <c r="U107" s="2">
        <f t="shared" si="26"/>
        <v>0</v>
      </c>
      <c r="V107" s="4">
        <f t="shared" si="27"/>
        <v>0</v>
      </c>
      <c r="W107" s="4">
        <f t="shared" si="28"/>
        <v>0</v>
      </c>
      <c r="X107" s="4">
        <f t="shared" si="29"/>
        <v>0</v>
      </c>
      <c r="Y107" s="4">
        <f t="shared" si="30"/>
        <v>0</v>
      </c>
      <c r="Z107" s="4">
        <f t="shared" si="31"/>
        <v>0</v>
      </c>
      <c r="AA107" s="2">
        <f t="shared" si="32"/>
        <v>0</v>
      </c>
    </row>
    <row r="108" spans="1:27">
      <c r="A108" s="2">
        <v>12</v>
      </c>
      <c r="B108" s="5">
        <v>0.25</v>
      </c>
      <c r="C108" s="5">
        <v>0.75</v>
      </c>
      <c r="D108" s="5"/>
      <c r="E108" s="4"/>
      <c r="F108" s="4"/>
      <c r="G108" s="4"/>
      <c r="H108" s="4"/>
      <c r="I108" s="4"/>
      <c r="J108" s="4">
        <v>0</v>
      </c>
      <c r="K108">
        <v>444</v>
      </c>
      <c r="L108" t="s">
        <v>10</v>
      </c>
      <c r="N108" t="s">
        <v>241</v>
      </c>
      <c r="O108" s="2">
        <v>3200</v>
      </c>
      <c r="P108" s="4">
        <v>1</v>
      </c>
      <c r="Q108" s="2">
        <f t="shared" si="22"/>
        <v>0</v>
      </c>
      <c r="R108" s="2">
        <f t="shared" si="23"/>
        <v>0</v>
      </c>
      <c r="S108" s="2">
        <f t="shared" si="24"/>
        <v>0</v>
      </c>
      <c r="T108" s="2">
        <f t="shared" si="25"/>
        <v>0</v>
      </c>
      <c r="U108" s="2">
        <f t="shared" si="26"/>
        <v>0</v>
      </c>
      <c r="V108" s="4">
        <f t="shared" si="27"/>
        <v>0</v>
      </c>
      <c r="W108" s="4">
        <f t="shared" si="28"/>
        <v>0</v>
      </c>
      <c r="X108" s="4">
        <f t="shared" si="29"/>
        <v>0</v>
      </c>
      <c r="Y108" s="4">
        <f t="shared" si="30"/>
        <v>0</v>
      </c>
      <c r="Z108" s="4">
        <f t="shared" si="31"/>
        <v>0</v>
      </c>
      <c r="AA108" s="2">
        <f t="shared" si="32"/>
        <v>0</v>
      </c>
    </row>
    <row r="109" spans="1:27">
      <c r="A109" s="2">
        <v>15</v>
      </c>
      <c r="B109" s="5">
        <v>0.25</v>
      </c>
      <c r="C109" s="5">
        <v>0.75</v>
      </c>
      <c r="D109" s="5"/>
      <c r="E109" s="4"/>
      <c r="F109" s="4"/>
      <c r="G109" s="4"/>
      <c r="H109" s="4"/>
      <c r="I109" s="4"/>
      <c r="J109" s="4">
        <v>0</v>
      </c>
      <c r="K109">
        <v>445</v>
      </c>
      <c r="L109" t="s">
        <v>10</v>
      </c>
      <c r="N109" t="s">
        <v>137</v>
      </c>
      <c r="O109" s="2">
        <v>5233</v>
      </c>
      <c r="P109" s="4">
        <v>1</v>
      </c>
      <c r="Q109" s="2">
        <f t="shared" si="22"/>
        <v>0</v>
      </c>
      <c r="R109" s="2">
        <f t="shared" si="23"/>
        <v>0</v>
      </c>
      <c r="S109" s="2">
        <f t="shared" si="24"/>
        <v>0</v>
      </c>
      <c r="T109" s="2">
        <f t="shared" si="25"/>
        <v>0</v>
      </c>
      <c r="U109" s="2">
        <f t="shared" si="26"/>
        <v>0</v>
      </c>
      <c r="V109" s="4">
        <f t="shared" si="27"/>
        <v>0</v>
      </c>
      <c r="W109" s="4">
        <f t="shared" si="28"/>
        <v>0</v>
      </c>
      <c r="X109" s="4">
        <f t="shared" si="29"/>
        <v>0</v>
      </c>
      <c r="Y109" s="4">
        <f t="shared" si="30"/>
        <v>0</v>
      </c>
      <c r="Z109" s="4">
        <f t="shared" si="31"/>
        <v>0</v>
      </c>
      <c r="AA109" s="2">
        <f t="shared" si="32"/>
        <v>0</v>
      </c>
    </row>
    <row r="110" spans="1:27">
      <c r="A110" s="2">
        <v>1</v>
      </c>
      <c r="B110" s="5">
        <v>0.33300000000000002</v>
      </c>
      <c r="C110" s="5">
        <v>0.66700000000000004</v>
      </c>
      <c r="D110" s="5"/>
      <c r="E110" s="4">
        <v>1</v>
      </c>
      <c r="F110" s="4"/>
      <c r="G110" s="4"/>
      <c r="H110" s="4" t="s">
        <v>10</v>
      </c>
      <c r="I110" s="4"/>
      <c r="J110" s="4">
        <v>1</v>
      </c>
      <c r="K110">
        <v>446</v>
      </c>
      <c r="L110" t="s">
        <v>10</v>
      </c>
      <c r="N110" t="s">
        <v>237</v>
      </c>
      <c r="O110" s="2">
        <v>6</v>
      </c>
      <c r="P110" s="4">
        <v>1</v>
      </c>
      <c r="Q110" s="2">
        <f t="shared" si="22"/>
        <v>0</v>
      </c>
      <c r="R110" s="2">
        <f t="shared" si="23"/>
        <v>0</v>
      </c>
      <c r="S110" s="2">
        <f t="shared" si="24"/>
        <v>0</v>
      </c>
      <c r="T110" s="2">
        <f t="shared" si="25"/>
        <v>0</v>
      </c>
      <c r="U110" s="2">
        <f t="shared" si="26"/>
        <v>0</v>
      </c>
      <c r="V110" s="4">
        <f t="shared" si="27"/>
        <v>0</v>
      </c>
      <c r="W110" s="4">
        <f t="shared" si="28"/>
        <v>0</v>
      </c>
      <c r="X110" s="4">
        <f t="shared" si="29"/>
        <v>0</v>
      </c>
      <c r="Y110" s="4">
        <f t="shared" si="30"/>
        <v>0</v>
      </c>
      <c r="Z110" s="4">
        <f t="shared" si="31"/>
        <v>0</v>
      </c>
      <c r="AA110" s="2">
        <f t="shared" si="32"/>
        <v>0</v>
      </c>
    </row>
    <row r="111" spans="1:27">
      <c r="A111" s="2">
        <v>0</v>
      </c>
      <c r="B111" s="5" t="s">
        <v>10</v>
      </c>
      <c r="C111" s="5" t="s">
        <v>10</v>
      </c>
      <c r="D111" s="5"/>
      <c r="E111" s="4"/>
      <c r="F111" s="4"/>
      <c r="G111" s="4"/>
      <c r="H111" s="4"/>
      <c r="I111" s="4"/>
      <c r="J111" s="4">
        <v>1</v>
      </c>
      <c r="K111">
        <v>448</v>
      </c>
      <c r="L111" t="s">
        <v>10</v>
      </c>
      <c r="N111" t="s">
        <v>238</v>
      </c>
      <c r="O111" s="2">
        <v>1.58</v>
      </c>
      <c r="P111" s="4">
        <v>1</v>
      </c>
      <c r="Q111" s="2">
        <f t="shared" si="22"/>
        <v>0</v>
      </c>
      <c r="R111" s="2">
        <f t="shared" si="23"/>
        <v>0</v>
      </c>
      <c r="S111" s="2">
        <f t="shared" si="24"/>
        <v>0</v>
      </c>
      <c r="T111" s="2">
        <f t="shared" si="25"/>
        <v>0</v>
      </c>
      <c r="U111" s="2">
        <f t="shared" si="26"/>
        <v>0</v>
      </c>
      <c r="V111" s="4">
        <f t="shared" si="27"/>
        <v>0</v>
      </c>
      <c r="W111" s="4">
        <f t="shared" si="28"/>
        <v>0</v>
      </c>
      <c r="X111" s="4">
        <f t="shared" si="29"/>
        <v>0</v>
      </c>
      <c r="Y111" s="4">
        <f t="shared" si="30"/>
        <v>0</v>
      </c>
      <c r="Z111" s="4">
        <f t="shared" si="31"/>
        <v>0</v>
      </c>
      <c r="AA111" s="2">
        <f t="shared" si="32"/>
        <v>0</v>
      </c>
    </row>
    <row r="112" spans="1:27">
      <c r="A112" s="2">
        <v>0</v>
      </c>
      <c r="B112" s="5" t="s">
        <v>18</v>
      </c>
      <c r="C112" s="5" t="s">
        <v>10</v>
      </c>
      <c r="D112" s="5"/>
      <c r="E112" s="4"/>
      <c r="F112" s="4"/>
      <c r="G112" s="4"/>
      <c r="H112" s="4"/>
      <c r="I112" s="4"/>
      <c r="J112" s="4">
        <v>1</v>
      </c>
      <c r="K112">
        <v>450</v>
      </c>
      <c r="L112">
        <f>80*3</f>
        <v>240</v>
      </c>
      <c r="N112" t="s">
        <v>74</v>
      </c>
      <c r="O112" s="2">
        <v>510</v>
      </c>
      <c r="P112" s="4">
        <v>1000</v>
      </c>
      <c r="Q112" s="2">
        <f t="shared" si="22"/>
        <v>81.599999999999994</v>
      </c>
      <c r="R112" s="2">
        <f t="shared" si="23"/>
        <v>0</v>
      </c>
      <c r="S112" s="2">
        <f t="shared" si="24"/>
        <v>0</v>
      </c>
      <c r="T112" s="2">
        <f t="shared" si="25"/>
        <v>0</v>
      </c>
      <c r="U112" s="2">
        <f t="shared" si="26"/>
        <v>0</v>
      </c>
      <c r="V112" s="4">
        <f t="shared" si="27"/>
        <v>0</v>
      </c>
      <c r="W112" s="4">
        <f t="shared" si="28"/>
        <v>0</v>
      </c>
      <c r="X112" s="4">
        <f t="shared" si="29"/>
        <v>0</v>
      </c>
      <c r="Y112" s="4">
        <f t="shared" si="30"/>
        <v>0</v>
      </c>
      <c r="Z112" s="4">
        <f t="shared" si="31"/>
        <v>0</v>
      </c>
      <c r="AA112" s="2">
        <f t="shared" si="32"/>
        <v>81.599999999999994</v>
      </c>
    </row>
    <row r="113" spans="1:27">
      <c r="A113" s="2">
        <v>0</v>
      </c>
      <c r="B113" s="5" t="s">
        <v>10</v>
      </c>
      <c r="C113" s="5" t="s">
        <v>10</v>
      </c>
      <c r="D113" s="5"/>
      <c r="E113" s="4"/>
      <c r="F113" s="4"/>
      <c r="G113" s="4"/>
      <c r="H113" s="4"/>
      <c r="I113" s="4"/>
      <c r="J113" s="4">
        <v>1</v>
      </c>
      <c r="K113">
        <v>452</v>
      </c>
      <c r="L113" t="s">
        <v>10</v>
      </c>
      <c r="N113" t="s">
        <v>71</v>
      </c>
      <c r="O113" s="2">
        <v>400</v>
      </c>
      <c r="P113" s="4">
        <v>1000</v>
      </c>
      <c r="Q113" s="2">
        <f t="shared" si="22"/>
        <v>0</v>
      </c>
      <c r="R113" s="2">
        <f t="shared" si="23"/>
        <v>0</v>
      </c>
      <c r="S113" s="2">
        <f t="shared" si="24"/>
        <v>0</v>
      </c>
      <c r="T113" s="2">
        <f t="shared" si="25"/>
        <v>0</v>
      </c>
      <c r="U113" s="2">
        <f t="shared" si="26"/>
        <v>0</v>
      </c>
      <c r="V113" s="4">
        <f t="shared" si="27"/>
        <v>0</v>
      </c>
      <c r="W113" s="4">
        <f t="shared" si="28"/>
        <v>0</v>
      </c>
      <c r="X113" s="4">
        <f t="shared" si="29"/>
        <v>0</v>
      </c>
      <c r="Y113" s="4">
        <f t="shared" si="30"/>
        <v>0</v>
      </c>
      <c r="Z113" s="4">
        <f t="shared" si="31"/>
        <v>0</v>
      </c>
      <c r="AA113" s="2">
        <f t="shared" si="32"/>
        <v>0</v>
      </c>
    </row>
    <row r="114" spans="1:27">
      <c r="A114" s="2">
        <v>0</v>
      </c>
      <c r="B114" s="5" t="s">
        <v>10</v>
      </c>
      <c r="C114" s="5" t="s">
        <v>10</v>
      </c>
      <c r="D114" s="5"/>
      <c r="E114" s="4"/>
      <c r="F114" s="4"/>
      <c r="G114" s="4"/>
      <c r="H114" s="4"/>
      <c r="I114" s="4"/>
      <c r="J114" s="4">
        <v>1</v>
      </c>
      <c r="K114">
        <v>454</v>
      </c>
      <c r="L114" t="s">
        <v>10</v>
      </c>
      <c r="N114" t="s">
        <v>75</v>
      </c>
      <c r="O114" s="2">
        <v>2</v>
      </c>
      <c r="P114" s="4">
        <v>1</v>
      </c>
      <c r="Q114" s="2">
        <f t="shared" si="22"/>
        <v>0</v>
      </c>
      <c r="R114" s="2">
        <f t="shared" si="23"/>
        <v>0</v>
      </c>
      <c r="S114" s="2">
        <f t="shared" si="24"/>
        <v>0</v>
      </c>
      <c r="T114" s="2">
        <f t="shared" si="25"/>
        <v>0</v>
      </c>
      <c r="U114" s="2">
        <f t="shared" si="26"/>
        <v>0</v>
      </c>
      <c r="V114" s="4">
        <f t="shared" si="27"/>
        <v>0</v>
      </c>
      <c r="W114" s="4">
        <f t="shared" si="28"/>
        <v>0</v>
      </c>
      <c r="X114" s="4">
        <f t="shared" si="29"/>
        <v>0</v>
      </c>
      <c r="Y114" s="4">
        <f t="shared" si="30"/>
        <v>0</v>
      </c>
      <c r="Z114" s="4">
        <f t="shared" si="31"/>
        <v>0</v>
      </c>
      <c r="AA114" s="2">
        <f t="shared" si="32"/>
        <v>0</v>
      </c>
    </row>
    <row r="115" spans="1:27">
      <c r="A115" s="2">
        <v>0</v>
      </c>
      <c r="B115" s="5" t="s">
        <v>10</v>
      </c>
      <c r="C115" s="5" t="s">
        <v>10</v>
      </c>
      <c r="D115" s="5"/>
      <c r="E115" s="4"/>
      <c r="F115" s="4"/>
      <c r="G115" s="4"/>
      <c r="H115" s="4"/>
      <c r="I115" s="4"/>
      <c r="J115" s="4">
        <v>1</v>
      </c>
      <c r="K115">
        <v>456</v>
      </c>
      <c r="L115" t="s">
        <v>10</v>
      </c>
      <c r="N115" t="s">
        <v>72</v>
      </c>
      <c r="O115" s="2">
        <v>2</v>
      </c>
      <c r="P115" s="4">
        <v>1</v>
      </c>
      <c r="Q115" s="2">
        <f t="shared" ref="Q115:Q146" si="33">ROUND(L115/P115*O115,2)</f>
        <v>0</v>
      </c>
      <c r="R115" s="2">
        <f t="shared" ref="R115:R146" si="34">ROUND(L115/P115*A115,2)</f>
        <v>0</v>
      </c>
      <c r="S115" s="2">
        <f t="shared" ref="S115:S146" si="35">IF(B115&gt;0,ROUND(R115*B115,2),0)</f>
        <v>0</v>
      </c>
      <c r="T115" s="2">
        <f t="shared" ref="T115:T146" si="36">IF(C115&gt;0,ROUND(R115*C115,2),0)</f>
        <v>0</v>
      </c>
      <c r="U115" s="2">
        <f t="shared" ref="U115:U146" si="37">IF(D115&gt;0,ROUND(R115*D115,2),0)</f>
        <v>0</v>
      </c>
      <c r="V115" s="4">
        <f t="shared" ref="V115:V137" si="38">IF(E115&gt;0,R115,0)</f>
        <v>0</v>
      </c>
      <c r="W115" s="4">
        <f t="shared" ref="W115:W146" si="39">IF(F115&gt;0,R115,0)</f>
        <v>0</v>
      </c>
      <c r="X115" s="4">
        <f t="shared" ref="X115:X146" si="40">IF(G115&gt;0,R115,0)</f>
        <v>0</v>
      </c>
      <c r="Y115" s="4">
        <f t="shared" ref="Y115:Y146" si="41">IF(H115&gt;0,R115,0)</f>
        <v>0</v>
      </c>
      <c r="Z115" s="4">
        <f t="shared" ref="Z115:Z146" si="42">IF(I115&gt;0,R115,0)</f>
        <v>0</v>
      </c>
      <c r="AA115" s="2">
        <f t="shared" ref="AA115:AA146" si="43">IF(J115&gt;0,Q115,0)</f>
        <v>0</v>
      </c>
    </row>
    <row r="116" spans="1:27">
      <c r="A116" s="2">
        <v>4</v>
      </c>
      <c r="B116" s="5">
        <v>0.33300000000000002</v>
      </c>
      <c r="C116" s="5">
        <v>0.66700000000000004</v>
      </c>
      <c r="D116" s="5"/>
      <c r="E116" s="4"/>
      <c r="F116" s="4">
        <v>1</v>
      </c>
      <c r="G116" s="4"/>
      <c r="H116" s="4"/>
      <c r="I116" s="4"/>
      <c r="J116" s="4">
        <v>1</v>
      </c>
      <c r="K116">
        <v>458</v>
      </c>
      <c r="L116">
        <v>5</v>
      </c>
      <c r="N116" t="s">
        <v>297</v>
      </c>
      <c r="O116" s="2">
        <v>85</v>
      </c>
      <c r="P116" s="4">
        <v>1</v>
      </c>
      <c r="Q116" s="2">
        <f t="shared" si="33"/>
        <v>0</v>
      </c>
      <c r="R116" s="2">
        <f t="shared" si="34"/>
        <v>0</v>
      </c>
      <c r="S116" s="2">
        <f t="shared" si="35"/>
        <v>0</v>
      </c>
      <c r="T116" s="2">
        <f t="shared" si="36"/>
        <v>0</v>
      </c>
      <c r="U116" s="2">
        <f t="shared" si="37"/>
        <v>0</v>
      </c>
      <c r="V116" s="4">
        <f t="shared" si="38"/>
        <v>0</v>
      </c>
      <c r="W116" s="4">
        <f t="shared" si="39"/>
        <v>0</v>
      </c>
      <c r="X116" s="4">
        <f t="shared" si="40"/>
        <v>0</v>
      </c>
      <c r="Y116" s="4">
        <f t="shared" si="41"/>
        <v>0</v>
      </c>
      <c r="Z116" s="4">
        <f t="shared" si="42"/>
        <v>0</v>
      </c>
      <c r="AA116" s="2">
        <f t="shared" si="43"/>
        <v>0</v>
      </c>
    </row>
    <row r="117" spans="1:27">
      <c r="L117" t="s">
        <v>10</v>
      </c>
      <c r="P117" s="4">
        <v>1</v>
      </c>
      <c r="Q117" s="2">
        <f t="shared" si="33"/>
        <v>0</v>
      </c>
      <c r="R117" s="2">
        <f t="shared" si="34"/>
        <v>0</v>
      </c>
      <c r="S117" s="2">
        <f t="shared" si="35"/>
        <v>0</v>
      </c>
      <c r="T117" s="2">
        <f t="shared" si="36"/>
        <v>0</v>
      </c>
      <c r="U117" s="2">
        <f t="shared" si="37"/>
        <v>0</v>
      </c>
      <c r="V117" s="4">
        <f t="shared" si="38"/>
        <v>0</v>
      </c>
      <c r="W117" s="4">
        <f t="shared" si="39"/>
        <v>0</v>
      </c>
      <c r="X117" s="4">
        <f t="shared" si="40"/>
        <v>0</v>
      </c>
      <c r="Y117" s="4">
        <f t="shared" si="41"/>
        <v>0</v>
      </c>
      <c r="Z117" s="4">
        <f t="shared" si="42"/>
        <v>0</v>
      </c>
      <c r="AA117" s="2">
        <f t="shared" si="43"/>
        <v>0</v>
      </c>
    </row>
    <row r="118" spans="1:27">
      <c r="A118">
        <v>0.25</v>
      </c>
      <c r="B118">
        <v>0.33300000000000002</v>
      </c>
      <c r="C118">
        <v>0.66700000000000004</v>
      </c>
      <c r="J118">
        <v>1</v>
      </c>
      <c r="K118">
        <v>500</v>
      </c>
      <c r="L118" t="s">
        <v>10</v>
      </c>
      <c r="N118" t="s">
        <v>250</v>
      </c>
      <c r="O118">
        <v>27</v>
      </c>
      <c r="P118" s="4">
        <v>1</v>
      </c>
      <c r="Q118" s="2">
        <f t="shared" si="33"/>
        <v>0</v>
      </c>
      <c r="R118" s="2">
        <f t="shared" si="34"/>
        <v>0</v>
      </c>
      <c r="S118" s="2">
        <f t="shared" si="35"/>
        <v>0</v>
      </c>
      <c r="T118" s="2">
        <f t="shared" si="36"/>
        <v>0</v>
      </c>
      <c r="U118" s="2">
        <f t="shared" si="37"/>
        <v>0</v>
      </c>
      <c r="V118" s="4">
        <f t="shared" si="38"/>
        <v>0</v>
      </c>
      <c r="W118" s="4">
        <f t="shared" si="39"/>
        <v>0</v>
      </c>
      <c r="X118" s="4">
        <f t="shared" si="40"/>
        <v>0</v>
      </c>
      <c r="Y118" s="4">
        <f t="shared" si="41"/>
        <v>0</v>
      </c>
      <c r="Z118" s="4">
        <f t="shared" si="42"/>
        <v>0</v>
      </c>
      <c r="AA118" s="2">
        <f t="shared" si="43"/>
        <v>0</v>
      </c>
    </row>
    <row r="119" spans="1:27">
      <c r="A119">
        <v>0.25</v>
      </c>
      <c r="B119">
        <v>0.33300000000000002</v>
      </c>
      <c r="C119">
        <v>0.66700000000000004</v>
      </c>
      <c r="J119">
        <v>1</v>
      </c>
      <c r="K119">
        <v>500</v>
      </c>
      <c r="L119">
        <v>46</v>
      </c>
      <c r="N119" t="s">
        <v>265</v>
      </c>
      <c r="O119">
        <v>50</v>
      </c>
      <c r="P119" s="4">
        <v>1</v>
      </c>
      <c r="Q119" s="2">
        <f t="shared" si="33"/>
        <v>0</v>
      </c>
      <c r="R119" s="2">
        <f t="shared" si="34"/>
        <v>0</v>
      </c>
      <c r="S119" s="2">
        <f t="shared" si="35"/>
        <v>0</v>
      </c>
      <c r="T119" s="2">
        <f t="shared" si="36"/>
        <v>0</v>
      </c>
      <c r="U119" s="2">
        <f t="shared" si="37"/>
        <v>0</v>
      </c>
      <c r="V119" s="4">
        <f t="shared" si="38"/>
        <v>0</v>
      </c>
      <c r="W119" s="4">
        <f t="shared" si="39"/>
        <v>0</v>
      </c>
      <c r="X119" s="4">
        <f t="shared" si="40"/>
        <v>0</v>
      </c>
      <c r="Y119" s="4">
        <f t="shared" si="41"/>
        <v>0</v>
      </c>
      <c r="Z119" s="4">
        <f t="shared" si="42"/>
        <v>0</v>
      </c>
      <c r="AA119" s="2">
        <f t="shared" si="43"/>
        <v>0</v>
      </c>
    </row>
    <row r="120" spans="1:27">
      <c r="A120">
        <v>0.25</v>
      </c>
      <c r="B120">
        <v>0.33300000000000002</v>
      </c>
      <c r="C120">
        <v>0.66700000000000004</v>
      </c>
      <c r="J120">
        <v>1</v>
      </c>
      <c r="K120">
        <v>502</v>
      </c>
      <c r="L120">
        <v>24</v>
      </c>
      <c r="N120" t="s">
        <v>264</v>
      </c>
      <c r="O120">
        <v>2.5</v>
      </c>
      <c r="P120" s="4">
        <v>1</v>
      </c>
      <c r="Q120" s="2">
        <f t="shared" si="33"/>
        <v>0</v>
      </c>
      <c r="R120" s="2">
        <f t="shared" si="34"/>
        <v>0</v>
      </c>
      <c r="S120" s="2">
        <f t="shared" si="35"/>
        <v>0</v>
      </c>
      <c r="T120" s="2">
        <f t="shared" si="36"/>
        <v>0</v>
      </c>
      <c r="U120" s="2">
        <f t="shared" si="37"/>
        <v>0</v>
      </c>
      <c r="V120" s="4">
        <f t="shared" si="38"/>
        <v>0</v>
      </c>
      <c r="W120" s="4">
        <f t="shared" si="39"/>
        <v>0</v>
      </c>
      <c r="X120" s="4">
        <f t="shared" si="40"/>
        <v>0</v>
      </c>
      <c r="Y120" s="4">
        <f t="shared" si="41"/>
        <v>0</v>
      </c>
      <c r="Z120" s="4">
        <f t="shared" si="42"/>
        <v>0</v>
      </c>
      <c r="AA120" s="2">
        <f t="shared" si="43"/>
        <v>0</v>
      </c>
    </row>
    <row r="121" spans="1:27">
      <c r="A121">
        <v>0.25</v>
      </c>
      <c r="B121">
        <v>0.33300000000000002</v>
      </c>
      <c r="C121">
        <v>0.66700000000000004</v>
      </c>
      <c r="J121">
        <v>1</v>
      </c>
      <c r="K121">
        <v>503</v>
      </c>
      <c r="L121" t="s">
        <v>10</v>
      </c>
      <c r="N121" t="s">
        <v>267</v>
      </c>
      <c r="O121">
        <v>50.5</v>
      </c>
      <c r="P121" s="4">
        <v>1</v>
      </c>
      <c r="Q121" s="2">
        <f t="shared" si="33"/>
        <v>0</v>
      </c>
      <c r="R121" s="2">
        <f t="shared" si="34"/>
        <v>0</v>
      </c>
      <c r="S121" s="2">
        <f t="shared" si="35"/>
        <v>0</v>
      </c>
      <c r="T121" s="2">
        <f t="shared" si="36"/>
        <v>0</v>
      </c>
      <c r="U121" s="2">
        <f t="shared" si="37"/>
        <v>0</v>
      </c>
      <c r="V121" s="4">
        <f t="shared" si="38"/>
        <v>0</v>
      </c>
      <c r="W121" s="4">
        <f t="shared" si="39"/>
        <v>0</v>
      </c>
      <c r="X121" s="4">
        <f t="shared" si="40"/>
        <v>0</v>
      </c>
      <c r="Y121" s="4">
        <f t="shared" si="41"/>
        <v>0</v>
      </c>
      <c r="Z121" s="4">
        <f t="shared" si="42"/>
        <v>0</v>
      </c>
      <c r="AA121" s="2">
        <f t="shared" si="43"/>
        <v>0</v>
      </c>
    </row>
    <row r="122" spans="1:27">
      <c r="A122">
        <v>0.25</v>
      </c>
      <c r="B122">
        <v>0.33300000000000002</v>
      </c>
      <c r="C122">
        <v>0.66700000000000004</v>
      </c>
      <c r="J122">
        <v>1</v>
      </c>
      <c r="K122">
        <v>504</v>
      </c>
      <c r="L122" t="s">
        <v>10</v>
      </c>
      <c r="N122" t="s">
        <v>268</v>
      </c>
      <c r="O122">
        <v>70</v>
      </c>
      <c r="P122" s="4">
        <v>1</v>
      </c>
      <c r="Q122" s="2">
        <f t="shared" si="33"/>
        <v>0</v>
      </c>
      <c r="R122" s="2">
        <f t="shared" si="34"/>
        <v>0</v>
      </c>
      <c r="S122" s="2">
        <f t="shared" si="35"/>
        <v>0</v>
      </c>
      <c r="T122" s="2">
        <f t="shared" si="36"/>
        <v>0</v>
      </c>
      <c r="U122" s="2">
        <f t="shared" si="37"/>
        <v>0</v>
      </c>
      <c r="V122" s="4">
        <f t="shared" si="38"/>
        <v>0</v>
      </c>
      <c r="W122" s="4">
        <f t="shared" si="39"/>
        <v>0</v>
      </c>
      <c r="X122" s="4">
        <f t="shared" si="40"/>
        <v>0</v>
      </c>
      <c r="Y122" s="4">
        <f t="shared" si="41"/>
        <v>0</v>
      </c>
      <c r="Z122" s="4">
        <f t="shared" si="42"/>
        <v>0</v>
      </c>
      <c r="AA122" s="2">
        <f t="shared" si="43"/>
        <v>0</v>
      </c>
    </row>
    <row r="123" spans="1:27">
      <c r="J123">
        <v>0</v>
      </c>
      <c r="L123" t="s">
        <v>10</v>
      </c>
      <c r="N123" t="s">
        <v>263</v>
      </c>
      <c r="O123">
        <v>9</v>
      </c>
      <c r="P123" s="4">
        <v>1</v>
      </c>
      <c r="Q123" s="2">
        <f t="shared" si="33"/>
        <v>0</v>
      </c>
      <c r="R123" s="2">
        <f t="shared" si="34"/>
        <v>0</v>
      </c>
      <c r="S123" s="2">
        <f t="shared" si="35"/>
        <v>0</v>
      </c>
      <c r="T123" s="2">
        <f t="shared" si="36"/>
        <v>0</v>
      </c>
      <c r="U123" s="2">
        <f t="shared" si="37"/>
        <v>0</v>
      </c>
      <c r="V123" s="4">
        <f t="shared" si="38"/>
        <v>0</v>
      </c>
      <c r="W123" s="4">
        <f t="shared" si="39"/>
        <v>0</v>
      </c>
      <c r="X123" s="4">
        <f t="shared" si="40"/>
        <v>0</v>
      </c>
      <c r="Y123" s="4">
        <f t="shared" si="41"/>
        <v>0</v>
      </c>
      <c r="Z123" s="4">
        <f t="shared" si="42"/>
        <v>0</v>
      </c>
      <c r="AA123" s="2">
        <f t="shared" si="43"/>
        <v>0</v>
      </c>
    </row>
    <row r="124" spans="1:27">
      <c r="A124">
        <v>0.08</v>
      </c>
      <c r="B124">
        <v>0.33300000000000002</v>
      </c>
      <c r="C124">
        <v>0.66700000000000004</v>
      </c>
      <c r="D124">
        <v>1</v>
      </c>
      <c r="G124">
        <v>1</v>
      </c>
      <c r="J124">
        <v>0</v>
      </c>
      <c r="K124">
        <v>600</v>
      </c>
      <c r="L124">
        <v>1140</v>
      </c>
      <c r="N124" t="s">
        <v>305</v>
      </c>
      <c r="O124">
        <v>9</v>
      </c>
      <c r="P124" s="4">
        <v>1</v>
      </c>
      <c r="Q124" s="2">
        <f t="shared" si="33"/>
        <v>2916</v>
      </c>
      <c r="R124" s="2">
        <f t="shared" si="34"/>
        <v>25.92</v>
      </c>
      <c r="S124" s="2">
        <f t="shared" si="35"/>
        <v>8.6300000000000008</v>
      </c>
      <c r="T124" s="2">
        <f t="shared" si="36"/>
        <v>17.29</v>
      </c>
      <c r="U124" s="2">
        <f t="shared" si="37"/>
        <v>25.92</v>
      </c>
      <c r="V124" s="4">
        <f t="shared" si="38"/>
        <v>0</v>
      </c>
      <c r="W124" s="4">
        <f t="shared" si="39"/>
        <v>0</v>
      </c>
      <c r="X124" s="4">
        <f t="shared" si="40"/>
        <v>25.92</v>
      </c>
      <c r="Y124" s="4">
        <f t="shared" si="41"/>
        <v>0</v>
      </c>
      <c r="Z124" s="4">
        <f t="shared" si="42"/>
        <v>0</v>
      </c>
      <c r="AA124" s="2">
        <f t="shared" si="43"/>
        <v>0</v>
      </c>
    </row>
    <row r="125" spans="1:27">
      <c r="A125">
        <v>0.25</v>
      </c>
      <c r="B125">
        <v>0.33300000000000002</v>
      </c>
      <c r="C125">
        <v>0.66700000000000004</v>
      </c>
      <c r="G125">
        <v>1</v>
      </c>
      <c r="H125">
        <v>1</v>
      </c>
      <c r="J125">
        <v>1</v>
      </c>
      <c r="K125">
        <v>602</v>
      </c>
      <c r="L125">
        <f>4*5</f>
        <v>20</v>
      </c>
      <c r="N125" t="s">
        <v>303</v>
      </c>
      <c r="O125">
        <v>15</v>
      </c>
      <c r="P125" s="4">
        <v>1</v>
      </c>
      <c r="Q125" s="2">
        <f t="shared" si="33"/>
        <v>75</v>
      </c>
      <c r="R125" s="2">
        <f t="shared" si="34"/>
        <v>1.25</v>
      </c>
      <c r="S125" s="2">
        <f t="shared" si="35"/>
        <v>0.42</v>
      </c>
      <c r="T125" s="2">
        <f t="shared" si="36"/>
        <v>0.83</v>
      </c>
      <c r="U125" s="2">
        <f t="shared" si="37"/>
        <v>0</v>
      </c>
      <c r="V125" s="4">
        <f t="shared" si="38"/>
        <v>0</v>
      </c>
      <c r="W125" s="4">
        <f t="shared" si="39"/>
        <v>0</v>
      </c>
      <c r="X125" s="4">
        <f t="shared" si="40"/>
        <v>1.25</v>
      </c>
      <c r="Y125" s="4">
        <f t="shared" si="41"/>
        <v>1.25</v>
      </c>
      <c r="Z125" s="4">
        <f t="shared" si="42"/>
        <v>0</v>
      </c>
      <c r="AA125" s="2">
        <f t="shared" si="43"/>
        <v>75</v>
      </c>
    </row>
    <row r="126" spans="1:27">
      <c r="J126">
        <v>1</v>
      </c>
      <c r="L126">
        <v>16</v>
      </c>
      <c r="N126" t="s">
        <v>272</v>
      </c>
      <c r="O126">
        <v>13</v>
      </c>
      <c r="P126" s="4">
        <v>1</v>
      </c>
      <c r="Q126" s="2">
        <f t="shared" si="33"/>
        <v>0</v>
      </c>
      <c r="R126" s="2">
        <f t="shared" si="34"/>
        <v>0</v>
      </c>
      <c r="S126" s="2">
        <f t="shared" si="35"/>
        <v>0</v>
      </c>
      <c r="T126" s="2">
        <f t="shared" si="36"/>
        <v>0</v>
      </c>
      <c r="U126" s="2">
        <f t="shared" si="37"/>
        <v>0</v>
      </c>
      <c r="V126" s="4">
        <f t="shared" si="38"/>
        <v>0</v>
      </c>
      <c r="W126" s="4">
        <f t="shared" si="39"/>
        <v>0</v>
      </c>
      <c r="X126" s="4">
        <f t="shared" si="40"/>
        <v>0</v>
      </c>
      <c r="Y126" s="4">
        <f t="shared" si="41"/>
        <v>0</v>
      </c>
      <c r="Z126" s="4">
        <f t="shared" si="42"/>
        <v>0</v>
      </c>
      <c r="AA126" s="2">
        <f t="shared" si="43"/>
        <v>0</v>
      </c>
    </row>
    <row r="127" spans="1:27">
      <c r="A127">
        <v>0.15000000000000002</v>
      </c>
      <c r="B127">
        <v>0.33300000000000002</v>
      </c>
      <c r="C127">
        <v>0.66700000000000004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>
        <v>1</v>
      </c>
      <c r="K127">
        <v>700</v>
      </c>
      <c r="L127">
        <v>16</v>
      </c>
      <c r="N127" t="s">
        <v>271</v>
      </c>
      <c r="O127">
        <v>1.65</v>
      </c>
      <c r="P127" s="4">
        <v>1</v>
      </c>
      <c r="Q127" s="2">
        <f t="shared" si="33"/>
        <v>0</v>
      </c>
      <c r="R127" s="2">
        <f t="shared" si="34"/>
        <v>0</v>
      </c>
      <c r="S127" s="2">
        <f t="shared" si="35"/>
        <v>0</v>
      </c>
      <c r="T127" s="2">
        <f t="shared" si="36"/>
        <v>0</v>
      </c>
      <c r="U127" s="2">
        <f t="shared" si="37"/>
        <v>0</v>
      </c>
      <c r="V127" s="4">
        <f t="shared" si="38"/>
        <v>0</v>
      </c>
      <c r="W127" s="4">
        <f t="shared" si="39"/>
        <v>0</v>
      </c>
      <c r="X127" s="4">
        <f t="shared" si="40"/>
        <v>0</v>
      </c>
      <c r="Y127" s="4">
        <f t="shared" si="41"/>
        <v>0</v>
      </c>
      <c r="Z127" s="4">
        <f t="shared" si="42"/>
        <v>0</v>
      </c>
      <c r="AA127" s="2">
        <f t="shared" si="43"/>
        <v>0</v>
      </c>
    </row>
    <row r="128" spans="1:27">
      <c r="A128">
        <v>5.5</v>
      </c>
      <c r="B128">
        <v>0.33300000000000002</v>
      </c>
      <c r="C128">
        <v>0.66700000000000004</v>
      </c>
      <c r="J128">
        <v>1</v>
      </c>
      <c r="K128">
        <v>702</v>
      </c>
      <c r="L128" t="s">
        <v>10</v>
      </c>
      <c r="N128" t="s">
        <v>135</v>
      </c>
      <c r="O128">
        <v>43.6</v>
      </c>
      <c r="P128" s="4">
        <v>1000</v>
      </c>
      <c r="Q128" s="2">
        <f t="shared" si="33"/>
        <v>0</v>
      </c>
      <c r="R128" s="2">
        <f t="shared" si="34"/>
        <v>0</v>
      </c>
      <c r="S128" s="2">
        <f t="shared" si="35"/>
        <v>0</v>
      </c>
      <c r="T128" s="2">
        <f t="shared" si="36"/>
        <v>0</v>
      </c>
      <c r="U128" s="2">
        <f t="shared" si="37"/>
        <v>0</v>
      </c>
      <c r="V128" s="4">
        <f t="shared" si="38"/>
        <v>0</v>
      </c>
      <c r="W128" s="4">
        <f t="shared" si="39"/>
        <v>0</v>
      </c>
      <c r="X128" s="4">
        <f t="shared" si="40"/>
        <v>0</v>
      </c>
      <c r="Y128" s="4">
        <f t="shared" si="41"/>
        <v>0</v>
      </c>
      <c r="Z128" s="4">
        <f t="shared" si="42"/>
        <v>0</v>
      </c>
      <c r="AA128" s="2">
        <f t="shared" si="43"/>
        <v>0</v>
      </c>
    </row>
    <row r="129" spans="1:27">
      <c r="A129">
        <v>10</v>
      </c>
      <c r="B129">
        <v>0.33300000000000002</v>
      </c>
      <c r="C129">
        <v>0.66700000000000004</v>
      </c>
      <c r="J129">
        <v>1</v>
      </c>
      <c r="K129">
        <v>704</v>
      </c>
      <c r="L129" t="s">
        <v>10</v>
      </c>
      <c r="N129" t="s">
        <v>166</v>
      </c>
      <c r="O129">
        <v>46</v>
      </c>
      <c r="P129" s="4">
        <v>100</v>
      </c>
      <c r="Q129" s="2">
        <f t="shared" si="33"/>
        <v>0</v>
      </c>
      <c r="R129" s="2">
        <f t="shared" si="34"/>
        <v>0</v>
      </c>
      <c r="S129" s="2">
        <f t="shared" si="35"/>
        <v>0</v>
      </c>
      <c r="T129" s="2">
        <f t="shared" si="36"/>
        <v>0</v>
      </c>
      <c r="U129" s="2">
        <f t="shared" si="37"/>
        <v>0</v>
      </c>
      <c r="V129" s="4">
        <f t="shared" si="38"/>
        <v>0</v>
      </c>
      <c r="W129" s="4">
        <f t="shared" si="39"/>
        <v>0</v>
      </c>
      <c r="X129" s="4">
        <f t="shared" si="40"/>
        <v>0</v>
      </c>
      <c r="Y129" s="4">
        <f t="shared" si="41"/>
        <v>0</v>
      </c>
      <c r="Z129" s="4">
        <f t="shared" si="42"/>
        <v>0</v>
      </c>
      <c r="AA129" s="2">
        <f t="shared" si="43"/>
        <v>0</v>
      </c>
    </row>
    <row r="130" spans="1:27">
      <c r="A130">
        <v>0</v>
      </c>
      <c r="J130">
        <v>1</v>
      </c>
      <c r="K130">
        <v>706</v>
      </c>
      <c r="L130" t="s">
        <v>10</v>
      </c>
      <c r="N130" t="s">
        <v>165</v>
      </c>
      <c r="O130">
        <v>0.34</v>
      </c>
      <c r="P130" s="4">
        <v>100</v>
      </c>
      <c r="Q130" s="2">
        <f t="shared" si="33"/>
        <v>0</v>
      </c>
      <c r="R130" s="2">
        <f t="shared" si="34"/>
        <v>0</v>
      </c>
      <c r="S130" s="2">
        <f t="shared" si="35"/>
        <v>0</v>
      </c>
      <c r="T130" s="2">
        <f t="shared" si="36"/>
        <v>0</v>
      </c>
      <c r="U130" s="2">
        <f t="shared" si="37"/>
        <v>0</v>
      </c>
      <c r="V130" s="4">
        <f t="shared" si="38"/>
        <v>0</v>
      </c>
      <c r="W130" s="4">
        <f t="shared" si="39"/>
        <v>0</v>
      </c>
      <c r="X130" s="4">
        <f t="shared" si="40"/>
        <v>0</v>
      </c>
      <c r="Y130" s="4">
        <f t="shared" si="41"/>
        <v>0</v>
      </c>
      <c r="Z130" s="4">
        <f t="shared" si="42"/>
        <v>0</v>
      </c>
      <c r="AA130" s="2">
        <f t="shared" si="43"/>
        <v>0</v>
      </c>
    </row>
    <row r="131" spans="1:27">
      <c r="A131" s="2"/>
      <c r="B131" s="5"/>
      <c r="C131" s="5"/>
      <c r="D131" s="5"/>
      <c r="E131" s="6"/>
      <c r="F131" s="4"/>
      <c r="G131" s="4"/>
      <c r="H131" s="4"/>
      <c r="I131" s="4"/>
      <c r="J131" s="4"/>
      <c r="L131" t="s">
        <v>10</v>
      </c>
      <c r="O131" s="2"/>
      <c r="P131" s="4">
        <v>1</v>
      </c>
      <c r="Q131" s="2">
        <f t="shared" si="33"/>
        <v>0</v>
      </c>
      <c r="R131" s="2">
        <f t="shared" si="34"/>
        <v>0</v>
      </c>
      <c r="S131" s="2">
        <f t="shared" si="35"/>
        <v>0</v>
      </c>
      <c r="T131" s="2">
        <f t="shared" si="36"/>
        <v>0</v>
      </c>
      <c r="U131" s="2">
        <f t="shared" si="37"/>
        <v>0</v>
      </c>
      <c r="V131" s="4">
        <f t="shared" si="38"/>
        <v>0</v>
      </c>
      <c r="W131" s="4">
        <f t="shared" si="39"/>
        <v>0</v>
      </c>
      <c r="X131" s="4">
        <f t="shared" si="40"/>
        <v>0</v>
      </c>
      <c r="Y131" s="4">
        <f t="shared" si="41"/>
        <v>0</v>
      </c>
      <c r="Z131" s="4">
        <f t="shared" si="42"/>
        <v>0</v>
      </c>
      <c r="AA131" s="2">
        <f t="shared" si="43"/>
        <v>0</v>
      </c>
    </row>
    <row r="132" spans="1:27">
      <c r="A132">
        <v>0</v>
      </c>
      <c r="B132" t="s">
        <v>10</v>
      </c>
      <c r="C132" t="s">
        <v>10</v>
      </c>
      <c r="D132" t="s">
        <v>10</v>
      </c>
      <c r="J132">
        <v>1</v>
      </c>
      <c r="K132">
        <v>710</v>
      </c>
      <c r="L132">
        <f>6*4</f>
        <v>24</v>
      </c>
      <c r="N132" t="s">
        <v>296</v>
      </c>
      <c r="O132">
        <v>4</v>
      </c>
      <c r="P132" s="4">
        <v>1</v>
      </c>
      <c r="Q132" s="2">
        <f t="shared" si="33"/>
        <v>16</v>
      </c>
      <c r="R132" s="2">
        <f t="shared" si="34"/>
        <v>0</v>
      </c>
      <c r="S132" s="2">
        <f t="shared" si="35"/>
        <v>0</v>
      </c>
      <c r="T132" s="2">
        <f t="shared" si="36"/>
        <v>0</v>
      </c>
      <c r="U132" s="2">
        <f t="shared" si="37"/>
        <v>0</v>
      </c>
      <c r="V132" s="4">
        <f t="shared" si="38"/>
        <v>0</v>
      </c>
      <c r="W132" s="4">
        <f t="shared" si="39"/>
        <v>0</v>
      </c>
      <c r="X132" s="4">
        <f t="shared" si="40"/>
        <v>0</v>
      </c>
      <c r="Y132" s="4">
        <f t="shared" si="41"/>
        <v>0</v>
      </c>
      <c r="Z132" s="4">
        <f t="shared" si="42"/>
        <v>0</v>
      </c>
      <c r="AA132" s="2">
        <f t="shared" si="43"/>
        <v>16</v>
      </c>
    </row>
    <row r="133" spans="1:27">
      <c r="A133">
        <v>0</v>
      </c>
      <c r="B133" t="s">
        <v>10</v>
      </c>
      <c r="C133" t="s">
        <v>10</v>
      </c>
      <c r="D133" t="s">
        <v>10</v>
      </c>
      <c r="J133">
        <v>1</v>
      </c>
      <c r="K133">
        <v>712</v>
      </c>
      <c r="L133">
        <v>10</v>
      </c>
      <c r="N133" t="s">
        <v>278</v>
      </c>
      <c r="O133">
        <v>3.5</v>
      </c>
      <c r="P133" s="4">
        <v>1</v>
      </c>
      <c r="Q133" s="2">
        <f t="shared" si="33"/>
        <v>7</v>
      </c>
      <c r="R133" s="2">
        <f t="shared" si="34"/>
        <v>0</v>
      </c>
      <c r="S133" s="2">
        <f t="shared" si="35"/>
        <v>0</v>
      </c>
      <c r="T133" s="2">
        <f t="shared" si="36"/>
        <v>0</v>
      </c>
      <c r="U133" s="2">
        <f t="shared" si="37"/>
        <v>0</v>
      </c>
      <c r="V133" s="4">
        <f t="shared" si="38"/>
        <v>0</v>
      </c>
      <c r="W133" s="4">
        <f t="shared" si="39"/>
        <v>0</v>
      </c>
      <c r="X133" s="4">
        <f t="shared" si="40"/>
        <v>0</v>
      </c>
      <c r="Y133" s="4">
        <f t="shared" si="41"/>
        <v>0</v>
      </c>
      <c r="Z133" s="4">
        <f t="shared" si="42"/>
        <v>0</v>
      </c>
      <c r="AA133" s="2">
        <f t="shared" si="43"/>
        <v>7</v>
      </c>
    </row>
    <row r="134" spans="1:27">
      <c r="L134" t="s">
        <v>10</v>
      </c>
      <c r="P134" s="4">
        <v>1</v>
      </c>
      <c r="Q134" s="2">
        <f t="shared" si="33"/>
        <v>0</v>
      </c>
      <c r="R134" s="2">
        <f t="shared" si="34"/>
        <v>0</v>
      </c>
      <c r="S134" s="2">
        <f t="shared" si="35"/>
        <v>0</v>
      </c>
      <c r="T134" s="2">
        <f t="shared" si="36"/>
        <v>0</v>
      </c>
      <c r="U134" s="2">
        <f t="shared" si="37"/>
        <v>0</v>
      </c>
      <c r="V134" s="4">
        <f t="shared" si="38"/>
        <v>0</v>
      </c>
      <c r="W134" s="4">
        <f t="shared" si="39"/>
        <v>0</v>
      </c>
      <c r="X134" s="4">
        <f t="shared" si="40"/>
        <v>0</v>
      </c>
      <c r="Y134" s="4">
        <f t="shared" si="41"/>
        <v>0</v>
      </c>
      <c r="Z134" s="4">
        <f t="shared" si="42"/>
        <v>0</v>
      </c>
      <c r="AA134" s="2">
        <f t="shared" si="43"/>
        <v>0</v>
      </c>
    </row>
    <row r="135" spans="1:27">
      <c r="L135" t="s">
        <v>10</v>
      </c>
      <c r="P135" s="4">
        <v>1</v>
      </c>
      <c r="Q135" s="2">
        <f t="shared" si="33"/>
        <v>0</v>
      </c>
      <c r="R135" s="2">
        <f t="shared" si="34"/>
        <v>0</v>
      </c>
      <c r="S135" s="2">
        <f t="shared" si="35"/>
        <v>0</v>
      </c>
      <c r="T135" s="2">
        <f t="shared" si="36"/>
        <v>0</v>
      </c>
      <c r="U135" s="2">
        <f t="shared" si="37"/>
        <v>0</v>
      </c>
      <c r="V135" s="4">
        <f t="shared" si="38"/>
        <v>0</v>
      </c>
      <c r="W135" s="4">
        <f t="shared" si="39"/>
        <v>0</v>
      </c>
      <c r="X135" s="4">
        <f t="shared" si="40"/>
        <v>0</v>
      </c>
      <c r="Y135" s="4">
        <f t="shared" si="41"/>
        <v>0</v>
      </c>
      <c r="Z135" s="4">
        <f t="shared" si="42"/>
        <v>0</v>
      </c>
      <c r="AA135" s="2">
        <f t="shared" si="43"/>
        <v>0</v>
      </c>
    </row>
    <row r="136" spans="1:27">
      <c r="A136" s="2">
        <v>2</v>
      </c>
      <c r="B136">
        <v>0.33300000000000002</v>
      </c>
      <c r="C136">
        <v>0.66700000000000004</v>
      </c>
      <c r="E136" s="6">
        <v>0.5</v>
      </c>
      <c r="J136">
        <v>1</v>
      </c>
      <c r="K136">
        <v>715</v>
      </c>
      <c r="L136" t="s">
        <v>10</v>
      </c>
      <c r="N136" t="s">
        <v>131</v>
      </c>
      <c r="O136" s="2">
        <v>20</v>
      </c>
      <c r="P136" s="4">
        <v>1000</v>
      </c>
      <c r="Q136" s="2">
        <f t="shared" si="33"/>
        <v>0</v>
      </c>
      <c r="R136" s="2">
        <f t="shared" si="34"/>
        <v>0</v>
      </c>
      <c r="S136" s="2">
        <f t="shared" si="35"/>
        <v>0</v>
      </c>
      <c r="T136" s="2">
        <f t="shared" si="36"/>
        <v>0</v>
      </c>
      <c r="U136" s="2">
        <f t="shared" si="37"/>
        <v>0</v>
      </c>
      <c r="V136" s="4">
        <f t="shared" si="38"/>
        <v>0</v>
      </c>
      <c r="W136" s="4">
        <f t="shared" si="39"/>
        <v>0</v>
      </c>
      <c r="X136" s="4">
        <f t="shared" si="40"/>
        <v>0</v>
      </c>
      <c r="Y136" s="4">
        <f t="shared" si="41"/>
        <v>0</v>
      </c>
      <c r="Z136" s="4">
        <f t="shared" si="42"/>
        <v>0</v>
      </c>
      <c r="AA136" s="2">
        <f t="shared" si="43"/>
        <v>0</v>
      </c>
    </row>
    <row r="137" spans="1:27">
      <c r="A137" s="2">
        <v>2</v>
      </c>
      <c r="B137">
        <v>0.33300000000000002</v>
      </c>
      <c r="C137">
        <v>0.66700000000000004</v>
      </c>
      <c r="D137" t="s">
        <v>10</v>
      </c>
      <c r="E137" s="6">
        <v>0.5</v>
      </c>
      <c r="J137">
        <v>1</v>
      </c>
      <c r="K137">
        <v>716</v>
      </c>
      <c r="L137">
        <v>5000</v>
      </c>
      <c r="N137" t="s">
        <v>167</v>
      </c>
      <c r="O137" s="2">
        <v>40</v>
      </c>
      <c r="P137" s="4">
        <v>1000</v>
      </c>
      <c r="Q137" s="2">
        <f t="shared" si="33"/>
        <v>0</v>
      </c>
      <c r="R137" s="2">
        <f t="shared" si="34"/>
        <v>0</v>
      </c>
      <c r="S137" s="2">
        <f t="shared" si="35"/>
        <v>0</v>
      </c>
      <c r="T137" s="2">
        <f t="shared" si="36"/>
        <v>0</v>
      </c>
      <c r="U137" s="2">
        <f t="shared" si="37"/>
        <v>0</v>
      </c>
      <c r="V137" s="4">
        <f t="shared" si="38"/>
        <v>0</v>
      </c>
      <c r="W137" s="4">
        <f t="shared" si="39"/>
        <v>0</v>
      </c>
      <c r="X137" s="4">
        <f t="shared" si="40"/>
        <v>0</v>
      </c>
      <c r="Y137" s="4">
        <f t="shared" si="41"/>
        <v>0</v>
      </c>
      <c r="Z137" s="4">
        <f t="shared" si="42"/>
        <v>0</v>
      </c>
      <c r="AA137" s="2">
        <f t="shared" si="43"/>
        <v>0</v>
      </c>
    </row>
    <row r="138" spans="1:27">
      <c r="A138" s="2">
        <v>2</v>
      </c>
      <c r="B138">
        <v>0.33300000000000002</v>
      </c>
      <c r="C138">
        <v>0.66700000000000004</v>
      </c>
      <c r="D138" t="s">
        <v>10</v>
      </c>
      <c r="E138" s="6">
        <v>0.5</v>
      </c>
      <c r="J138">
        <v>1</v>
      </c>
      <c r="K138">
        <v>718</v>
      </c>
      <c r="L138">
        <v>6000</v>
      </c>
      <c r="N138" t="s">
        <v>164</v>
      </c>
      <c r="O138" s="2">
        <v>15</v>
      </c>
      <c r="P138" s="4">
        <v>1000</v>
      </c>
      <c r="Q138" s="2">
        <f t="shared" si="33"/>
        <v>45</v>
      </c>
      <c r="R138" s="2">
        <f t="shared" si="34"/>
        <v>6</v>
      </c>
      <c r="S138" s="2">
        <f t="shared" si="35"/>
        <v>2</v>
      </c>
      <c r="T138" s="2">
        <f t="shared" si="36"/>
        <v>4</v>
      </c>
      <c r="U138" s="2">
        <f t="shared" si="37"/>
        <v>0</v>
      </c>
      <c r="V138" s="4">
        <f>IF(E138&gt;0,R138/2,0)</f>
        <v>3</v>
      </c>
      <c r="W138" s="4">
        <f t="shared" si="39"/>
        <v>0</v>
      </c>
      <c r="X138" s="4">
        <f t="shared" si="40"/>
        <v>0</v>
      </c>
      <c r="Y138" s="4">
        <f t="shared" si="41"/>
        <v>0</v>
      </c>
      <c r="Z138" s="4">
        <f t="shared" si="42"/>
        <v>0</v>
      </c>
      <c r="AA138" s="2">
        <f t="shared" si="43"/>
        <v>45</v>
      </c>
    </row>
    <row r="139" spans="1:27">
      <c r="A139">
        <v>1.5</v>
      </c>
      <c r="B139">
        <v>0.33300000000000002</v>
      </c>
      <c r="C139">
        <v>0.66700000000000004</v>
      </c>
      <c r="D139">
        <v>1</v>
      </c>
      <c r="F139">
        <v>1</v>
      </c>
      <c r="J139">
        <v>0</v>
      </c>
      <c r="K139">
        <v>798</v>
      </c>
      <c r="L139" t="s">
        <v>10</v>
      </c>
      <c r="N139" t="s">
        <v>311</v>
      </c>
      <c r="O139" t="s">
        <v>33</v>
      </c>
      <c r="P139" s="4">
        <v>100</v>
      </c>
      <c r="Q139" s="2">
        <f t="shared" si="33"/>
        <v>0</v>
      </c>
      <c r="R139" s="2">
        <f t="shared" si="34"/>
        <v>0</v>
      </c>
      <c r="S139" s="2">
        <f t="shared" si="35"/>
        <v>0</v>
      </c>
      <c r="T139" s="2">
        <f t="shared" si="36"/>
        <v>0</v>
      </c>
      <c r="U139" s="2">
        <f t="shared" si="37"/>
        <v>0</v>
      </c>
      <c r="V139" s="4">
        <f t="shared" ref="V139:V185" si="44">IF(E139&gt;0,R139,0)</f>
        <v>0</v>
      </c>
      <c r="W139" s="4">
        <f t="shared" si="39"/>
        <v>0</v>
      </c>
      <c r="X139" s="4">
        <f t="shared" si="40"/>
        <v>0</v>
      </c>
      <c r="Y139" s="4">
        <f t="shared" si="41"/>
        <v>0</v>
      </c>
      <c r="Z139" s="4">
        <f t="shared" si="42"/>
        <v>0</v>
      </c>
      <c r="AA139" s="2">
        <f t="shared" si="43"/>
        <v>0</v>
      </c>
    </row>
    <row r="140" spans="1:27">
      <c r="A140">
        <v>1.5</v>
      </c>
      <c r="B140">
        <v>0.33300000000000002</v>
      </c>
      <c r="C140">
        <v>0.66700000000000004</v>
      </c>
      <c r="D140">
        <v>1</v>
      </c>
      <c r="F140">
        <v>1</v>
      </c>
      <c r="J140">
        <v>0</v>
      </c>
      <c r="K140">
        <v>799</v>
      </c>
      <c r="L140">
        <v>70</v>
      </c>
      <c r="N140" t="s">
        <v>277</v>
      </c>
      <c r="O140" t="s">
        <v>33</v>
      </c>
      <c r="P140" s="4">
        <v>100</v>
      </c>
      <c r="Q140" s="2">
        <f t="shared" si="33"/>
        <v>0</v>
      </c>
      <c r="R140" s="2">
        <f t="shared" si="34"/>
        <v>0</v>
      </c>
      <c r="S140" s="2">
        <f t="shared" si="35"/>
        <v>0</v>
      </c>
      <c r="T140" s="2">
        <f t="shared" si="36"/>
        <v>0</v>
      </c>
      <c r="U140" s="2">
        <f t="shared" si="37"/>
        <v>0</v>
      </c>
      <c r="V140" s="4">
        <f t="shared" si="44"/>
        <v>0</v>
      </c>
      <c r="W140" s="4">
        <f t="shared" si="39"/>
        <v>0</v>
      </c>
      <c r="X140" s="4">
        <f t="shared" si="40"/>
        <v>0</v>
      </c>
      <c r="Y140" s="4">
        <f t="shared" si="41"/>
        <v>0</v>
      </c>
      <c r="Z140" s="4">
        <f t="shared" si="42"/>
        <v>0</v>
      </c>
      <c r="AA140" s="2">
        <f t="shared" si="43"/>
        <v>0</v>
      </c>
    </row>
    <row r="141" spans="1:27">
      <c r="A141">
        <v>1.5</v>
      </c>
      <c r="B141">
        <v>0.33300000000000002</v>
      </c>
      <c r="C141">
        <v>0.66700000000000004</v>
      </c>
      <c r="D141">
        <v>1</v>
      </c>
      <c r="F141">
        <v>1</v>
      </c>
      <c r="J141">
        <v>0</v>
      </c>
      <c r="K141">
        <v>800</v>
      </c>
      <c r="L141">
        <v>64</v>
      </c>
      <c r="N141" t="s">
        <v>307</v>
      </c>
      <c r="O141" t="s">
        <v>33</v>
      </c>
      <c r="P141" s="4">
        <v>100</v>
      </c>
      <c r="Q141" s="2">
        <f t="shared" si="33"/>
        <v>0</v>
      </c>
      <c r="R141" s="2">
        <f t="shared" si="34"/>
        <v>0</v>
      </c>
      <c r="S141" s="2">
        <f t="shared" si="35"/>
        <v>0</v>
      </c>
      <c r="T141" s="2">
        <f t="shared" si="36"/>
        <v>0</v>
      </c>
      <c r="U141" s="2">
        <f t="shared" si="37"/>
        <v>0</v>
      </c>
      <c r="V141" s="4">
        <f t="shared" si="44"/>
        <v>0</v>
      </c>
      <c r="W141" s="4">
        <f t="shared" si="39"/>
        <v>0</v>
      </c>
      <c r="X141" s="4">
        <f t="shared" si="40"/>
        <v>0</v>
      </c>
      <c r="Y141" s="4">
        <f t="shared" si="41"/>
        <v>0</v>
      </c>
      <c r="Z141" s="4">
        <f t="shared" si="42"/>
        <v>0</v>
      </c>
      <c r="AA141" s="2">
        <f t="shared" si="43"/>
        <v>0</v>
      </c>
    </row>
    <row r="142" spans="1:27">
      <c r="A142">
        <v>2.66</v>
      </c>
      <c r="B142">
        <v>0.33300000000000002</v>
      </c>
      <c r="C142">
        <v>0.66700000000000004</v>
      </c>
      <c r="D142">
        <v>1</v>
      </c>
      <c r="F142">
        <v>1</v>
      </c>
      <c r="J142">
        <v>0</v>
      </c>
      <c r="K142">
        <v>802</v>
      </c>
      <c r="L142" t="s">
        <v>10</v>
      </c>
      <c r="N142" t="s">
        <v>150</v>
      </c>
      <c r="O142" t="s">
        <v>33</v>
      </c>
      <c r="P142" s="4">
        <v>100</v>
      </c>
      <c r="Q142" s="2">
        <f t="shared" si="33"/>
        <v>0</v>
      </c>
      <c r="R142" s="2">
        <f t="shared" si="34"/>
        <v>0</v>
      </c>
      <c r="S142" s="2">
        <f t="shared" si="35"/>
        <v>0</v>
      </c>
      <c r="T142" s="2">
        <f t="shared" si="36"/>
        <v>0</v>
      </c>
      <c r="U142" s="2">
        <f t="shared" si="37"/>
        <v>0</v>
      </c>
      <c r="V142" s="4">
        <f t="shared" si="44"/>
        <v>0</v>
      </c>
      <c r="W142" s="4">
        <f t="shared" si="39"/>
        <v>0</v>
      </c>
      <c r="X142" s="4">
        <f t="shared" si="40"/>
        <v>0</v>
      </c>
      <c r="Y142" s="4">
        <f t="shared" si="41"/>
        <v>0</v>
      </c>
      <c r="Z142" s="4">
        <f t="shared" si="42"/>
        <v>0</v>
      </c>
      <c r="AA142" s="2">
        <f t="shared" si="43"/>
        <v>0</v>
      </c>
    </row>
    <row r="143" spans="1:27">
      <c r="A143">
        <v>2.25</v>
      </c>
      <c r="B143">
        <v>0.33300000000000002</v>
      </c>
      <c r="C143">
        <v>0.66700000000000004</v>
      </c>
      <c r="D143">
        <v>1</v>
      </c>
      <c r="F143">
        <v>1</v>
      </c>
      <c r="J143">
        <v>0</v>
      </c>
      <c r="K143">
        <v>804</v>
      </c>
      <c r="L143">
        <v>256</v>
      </c>
      <c r="N143" t="s">
        <v>138</v>
      </c>
      <c r="O143" t="s">
        <v>33</v>
      </c>
      <c r="P143" s="4">
        <v>100</v>
      </c>
      <c r="Q143" s="2">
        <f t="shared" si="33"/>
        <v>0</v>
      </c>
      <c r="R143" s="2">
        <f t="shared" si="34"/>
        <v>0</v>
      </c>
      <c r="S143" s="2">
        <f t="shared" si="35"/>
        <v>0</v>
      </c>
      <c r="T143" s="2">
        <f t="shared" si="36"/>
        <v>0</v>
      </c>
      <c r="U143" s="2">
        <f t="shared" si="37"/>
        <v>0</v>
      </c>
      <c r="V143" s="4">
        <f t="shared" si="44"/>
        <v>0</v>
      </c>
      <c r="W143" s="4">
        <f t="shared" si="39"/>
        <v>0</v>
      </c>
      <c r="X143" s="4">
        <f t="shared" si="40"/>
        <v>0</v>
      </c>
      <c r="Y143" s="4">
        <f t="shared" si="41"/>
        <v>0</v>
      </c>
      <c r="Z143" s="4">
        <f t="shared" si="42"/>
        <v>0</v>
      </c>
      <c r="AA143" s="2">
        <f t="shared" si="43"/>
        <v>0</v>
      </c>
    </row>
    <row r="144" spans="1:27">
      <c r="A144">
        <v>3.32</v>
      </c>
      <c r="B144">
        <v>0.33300000000000002</v>
      </c>
      <c r="C144">
        <v>0.66700000000000004</v>
      </c>
      <c r="D144">
        <v>1</v>
      </c>
      <c r="F144">
        <v>1</v>
      </c>
      <c r="J144">
        <v>0</v>
      </c>
      <c r="K144">
        <v>806</v>
      </c>
      <c r="L144">
        <v>2864</v>
      </c>
      <c r="N144" t="s">
        <v>151</v>
      </c>
      <c r="O144" t="s">
        <v>33</v>
      </c>
      <c r="P144" s="4">
        <v>100</v>
      </c>
      <c r="Q144" s="2">
        <f t="shared" si="33"/>
        <v>0</v>
      </c>
      <c r="R144" s="2">
        <f t="shared" si="34"/>
        <v>29.95</v>
      </c>
      <c r="S144" s="2">
        <f t="shared" si="35"/>
        <v>9.9700000000000006</v>
      </c>
      <c r="T144" s="2">
        <f t="shared" si="36"/>
        <v>19.98</v>
      </c>
      <c r="U144" s="2">
        <f t="shared" si="37"/>
        <v>29.95</v>
      </c>
      <c r="V144" s="4">
        <f t="shared" si="44"/>
        <v>0</v>
      </c>
      <c r="W144" s="4">
        <f t="shared" si="39"/>
        <v>29.95</v>
      </c>
      <c r="X144" s="4">
        <f t="shared" si="40"/>
        <v>0</v>
      </c>
      <c r="Y144" s="4">
        <f t="shared" si="41"/>
        <v>0</v>
      </c>
      <c r="Z144" s="4">
        <f t="shared" si="42"/>
        <v>0</v>
      </c>
      <c r="AA144" s="2">
        <f t="shared" si="43"/>
        <v>0</v>
      </c>
    </row>
    <row r="145" spans="1:27">
      <c r="A145">
        <v>3.72</v>
      </c>
      <c r="B145">
        <v>0.33300000000000002</v>
      </c>
      <c r="C145">
        <v>0.66700000000000004</v>
      </c>
      <c r="D145">
        <v>1</v>
      </c>
      <c r="F145">
        <v>1</v>
      </c>
      <c r="J145">
        <v>0</v>
      </c>
      <c r="K145">
        <v>808</v>
      </c>
      <c r="L145" t="s">
        <v>10</v>
      </c>
      <c r="N145" t="s">
        <v>152</v>
      </c>
      <c r="O145" t="s">
        <v>33</v>
      </c>
      <c r="P145" s="4">
        <v>100</v>
      </c>
      <c r="Q145" s="2">
        <f t="shared" si="33"/>
        <v>0</v>
      </c>
      <c r="R145" s="2">
        <f t="shared" si="34"/>
        <v>0</v>
      </c>
      <c r="S145" s="2">
        <f t="shared" si="35"/>
        <v>0</v>
      </c>
      <c r="T145" s="2">
        <f t="shared" si="36"/>
        <v>0</v>
      </c>
      <c r="U145" s="2">
        <f t="shared" si="37"/>
        <v>0</v>
      </c>
      <c r="V145" s="4">
        <f t="shared" si="44"/>
        <v>0</v>
      </c>
      <c r="W145" s="4">
        <f t="shared" si="39"/>
        <v>0</v>
      </c>
      <c r="X145" s="4">
        <f t="shared" si="40"/>
        <v>0</v>
      </c>
      <c r="Y145" s="4">
        <f t="shared" si="41"/>
        <v>0</v>
      </c>
      <c r="Z145" s="4">
        <f t="shared" si="42"/>
        <v>0</v>
      </c>
      <c r="AA145" s="2">
        <f t="shared" si="43"/>
        <v>0</v>
      </c>
    </row>
    <row r="146" spans="1:27">
      <c r="A146">
        <v>4</v>
      </c>
      <c r="B146">
        <v>0.33300000000000002</v>
      </c>
      <c r="C146">
        <v>0.66700000000000004</v>
      </c>
      <c r="D146">
        <v>1</v>
      </c>
      <c r="F146">
        <v>1</v>
      </c>
      <c r="J146">
        <v>0</v>
      </c>
      <c r="K146">
        <v>810</v>
      </c>
      <c r="L146" t="s">
        <v>10</v>
      </c>
      <c r="N146" t="s">
        <v>153</v>
      </c>
      <c r="O146" t="s">
        <v>33</v>
      </c>
      <c r="P146" s="4">
        <v>100</v>
      </c>
      <c r="Q146" s="2">
        <f t="shared" si="33"/>
        <v>0</v>
      </c>
      <c r="R146" s="2">
        <f t="shared" si="34"/>
        <v>0</v>
      </c>
      <c r="S146" s="2">
        <f t="shared" si="35"/>
        <v>0</v>
      </c>
      <c r="T146" s="2">
        <f t="shared" si="36"/>
        <v>0</v>
      </c>
      <c r="U146" s="2">
        <f t="shared" si="37"/>
        <v>0</v>
      </c>
      <c r="V146" s="4">
        <f t="shared" si="44"/>
        <v>0</v>
      </c>
      <c r="W146" s="4">
        <f t="shared" si="39"/>
        <v>0</v>
      </c>
      <c r="X146" s="4">
        <f t="shared" si="40"/>
        <v>0</v>
      </c>
      <c r="Y146" s="4">
        <f t="shared" si="41"/>
        <v>0</v>
      </c>
      <c r="Z146" s="4">
        <f t="shared" si="42"/>
        <v>0</v>
      </c>
      <c r="AA146" s="2">
        <f t="shared" si="43"/>
        <v>0</v>
      </c>
    </row>
    <row r="147" spans="1:27">
      <c r="A147">
        <v>1</v>
      </c>
      <c r="B147">
        <v>0.33300000000000002</v>
      </c>
      <c r="C147">
        <v>0.66700000000000004</v>
      </c>
      <c r="D147">
        <v>1</v>
      </c>
      <c r="G147">
        <v>1</v>
      </c>
      <c r="H147">
        <v>1</v>
      </c>
      <c r="I147">
        <v>1</v>
      </c>
      <c r="J147">
        <v>0</v>
      </c>
      <c r="K147">
        <v>812</v>
      </c>
      <c r="L147">
        <f>70+64+256+2864</f>
        <v>3254</v>
      </c>
      <c r="N147" t="s">
        <v>251</v>
      </c>
      <c r="O147" t="s">
        <v>33</v>
      </c>
      <c r="P147" s="4">
        <v>100</v>
      </c>
      <c r="Q147" s="2">
        <f t="shared" ref="Q147:Q178" si="45">ROUND(L147/P147*O147,2)</f>
        <v>0</v>
      </c>
      <c r="R147" s="2">
        <f t="shared" ref="R147:R178" si="46">ROUND(L147/P147*A147,2)</f>
        <v>9.02</v>
      </c>
      <c r="S147" s="2">
        <f t="shared" ref="S147:S178" si="47">IF(B147&gt;0,ROUND(R147*B147,2),0)</f>
        <v>3</v>
      </c>
      <c r="T147" s="2">
        <f t="shared" ref="T147:T178" si="48">IF(C147&gt;0,ROUND(R147*C147,2),0)</f>
        <v>6.02</v>
      </c>
      <c r="U147" s="2">
        <f t="shared" ref="U147:U178" si="49">IF(D147&gt;0,ROUND(R147*D147,2),0)</f>
        <v>9.02</v>
      </c>
      <c r="V147" s="4">
        <f t="shared" si="44"/>
        <v>0</v>
      </c>
      <c r="W147" s="4">
        <f t="shared" ref="W147:W178" si="50">IF(F147&gt;0,R147,0)</f>
        <v>0</v>
      </c>
      <c r="X147" s="4">
        <f t="shared" ref="X147:X178" si="51">IF(G147&gt;0,R147,0)</f>
        <v>9.02</v>
      </c>
      <c r="Y147" s="4">
        <f t="shared" ref="Y147:Y178" si="52">IF(H147&gt;0,R147,0)</f>
        <v>9.02</v>
      </c>
      <c r="Z147" s="4">
        <f t="shared" ref="Z147:Z178" si="53">IF(I147&gt;0,R147,0)</f>
        <v>9.02</v>
      </c>
      <c r="AA147" s="2">
        <f t="shared" ref="AA147:AA178" si="54">IF(J147&gt;0,Q147,0)</f>
        <v>0</v>
      </c>
    </row>
    <row r="148" spans="1:27">
      <c r="A148">
        <v>2</v>
      </c>
      <c r="B148">
        <v>0.33300000000000002</v>
      </c>
      <c r="C148">
        <v>0.66700000000000004</v>
      </c>
      <c r="D148" t="s">
        <v>10</v>
      </c>
      <c r="G148" t="s">
        <v>10</v>
      </c>
      <c r="H148" t="s">
        <v>10</v>
      </c>
      <c r="I148" t="s">
        <v>10</v>
      </c>
      <c r="J148">
        <v>0</v>
      </c>
      <c r="K148">
        <v>820</v>
      </c>
      <c r="L148" t="s">
        <v>10</v>
      </c>
      <c r="N148" t="s">
        <v>169</v>
      </c>
      <c r="O148" t="s">
        <v>33</v>
      </c>
      <c r="P148" s="4">
        <v>1</v>
      </c>
      <c r="Q148" s="2">
        <f t="shared" si="45"/>
        <v>0</v>
      </c>
      <c r="R148" s="2">
        <f t="shared" si="46"/>
        <v>0</v>
      </c>
      <c r="S148" s="2">
        <f t="shared" si="47"/>
        <v>0</v>
      </c>
      <c r="T148" s="2">
        <f t="shared" si="48"/>
        <v>0</v>
      </c>
      <c r="U148" s="2">
        <f t="shared" si="49"/>
        <v>0</v>
      </c>
      <c r="V148" s="4">
        <f t="shared" si="44"/>
        <v>0</v>
      </c>
      <c r="W148" s="4">
        <f t="shared" si="50"/>
        <v>0</v>
      </c>
      <c r="X148" s="4">
        <f t="shared" si="51"/>
        <v>0</v>
      </c>
      <c r="Y148" s="4">
        <f t="shared" si="52"/>
        <v>0</v>
      </c>
      <c r="Z148" s="4">
        <f t="shared" si="53"/>
        <v>0</v>
      </c>
      <c r="AA148" s="2">
        <f t="shared" si="54"/>
        <v>0</v>
      </c>
    </row>
    <row r="149" spans="1:27">
      <c r="A149">
        <v>2</v>
      </c>
      <c r="B149">
        <v>0.33300000000000002</v>
      </c>
      <c r="C149">
        <v>0.66700000000000004</v>
      </c>
      <c r="J149">
        <v>0</v>
      </c>
      <c r="K149">
        <v>822</v>
      </c>
      <c r="L149" t="s">
        <v>10</v>
      </c>
      <c r="N149" t="s">
        <v>168</v>
      </c>
      <c r="O149" t="s">
        <v>33</v>
      </c>
      <c r="P149" s="4">
        <v>1</v>
      </c>
      <c r="Q149" s="2">
        <f t="shared" si="45"/>
        <v>0</v>
      </c>
      <c r="R149" s="2">
        <f t="shared" si="46"/>
        <v>0</v>
      </c>
      <c r="S149" s="2">
        <f t="shared" si="47"/>
        <v>0</v>
      </c>
      <c r="T149" s="2">
        <f t="shared" si="48"/>
        <v>0</v>
      </c>
      <c r="U149" s="2">
        <f t="shared" si="49"/>
        <v>0</v>
      </c>
      <c r="V149" s="4">
        <f t="shared" si="44"/>
        <v>0</v>
      </c>
      <c r="W149" s="4">
        <f t="shared" si="50"/>
        <v>0</v>
      </c>
      <c r="X149" s="4">
        <f t="shared" si="51"/>
        <v>0</v>
      </c>
      <c r="Y149" s="4">
        <f t="shared" si="52"/>
        <v>0</v>
      </c>
      <c r="Z149" s="4">
        <f t="shared" si="53"/>
        <v>0</v>
      </c>
      <c r="AA149" s="2">
        <f t="shared" si="54"/>
        <v>0</v>
      </c>
    </row>
    <row r="150" spans="1:27">
      <c r="A150">
        <v>2</v>
      </c>
      <c r="B150">
        <v>0.33300000000000002</v>
      </c>
      <c r="C150">
        <v>0.66700000000000004</v>
      </c>
      <c r="J150">
        <v>0</v>
      </c>
      <c r="K150">
        <v>824</v>
      </c>
      <c r="L150" t="s">
        <v>10</v>
      </c>
      <c r="N150" t="s">
        <v>175</v>
      </c>
      <c r="O150" t="s">
        <v>33</v>
      </c>
      <c r="P150" s="4">
        <v>1</v>
      </c>
      <c r="Q150" s="2">
        <f t="shared" si="45"/>
        <v>0</v>
      </c>
      <c r="R150" s="2">
        <f t="shared" si="46"/>
        <v>0</v>
      </c>
      <c r="S150" s="2">
        <f t="shared" si="47"/>
        <v>0</v>
      </c>
      <c r="T150" s="2">
        <f t="shared" si="48"/>
        <v>0</v>
      </c>
      <c r="U150" s="2">
        <f t="shared" si="49"/>
        <v>0</v>
      </c>
      <c r="V150" s="4">
        <f t="shared" si="44"/>
        <v>0</v>
      </c>
      <c r="W150" s="4">
        <f t="shared" si="50"/>
        <v>0</v>
      </c>
      <c r="X150" s="4">
        <f t="shared" si="51"/>
        <v>0</v>
      </c>
      <c r="Y150" s="4">
        <f t="shared" si="52"/>
        <v>0</v>
      </c>
      <c r="Z150" s="4">
        <f t="shared" si="53"/>
        <v>0</v>
      </c>
      <c r="AA150" s="2">
        <f t="shared" si="54"/>
        <v>0</v>
      </c>
    </row>
    <row r="151" spans="1:27">
      <c r="A151">
        <v>2</v>
      </c>
      <c r="B151">
        <v>0.33300000000000002</v>
      </c>
      <c r="C151">
        <v>0.66700000000000004</v>
      </c>
      <c r="J151">
        <v>0</v>
      </c>
      <c r="K151">
        <v>826</v>
      </c>
      <c r="L151" t="s">
        <v>10</v>
      </c>
      <c r="N151" t="s">
        <v>172</v>
      </c>
      <c r="O151" t="s">
        <v>33</v>
      </c>
      <c r="P151" s="4">
        <v>1</v>
      </c>
      <c r="Q151" s="2">
        <f t="shared" si="45"/>
        <v>0</v>
      </c>
      <c r="R151" s="2">
        <f t="shared" si="46"/>
        <v>0</v>
      </c>
      <c r="S151" s="2">
        <f t="shared" si="47"/>
        <v>0</v>
      </c>
      <c r="T151" s="2">
        <f t="shared" si="48"/>
        <v>0</v>
      </c>
      <c r="U151" s="2">
        <f t="shared" si="49"/>
        <v>0</v>
      </c>
      <c r="V151" s="4">
        <f t="shared" si="44"/>
        <v>0</v>
      </c>
      <c r="W151" s="4">
        <f t="shared" si="50"/>
        <v>0</v>
      </c>
      <c r="X151" s="4">
        <f t="shared" si="51"/>
        <v>0</v>
      </c>
      <c r="Y151" s="4">
        <f t="shared" si="52"/>
        <v>0</v>
      </c>
      <c r="Z151" s="4">
        <f t="shared" si="53"/>
        <v>0</v>
      </c>
      <c r="AA151" s="2">
        <f t="shared" si="54"/>
        <v>0</v>
      </c>
    </row>
    <row r="152" spans="1:27">
      <c r="A152">
        <v>3</v>
      </c>
      <c r="B152">
        <v>0.33300000000000002</v>
      </c>
      <c r="C152">
        <v>0.66700000000000004</v>
      </c>
      <c r="D152">
        <v>1</v>
      </c>
      <c r="F152" t="s">
        <v>10</v>
      </c>
      <c r="J152">
        <v>0</v>
      </c>
      <c r="K152">
        <v>828</v>
      </c>
      <c r="L152" t="s">
        <v>10</v>
      </c>
      <c r="N152" t="s">
        <v>176</v>
      </c>
      <c r="O152" t="s">
        <v>33</v>
      </c>
      <c r="P152" s="4">
        <v>1</v>
      </c>
      <c r="Q152" s="2">
        <f t="shared" si="45"/>
        <v>0</v>
      </c>
      <c r="R152" s="2">
        <f t="shared" si="46"/>
        <v>0</v>
      </c>
      <c r="S152" s="2">
        <f t="shared" si="47"/>
        <v>0</v>
      </c>
      <c r="T152" s="2">
        <f t="shared" si="48"/>
        <v>0</v>
      </c>
      <c r="U152" s="2">
        <f t="shared" si="49"/>
        <v>0</v>
      </c>
      <c r="V152" s="4">
        <f t="shared" si="44"/>
        <v>0</v>
      </c>
      <c r="W152" s="4">
        <f t="shared" si="50"/>
        <v>0</v>
      </c>
      <c r="X152" s="4">
        <f t="shared" si="51"/>
        <v>0</v>
      </c>
      <c r="Y152" s="4">
        <f t="shared" si="52"/>
        <v>0</v>
      </c>
      <c r="Z152" s="4">
        <f t="shared" si="53"/>
        <v>0</v>
      </c>
      <c r="AA152" s="2">
        <f t="shared" si="54"/>
        <v>0</v>
      </c>
    </row>
    <row r="153" spans="1:27">
      <c r="A153">
        <v>4</v>
      </c>
      <c r="B153">
        <v>0.33300000000000002</v>
      </c>
      <c r="C153">
        <v>0.66700000000000004</v>
      </c>
      <c r="D153">
        <v>1</v>
      </c>
      <c r="F153">
        <v>1</v>
      </c>
      <c r="J153">
        <v>0</v>
      </c>
      <c r="K153">
        <v>830</v>
      </c>
      <c r="L153">
        <v>4</v>
      </c>
      <c r="N153" t="s">
        <v>179</v>
      </c>
      <c r="O153" t="s">
        <v>33</v>
      </c>
      <c r="P153" s="4">
        <v>1</v>
      </c>
      <c r="Q153" s="2">
        <f t="shared" si="45"/>
        <v>0</v>
      </c>
      <c r="R153" s="2">
        <f t="shared" si="46"/>
        <v>0</v>
      </c>
      <c r="S153" s="2">
        <f t="shared" si="47"/>
        <v>0</v>
      </c>
      <c r="T153" s="2">
        <f t="shared" si="48"/>
        <v>0</v>
      </c>
      <c r="U153" s="2">
        <f t="shared" si="49"/>
        <v>0</v>
      </c>
      <c r="V153" s="4">
        <f t="shared" si="44"/>
        <v>0</v>
      </c>
      <c r="W153" s="4">
        <f t="shared" si="50"/>
        <v>0</v>
      </c>
      <c r="X153" s="4">
        <f t="shared" si="51"/>
        <v>0</v>
      </c>
      <c r="Y153" s="4">
        <f t="shared" si="52"/>
        <v>0</v>
      </c>
      <c r="Z153" s="4">
        <f t="shared" si="53"/>
        <v>0</v>
      </c>
      <c r="AA153" s="2">
        <f t="shared" si="54"/>
        <v>0</v>
      </c>
    </row>
    <row r="154" spans="1:27">
      <c r="A154">
        <v>4</v>
      </c>
      <c r="B154">
        <v>0.33300000000000002</v>
      </c>
      <c r="C154">
        <v>0.66700000000000004</v>
      </c>
      <c r="D154">
        <v>1</v>
      </c>
      <c r="F154">
        <v>1</v>
      </c>
      <c r="J154">
        <v>0</v>
      </c>
      <c r="K154">
        <v>832</v>
      </c>
      <c r="L154">
        <v>1</v>
      </c>
      <c r="N154" t="s">
        <v>182</v>
      </c>
      <c r="O154" t="s">
        <v>33</v>
      </c>
      <c r="P154" s="4">
        <v>1</v>
      </c>
      <c r="Q154" s="2">
        <f t="shared" si="45"/>
        <v>0</v>
      </c>
      <c r="R154" s="2">
        <f t="shared" si="46"/>
        <v>4</v>
      </c>
      <c r="S154" s="2">
        <f t="shared" si="47"/>
        <v>1.33</v>
      </c>
      <c r="T154" s="2">
        <f t="shared" si="48"/>
        <v>2.67</v>
      </c>
      <c r="U154" s="2">
        <f t="shared" si="49"/>
        <v>4</v>
      </c>
      <c r="V154" s="4">
        <f t="shared" si="44"/>
        <v>0</v>
      </c>
      <c r="W154" s="4">
        <f t="shared" si="50"/>
        <v>4</v>
      </c>
      <c r="X154" s="4">
        <f t="shared" si="51"/>
        <v>0</v>
      </c>
      <c r="Y154" s="4">
        <f t="shared" si="52"/>
        <v>0</v>
      </c>
      <c r="Z154" s="4">
        <f t="shared" si="53"/>
        <v>0</v>
      </c>
      <c r="AA154" s="2">
        <f t="shared" si="54"/>
        <v>0</v>
      </c>
    </row>
    <row r="155" spans="1:27">
      <c r="A155">
        <v>4</v>
      </c>
      <c r="B155">
        <v>0.33300000000000002</v>
      </c>
      <c r="C155">
        <v>0.66700000000000004</v>
      </c>
      <c r="D155">
        <v>1</v>
      </c>
      <c r="F155">
        <v>1</v>
      </c>
      <c r="G155" t="s">
        <v>10</v>
      </c>
      <c r="H155" t="s">
        <v>10</v>
      </c>
      <c r="J155">
        <v>0</v>
      </c>
      <c r="K155">
        <v>834</v>
      </c>
      <c r="L155" t="s">
        <v>10</v>
      </c>
      <c r="N155" t="s">
        <v>185</v>
      </c>
      <c r="O155" t="s">
        <v>33</v>
      </c>
      <c r="P155" s="4">
        <v>1</v>
      </c>
      <c r="Q155" s="2">
        <f t="shared" si="45"/>
        <v>0</v>
      </c>
      <c r="R155" s="2">
        <f t="shared" si="46"/>
        <v>0</v>
      </c>
      <c r="S155" s="2">
        <f t="shared" si="47"/>
        <v>0</v>
      </c>
      <c r="T155" s="2">
        <f t="shared" si="48"/>
        <v>0</v>
      </c>
      <c r="U155" s="2">
        <f t="shared" si="49"/>
        <v>0</v>
      </c>
      <c r="V155" s="4">
        <f t="shared" si="44"/>
        <v>0</v>
      </c>
      <c r="W155" s="4">
        <f t="shared" si="50"/>
        <v>0</v>
      </c>
      <c r="X155" s="4">
        <f t="shared" si="51"/>
        <v>0</v>
      </c>
      <c r="Y155" s="4">
        <f t="shared" si="52"/>
        <v>0</v>
      </c>
      <c r="Z155" s="4">
        <f t="shared" si="53"/>
        <v>0</v>
      </c>
      <c r="AA155" s="2">
        <f t="shared" si="54"/>
        <v>0</v>
      </c>
    </row>
    <row r="156" spans="1:27">
      <c r="A156">
        <v>2</v>
      </c>
      <c r="B156">
        <v>0.33300000000000002</v>
      </c>
      <c r="C156">
        <v>0.66700000000000004</v>
      </c>
      <c r="D156">
        <v>1</v>
      </c>
      <c r="G156">
        <v>1</v>
      </c>
      <c r="J156">
        <v>0</v>
      </c>
      <c r="K156">
        <v>835</v>
      </c>
      <c r="L156" t="s">
        <v>10</v>
      </c>
      <c r="N156" t="s">
        <v>252</v>
      </c>
      <c r="O156" t="s">
        <v>33</v>
      </c>
      <c r="P156" s="4">
        <v>1</v>
      </c>
      <c r="Q156" s="2">
        <f t="shared" si="45"/>
        <v>0</v>
      </c>
      <c r="R156" s="2">
        <f t="shared" si="46"/>
        <v>0</v>
      </c>
      <c r="S156" s="2">
        <f t="shared" si="47"/>
        <v>0</v>
      </c>
      <c r="T156" s="2">
        <f t="shared" si="48"/>
        <v>0</v>
      </c>
      <c r="U156" s="2">
        <f t="shared" si="49"/>
        <v>0</v>
      </c>
      <c r="V156" s="4">
        <f t="shared" si="44"/>
        <v>0</v>
      </c>
      <c r="W156" s="4">
        <f t="shared" si="50"/>
        <v>0</v>
      </c>
      <c r="X156" s="4">
        <f t="shared" si="51"/>
        <v>0</v>
      </c>
      <c r="Y156" s="4">
        <f t="shared" si="52"/>
        <v>0</v>
      </c>
      <c r="Z156" s="4">
        <f t="shared" si="53"/>
        <v>0</v>
      </c>
      <c r="AA156" s="2">
        <f t="shared" si="54"/>
        <v>0</v>
      </c>
    </row>
    <row r="157" spans="1:27">
      <c r="A157">
        <v>8</v>
      </c>
      <c r="B157">
        <v>0.33300000000000002</v>
      </c>
      <c r="C157">
        <v>0.66700000000000004</v>
      </c>
      <c r="D157">
        <v>1</v>
      </c>
      <c r="F157">
        <v>1</v>
      </c>
      <c r="J157">
        <v>0</v>
      </c>
      <c r="K157">
        <v>836</v>
      </c>
      <c r="L157" t="s">
        <v>10</v>
      </c>
      <c r="N157" t="s">
        <v>193</v>
      </c>
      <c r="O157" t="s">
        <v>33</v>
      </c>
      <c r="P157" s="4">
        <v>1</v>
      </c>
      <c r="Q157" s="2">
        <f t="shared" si="45"/>
        <v>0</v>
      </c>
      <c r="R157" s="2">
        <f t="shared" si="46"/>
        <v>0</v>
      </c>
      <c r="S157" s="2">
        <f t="shared" si="47"/>
        <v>0</v>
      </c>
      <c r="T157" s="2">
        <f t="shared" si="48"/>
        <v>0</v>
      </c>
      <c r="U157" s="2">
        <f t="shared" si="49"/>
        <v>0</v>
      </c>
      <c r="V157" s="4">
        <f t="shared" si="44"/>
        <v>0</v>
      </c>
      <c r="W157" s="4">
        <f t="shared" si="50"/>
        <v>0</v>
      </c>
      <c r="X157" s="4">
        <f t="shared" si="51"/>
        <v>0</v>
      </c>
      <c r="Y157" s="4">
        <f t="shared" si="52"/>
        <v>0</v>
      </c>
      <c r="Z157" s="4">
        <f t="shared" si="53"/>
        <v>0</v>
      </c>
      <c r="AA157" s="2">
        <f t="shared" si="54"/>
        <v>0</v>
      </c>
    </row>
    <row r="158" spans="1:27">
      <c r="A158">
        <v>8</v>
      </c>
      <c r="B158">
        <v>0.33300000000000002</v>
      </c>
      <c r="C158">
        <v>0.66700000000000004</v>
      </c>
      <c r="D158">
        <v>1</v>
      </c>
      <c r="G158">
        <v>1</v>
      </c>
      <c r="H158">
        <v>1</v>
      </c>
      <c r="J158">
        <v>0</v>
      </c>
      <c r="K158">
        <v>838</v>
      </c>
      <c r="L158" t="s">
        <v>10</v>
      </c>
      <c r="N158" t="s">
        <v>257</v>
      </c>
      <c r="O158" t="s">
        <v>33</v>
      </c>
      <c r="P158" s="4">
        <v>1</v>
      </c>
      <c r="Q158" s="2">
        <f t="shared" si="45"/>
        <v>0</v>
      </c>
      <c r="R158" s="2">
        <f t="shared" si="46"/>
        <v>0</v>
      </c>
      <c r="S158" s="2">
        <f t="shared" si="47"/>
        <v>0</v>
      </c>
      <c r="T158" s="2">
        <f t="shared" si="48"/>
        <v>0</v>
      </c>
      <c r="U158" s="2">
        <f t="shared" si="49"/>
        <v>0</v>
      </c>
      <c r="V158" s="4">
        <f t="shared" si="44"/>
        <v>0</v>
      </c>
      <c r="W158" s="4">
        <f t="shared" si="50"/>
        <v>0</v>
      </c>
      <c r="X158" s="4">
        <f t="shared" si="51"/>
        <v>0</v>
      </c>
      <c r="Y158" s="4">
        <f t="shared" si="52"/>
        <v>0</v>
      </c>
      <c r="Z158" s="4">
        <f t="shared" si="53"/>
        <v>0</v>
      </c>
      <c r="AA158" s="2">
        <f t="shared" si="54"/>
        <v>0</v>
      </c>
    </row>
    <row r="159" spans="1:27">
      <c r="A159">
        <v>12</v>
      </c>
      <c r="B159">
        <v>0.33300000000000002</v>
      </c>
      <c r="C159">
        <v>0.66700000000000004</v>
      </c>
      <c r="D159">
        <v>1</v>
      </c>
      <c r="F159">
        <v>1</v>
      </c>
      <c r="J159">
        <v>0</v>
      </c>
      <c r="K159">
        <v>840</v>
      </c>
      <c r="L159" t="s">
        <v>10</v>
      </c>
      <c r="N159" t="s">
        <v>188</v>
      </c>
      <c r="O159" t="s">
        <v>33</v>
      </c>
      <c r="P159" s="4">
        <v>1</v>
      </c>
      <c r="Q159" s="2">
        <f t="shared" si="45"/>
        <v>0</v>
      </c>
      <c r="R159" s="2">
        <f t="shared" si="46"/>
        <v>0</v>
      </c>
      <c r="S159" s="2">
        <f t="shared" si="47"/>
        <v>0</v>
      </c>
      <c r="T159" s="2">
        <f t="shared" si="48"/>
        <v>0</v>
      </c>
      <c r="U159" s="2">
        <f t="shared" si="49"/>
        <v>0</v>
      </c>
      <c r="V159" s="4">
        <f t="shared" si="44"/>
        <v>0</v>
      </c>
      <c r="W159" s="4">
        <f t="shared" si="50"/>
        <v>0</v>
      </c>
      <c r="X159" s="4">
        <f t="shared" si="51"/>
        <v>0</v>
      </c>
      <c r="Y159" s="4">
        <f t="shared" si="52"/>
        <v>0</v>
      </c>
      <c r="Z159" s="4">
        <f t="shared" si="53"/>
        <v>0</v>
      </c>
      <c r="AA159" s="2">
        <f t="shared" si="54"/>
        <v>0</v>
      </c>
    </row>
    <row r="160" spans="1:27">
      <c r="A160">
        <v>8</v>
      </c>
      <c r="B160">
        <v>0.33300000000000002</v>
      </c>
      <c r="C160">
        <v>0.66700000000000004</v>
      </c>
      <c r="D160">
        <v>1</v>
      </c>
      <c r="G160">
        <v>1</v>
      </c>
      <c r="H160">
        <v>1</v>
      </c>
      <c r="J160">
        <v>0</v>
      </c>
      <c r="K160">
        <v>842</v>
      </c>
      <c r="L160" t="s">
        <v>10</v>
      </c>
      <c r="N160" t="s">
        <v>254</v>
      </c>
      <c r="O160" t="s">
        <v>33</v>
      </c>
      <c r="P160" s="4">
        <v>1</v>
      </c>
      <c r="Q160" s="2">
        <f t="shared" si="45"/>
        <v>0</v>
      </c>
      <c r="R160" s="2">
        <f t="shared" si="46"/>
        <v>0</v>
      </c>
      <c r="S160" s="2">
        <f t="shared" si="47"/>
        <v>0</v>
      </c>
      <c r="T160" s="2">
        <f t="shared" si="48"/>
        <v>0</v>
      </c>
      <c r="U160" s="2">
        <f t="shared" si="49"/>
        <v>0</v>
      </c>
      <c r="V160" s="4">
        <f t="shared" si="44"/>
        <v>0</v>
      </c>
      <c r="W160" s="4">
        <f t="shared" si="50"/>
        <v>0</v>
      </c>
      <c r="X160" s="4">
        <f t="shared" si="51"/>
        <v>0</v>
      </c>
      <c r="Y160" s="4">
        <f t="shared" si="52"/>
        <v>0</v>
      </c>
      <c r="Z160" s="4">
        <f t="shared" si="53"/>
        <v>0</v>
      </c>
      <c r="AA160" s="2">
        <f t="shared" si="54"/>
        <v>0</v>
      </c>
    </row>
    <row r="161" spans="1:27">
      <c r="A161">
        <v>16</v>
      </c>
      <c r="B161">
        <v>0.33300000000000002</v>
      </c>
      <c r="C161">
        <v>0.66700000000000004</v>
      </c>
      <c r="D161">
        <v>1</v>
      </c>
      <c r="F161">
        <v>1</v>
      </c>
      <c r="J161">
        <v>0</v>
      </c>
      <c r="K161">
        <v>844</v>
      </c>
      <c r="L161" t="s">
        <v>10</v>
      </c>
      <c r="N161" t="s">
        <v>189</v>
      </c>
      <c r="O161" t="s">
        <v>33</v>
      </c>
      <c r="P161" s="4">
        <v>1</v>
      </c>
      <c r="Q161" s="2">
        <f t="shared" si="45"/>
        <v>0</v>
      </c>
      <c r="R161" s="2">
        <f t="shared" si="46"/>
        <v>0</v>
      </c>
      <c r="S161" s="2">
        <f t="shared" si="47"/>
        <v>0</v>
      </c>
      <c r="T161" s="2">
        <f t="shared" si="48"/>
        <v>0</v>
      </c>
      <c r="U161" s="2">
        <f t="shared" si="49"/>
        <v>0</v>
      </c>
      <c r="V161" s="4">
        <f t="shared" si="44"/>
        <v>0</v>
      </c>
      <c r="W161" s="4">
        <f t="shared" si="50"/>
        <v>0</v>
      </c>
      <c r="X161" s="4">
        <f t="shared" si="51"/>
        <v>0</v>
      </c>
      <c r="Y161" s="4">
        <f t="shared" si="52"/>
        <v>0</v>
      </c>
      <c r="Z161" s="4">
        <f t="shared" si="53"/>
        <v>0</v>
      </c>
      <c r="AA161" s="2">
        <f t="shared" si="54"/>
        <v>0</v>
      </c>
    </row>
    <row r="162" spans="1:27">
      <c r="A162">
        <v>8</v>
      </c>
      <c r="B162">
        <v>0.33300000000000002</v>
      </c>
      <c r="C162">
        <v>0.66700000000000004</v>
      </c>
      <c r="D162">
        <v>1</v>
      </c>
      <c r="G162">
        <v>1</v>
      </c>
      <c r="H162">
        <v>1</v>
      </c>
      <c r="J162">
        <v>0</v>
      </c>
      <c r="K162">
        <v>846</v>
      </c>
      <c r="L162" t="s">
        <v>10</v>
      </c>
      <c r="N162" t="s">
        <v>256</v>
      </c>
      <c r="O162" t="s">
        <v>33</v>
      </c>
      <c r="P162" s="4">
        <v>1</v>
      </c>
      <c r="Q162" s="2">
        <f t="shared" si="45"/>
        <v>0</v>
      </c>
      <c r="R162" s="2">
        <f t="shared" si="46"/>
        <v>0</v>
      </c>
      <c r="S162" s="2">
        <f t="shared" si="47"/>
        <v>0</v>
      </c>
      <c r="T162" s="2">
        <f t="shared" si="48"/>
        <v>0</v>
      </c>
      <c r="U162" s="2">
        <f t="shared" si="49"/>
        <v>0</v>
      </c>
      <c r="V162" s="4">
        <f t="shared" si="44"/>
        <v>0</v>
      </c>
      <c r="W162" s="4">
        <f t="shared" si="50"/>
        <v>0</v>
      </c>
      <c r="X162" s="4">
        <f t="shared" si="51"/>
        <v>0</v>
      </c>
      <c r="Y162" s="4">
        <f t="shared" si="52"/>
        <v>0</v>
      </c>
      <c r="Z162" s="4">
        <f t="shared" si="53"/>
        <v>0</v>
      </c>
      <c r="AA162" s="2">
        <f t="shared" si="54"/>
        <v>0</v>
      </c>
    </row>
    <row r="163" spans="1:27">
      <c r="A163" s="2">
        <v>4</v>
      </c>
      <c r="B163" s="5">
        <v>0.33300000000000002</v>
      </c>
      <c r="C163" s="5">
        <v>0.66700000000000004</v>
      </c>
      <c r="D163" s="5">
        <v>1</v>
      </c>
      <c r="F163">
        <v>1</v>
      </c>
      <c r="J163" s="4">
        <v>0</v>
      </c>
      <c r="K163">
        <v>848</v>
      </c>
      <c r="L163" t="s">
        <v>10</v>
      </c>
      <c r="N163" t="s">
        <v>208</v>
      </c>
      <c r="O163" s="2" t="s">
        <v>33</v>
      </c>
      <c r="P163">
        <v>1</v>
      </c>
      <c r="Q163" s="2">
        <f t="shared" si="45"/>
        <v>0</v>
      </c>
      <c r="R163" s="2">
        <f t="shared" si="46"/>
        <v>0</v>
      </c>
      <c r="S163" s="2">
        <f t="shared" si="47"/>
        <v>0</v>
      </c>
      <c r="T163" s="2">
        <f t="shared" si="48"/>
        <v>0</v>
      </c>
      <c r="U163" s="2">
        <f t="shared" si="49"/>
        <v>0</v>
      </c>
      <c r="V163" s="4">
        <f t="shared" si="44"/>
        <v>0</v>
      </c>
      <c r="W163" s="4">
        <f t="shared" si="50"/>
        <v>0</v>
      </c>
      <c r="X163" s="4">
        <f t="shared" si="51"/>
        <v>0</v>
      </c>
      <c r="Y163" s="4">
        <f t="shared" si="52"/>
        <v>0</v>
      </c>
      <c r="Z163" s="4">
        <f t="shared" si="53"/>
        <v>0</v>
      </c>
      <c r="AA163" s="2">
        <f t="shared" si="54"/>
        <v>0</v>
      </c>
    </row>
    <row r="164" spans="1:27">
      <c r="A164" s="2">
        <v>2</v>
      </c>
      <c r="B164" s="5">
        <v>0.33300000000000002</v>
      </c>
      <c r="C164" s="5">
        <v>0.66700000000000004</v>
      </c>
      <c r="D164" s="5">
        <v>1</v>
      </c>
      <c r="G164">
        <v>1</v>
      </c>
      <c r="H164">
        <v>1</v>
      </c>
      <c r="J164" s="4">
        <v>0</v>
      </c>
      <c r="K164">
        <v>850</v>
      </c>
      <c r="L164" t="s">
        <v>10</v>
      </c>
      <c r="N164" t="s">
        <v>253</v>
      </c>
      <c r="O164" s="2" t="s">
        <v>33</v>
      </c>
      <c r="P164">
        <v>1</v>
      </c>
      <c r="Q164" s="2">
        <f t="shared" si="45"/>
        <v>0</v>
      </c>
      <c r="R164" s="2">
        <f t="shared" si="46"/>
        <v>0</v>
      </c>
      <c r="S164" s="2">
        <f t="shared" si="47"/>
        <v>0</v>
      </c>
      <c r="T164" s="2">
        <f t="shared" si="48"/>
        <v>0</v>
      </c>
      <c r="U164" s="2">
        <f t="shared" si="49"/>
        <v>0</v>
      </c>
      <c r="V164" s="4">
        <f t="shared" si="44"/>
        <v>0</v>
      </c>
      <c r="W164" s="4">
        <f t="shared" si="50"/>
        <v>0</v>
      </c>
      <c r="X164" s="4">
        <f t="shared" si="51"/>
        <v>0</v>
      </c>
      <c r="Y164" s="4">
        <f t="shared" si="52"/>
        <v>0</v>
      </c>
      <c r="Z164" s="4">
        <f t="shared" si="53"/>
        <v>0</v>
      </c>
      <c r="AA164" s="2">
        <f t="shared" si="54"/>
        <v>0</v>
      </c>
    </row>
    <row r="165" spans="1:27">
      <c r="A165" s="2">
        <v>4</v>
      </c>
      <c r="B165" s="5">
        <v>0.33300000000000002</v>
      </c>
      <c r="C165" s="5">
        <v>0.66700000000000004</v>
      </c>
      <c r="D165" s="5">
        <v>1</v>
      </c>
      <c r="F165">
        <v>1</v>
      </c>
      <c r="J165" s="4">
        <v>0</v>
      </c>
      <c r="K165">
        <v>852</v>
      </c>
      <c r="L165" t="s">
        <v>10</v>
      </c>
      <c r="N165" t="s">
        <v>226</v>
      </c>
      <c r="O165" s="2" t="s">
        <v>33</v>
      </c>
      <c r="P165">
        <v>1</v>
      </c>
      <c r="Q165" s="2">
        <f t="shared" si="45"/>
        <v>0</v>
      </c>
      <c r="R165" s="2">
        <f t="shared" si="46"/>
        <v>0</v>
      </c>
      <c r="S165" s="2">
        <f t="shared" si="47"/>
        <v>0</v>
      </c>
      <c r="T165" s="2">
        <f t="shared" si="48"/>
        <v>0</v>
      </c>
      <c r="U165" s="2">
        <f t="shared" si="49"/>
        <v>0</v>
      </c>
      <c r="V165" s="4">
        <f t="shared" si="44"/>
        <v>0</v>
      </c>
      <c r="W165" s="4">
        <f t="shared" si="50"/>
        <v>0</v>
      </c>
      <c r="X165" s="4">
        <f t="shared" si="51"/>
        <v>0</v>
      </c>
      <c r="Y165" s="4">
        <f t="shared" si="52"/>
        <v>0</v>
      </c>
      <c r="Z165" s="4">
        <f t="shared" si="53"/>
        <v>0</v>
      </c>
      <c r="AA165" s="2">
        <f t="shared" si="54"/>
        <v>0</v>
      </c>
    </row>
    <row r="166" spans="1:27">
      <c r="A166" s="2">
        <v>2</v>
      </c>
      <c r="B166" s="5">
        <v>0.33300000000000002</v>
      </c>
      <c r="C166" s="5">
        <v>0.66700000000000004</v>
      </c>
      <c r="D166" s="5">
        <v>1</v>
      </c>
      <c r="G166">
        <v>1</v>
      </c>
      <c r="H166">
        <v>1</v>
      </c>
      <c r="J166" s="4">
        <v>0</v>
      </c>
      <c r="K166">
        <v>854</v>
      </c>
      <c r="L166" t="s">
        <v>10</v>
      </c>
      <c r="N166" t="s">
        <v>258</v>
      </c>
      <c r="O166" s="2" t="s">
        <v>33</v>
      </c>
      <c r="P166">
        <v>1</v>
      </c>
      <c r="Q166" s="2">
        <f t="shared" si="45"/>
        <v>0</v>
      </c>
      <c r="R166" s="2">
        <f t="shared" si="46"/>
        <v>0</v>
      </c>
      <c r="S166" s="2">
        <f t="shared" si="47"/>
        <v>0</v>
      </c>
      <c r="T166" s="2">
        <f t="shared" si="48"/>
        <v>0</v>
      </c>
      <c r="U166" s="2">
        <f t="shared" si="49"/>
        <v>0</v>
      </c>
      <c r="V166" s="4">
        <f t="shared" si="44"/>
        <v>0</v>
      </c>
      <c r="W166" s="4">
        <f t="shared" si="50"/>
        <v>0</v>
      </c>
      <c r="X166" s="4">
        <f t="shared" si="51"/>
        <v>0</v>
      </c>
      <c r="Y166" s="4">
        <f t="shared" si="52"/>
        <v>0</v>
      </c>
      <c r="Z166" s="4">
        <f t="shared" si="53"/>
        <v>0</v>
      </c>
      <c r="AA166" s="2">
        <f t="shared" si="54"/>
        <v>0</v>
      </c>
    </row>
    <row r="167" spans="1:27">
      <c r="A167" s="2">
        <v>6</v>
      </c>
      <c r="B167" s="5">
        <v>0.33300000000000002</v>
      </c>
      <c r="C167" s="5">
        <v>0.66700000000000004</v>
      </c>
      <c r="D167" s="5">
        <v>1</v>
      </c>
      <c r="F167">
        <v>1</v>
      </c>
      <c r="J167" s="4">
        <v>0</v>
      </c>
      <c r="K167">
        <v>856</v>
      </c>
      <c r="L167" t="s">
        <v>10</v>
      </c>
      <c r="N167" t="s">
        <v>240</v>
      </c>
      <c r="O167" s="2" t="s">
        <v>33</v>
      </c>
      <c r="P167">
        <v>1</v>
      </c>
      <c r="Q167" s="2">
        <f t="shared" si="45"/>
        <v>0</v>
      </c>
      <c r="R167" s="2">
        <f t="shared" si="46"/>
        <v>0</v>
      </c>
      <c r="S167" s="2">
        <f t="shared" si="47"/>
        <v>0</v>
      </c>
      <c r="T167" s="2">
        <f t="shared" si="48"/>
        <v>0</v>
      </c>
      <c r="U167" s="2">
        <f t="shared" si="49"/>
        <v>0</v>
      </c>
      <c r="V167" s="4">
        <f t="shared" si="44"/>
        <v>0</v>
      </c>
      <c r="W167" s="4">
        <f t="shared" si="50"/>
        <v>0</v>
      </c>
      <c r="X167" s="4">
        <f t="shared" si="51"/>
        <v>0</v>
      </c>
      <c r="Y167" s="4">
        <f t="shared" si="52"/>
        <v>0</v>
      </c>
      <c r="Z167" s="4">
        <f t="shared" si="53"/>
        <v>0</v>
      </c>
      <c r="AA167" s="2">
        <f t="shared" si="54"/>
        <v>0</v>
      </c>
    </row>
    <row r="168" spans="1:27">
      <c r="A168" s="2">
        <v>2</v>
      </c>
      <c r="B168" s="5">
        <v>0.33300000000000002</v>
      </c>
      <c r="C168" s="5">
        <v>0.66700000000000004</v>
      </c>
      <c r="D168" s="5">
        <v>1</v>
      </c>
      <c r="G168">
        <v>1</v>
      </c>
      <c r="H168">
        <v>1</v>
      </c>
      <c r="J168" s="4">
        <v>0</v>
      </c>
      <c r="K168">
        <v>858</v>
      </c>
      <c r="L168" t="s">
        <v>10</v>
      </c>
      <c r="N168" t="s">
        <v>259</v>
      </c>
      <c r="O168" s="2" t="s">
        <v>33</v>
      </c>
      <c r="P168">
        <v>1</v>
      </c>
      <c r="Q168" s="2">
        <f t="shared" si="45"/>
        <v>0</v>
      </c>
      <c r="R168" s="2">
        <f t="shared" si="46"/>
        <v>0</v>
      </c>
      <c r="S168" s="2">
        <f t="shared" si="47"/>
        <v>0</v>
      </c>
      <c r="T168" s="2">
        <f t="shared" si="48"/>
        <v>0</v>
      </c>
      <c r="U168" s="2">
        <f t="shared" si="49"/>
        <v>0</v>
      </c>
      <c r="V168" s="4">
        <f t="shared" si="44"/>
        <v>0</v>
      </c>
      <c r="W168" s="4">
        <f t="shared" si="50"/>
        <v>0</v>
      </c>
      <c r="X168" s="4">
        <f t="shared" si="51"/>
        <v>0</v>
      </c>
      <c r="Y168" s="4">
        <f t="shared" si="52"/>
        <v>0</v>
      </c>
      <c r="Z168" s="4">
        <f t="shared" si="53"/>
        <v>0</v>
      </c>
      <c r="AA168" s="2">
        <f t="shared" si="54"/>
        <v>0</v>
      </c>
    </row>
    <row r="169" spans="1:27">
      <c r="A169" s="2">
        <v>8</v>
      </c>
      <c r="B169">
        <v>0.33300000000000002</v>
      </c>
      <c r="C169">
        <v>0.66700000000000004</v>
      </c>
      <c r="D169" s="5">
        <v>1</v>
      </c>
      <c r="F169">
        <v>1</v>
      </c>
      <c r="J169">
        <v>0</v>
      </c>
      <c r="K169">
        <v>859</v>
      </c>
      <c r="L169" t="s">
        <v>10</v>
      </c>
      <c r="N169" t="s">
        <v>136</v>
      </c>
      <c r="O169" s="2" t="s">
        <v>33</v>
      </c>
      <c r="P169">
        <v>1</v>
      </c>
      <c r="Q169" s="2">
        <f t="shared" si="45"/>
        <v>0</v>
      </c>
      <c r="R169" s="2">
        <f t="shared" si="46"/>
        <v>0</v>
      </c>
      <c r="S169" s="2">
        <f t="shared" si="47"/>
        <v>0</v>
      </c>
      <c r="T169" s="2">
        <f t="shared" si="48"/>
        <v>0</v>
      </c>
      <c r="U169" s="2">
        <f t="shared" si="49"/>
        <v>0</v>
      </c>
      <c r="V169" s="4">
        <f t="shared" si="44"/>
        <v>0</v>
      </c>
      <c r="W169" s="4">
        <f t="shared" si="50"/>
        <v>0</v>
      </c>
      <c r="X169" s="4">
        <f t="shared" si="51"/>
        <v>0</v>
      </c>
      <c r="Y169" s="4">
        <f t="shared" si="52"/>
        <v>0</v>
      </c>
      <c r="Z169" s="4">
        <f t="shared" si="53"/>
        <v>0</v>
      </c>
      <c r="AA169" s="2">
        <f t="shared" si="54"/>
        <v>0</v>
      </c>
    </row>
    <row r="170" spans="1:27">
      <c r="A170" s="2">
        <v>2</v>
      </c>
      <c r="B170">
        <v>0.33300000000000002</v>
      </c>
      <c r="C170">
        <v>0.66700000000000004</v>
      </c>
      <c r="D170" s="5">
        <v>1</v>
      </c>
      <c r="G170">
        <v>1</v>
      </c>
      <c r="H170">
        <v>1</v>
      </c>
      <c r="J170">
        <v>0</v>
      </c>
      <c r="K170">
        <v>860</v>
      </c>
      <c r="L170" t="s">
        <v>10</v>
      </c>
      <c r="N170" t="s">
        <v>255</v>
      </c>
      <c r="O170" s="2" t="s">
        <v>33</v>
      </c>
      <c r="P170">
        <v>1</v>
      </c>
      <c r="Q170" s="2">
        <f t="shared" si="45"/>
        <v>0</v>
      </c>
      <c r="R170" s="2">
        <f t="shared" si="46"/>
        <v>0</v>
      </c>
      <c r="S170" s="2">
        <f t="shared" si="47"/>
        <v>0</v>
      </c>
      <c r="T170" s="2">
        <f t="shared" si="48"/>
        <v>0</v>
      </c>
      <c r="U170" s="2">
        <f t="shared" si="49"/>
        <v>0</v>
      </c>
      <c r="V170" s="4">
        <f t="shared" si="44"/>
        <v>0</v>
      </c>
      <c r="W170" s="4">
        <f t="shared" si="50"/>
        <v>0</v>
      </c>
      <c r="X170" s="4">
        <f t="shared" si="51"/>
        <v>0</v>
      </c>
      <c r="Y170" s="4">
        <f t="shared" si="52"/>
        <v>0</v>
      </c>
      <c r="Z170" s="4">
        <f t="shared" si="53"/>
        <v>0</v>
      </c>
      <c r="AA170" s="2">
        <f t="shared" si="54"/>
        <v>0</v>
      </c>
    </row>
    <row r="171" spans="1:27">
      <c r="A171" s="2"/>
      <c r="B171" s="5"/>
      <c r="C171" s="5"/>
      <c r="D171" s="5"/>
      <c r="L171" t="s">
        <v>10</v>
      </c>
      <c r="P171">
        <v>1</v>
      </c>
      <c r="Q171" s="2">
        <f t="shared" si="45"/>
        <v>0</v>
      </c>
      <c r="R171" s="2">
        <f t="shared" si="46"/>
        <v>0</v>
      </c>
      <c r="S171" s="2">
        <f t="shared" si="47"/>
        <v>0</v>
      </c>
      <c r="T171" s="2">
        <f t="shared" si="48"/>
        <v>0</v>
      </c>
      <c r="U171" s="2">
        <f t="shared" si="49"/>
        <v>0</v>
      </c>
      <c r="V171" s="4">
        <f t="shared" si="44"/>
        <v>0</v>
      </c>
      <c r="W171" s="4">
        <f t="shared" si="50"/>
        <v>0</v>
      </c>
      <c r="X171" s="4">
        <f t="shared" si="51"/>
        <v>0</v>
      </c>
      <c r="Y171" s="4">
        <f t="shared" si="52"/>
        <v>0</v>
      </c>
      <c r="Z171" s="4">
        <f t="shared" si="53"/>
        <v>0</v>
      </c>
      <c r="AA171" s="2">
        <f t="shared" si="54"/>
        <v>0</v>
      </c>
    </row>
    <row r="172" spans="1:27">
      <c r="L172" t="s">
        <v>10</v>
      </c>
      <c r="P172">
        <v>1</v>
      </c>
      <c r="Q172" s="2">
        <f t="shared" si="45"/>
        <v>0</v>
      </c>
      <c r="R172" s="2">
        <f t="shared" si="46"/>
        <v>0</v>
      </c>
      <c r="S172" s="2">
        <f t="shared" si="47"/>
        <v>0</v>
      </c>
      <c r="T172" s="2">
        <f t="shared" si="48"/>
        <v>0</v>
      </c>
      <c r="U172" s="2">
        <f t="shared" si="49"/>
        <v>0</v>
      </c>
      <c r="V172" s="4">
        <f t="shared" si="44"/>
        <v>0</v>
      </c>
      <c r="W172" s="4">
        <f t="shared" si="50"/>
        <v>0</v>
      </c>
      <c r="X172" s="4">
        <f t="shared" si="51"/>
        <v>0</v>
      </c>
      <c r="Y172" s="4">
        <f t="shared" si="52"/>
        <v>0</v>
      </c>
      <c r="Z172" s="4">
        <f t="shared" si="53"/>
        <v>0</v>
      </c>
      <c r="AA172" s="2">
        <f t="shared" si="54"/>
        <v>0</v>
      </c>
    </row>
    <row r="173" spans="1:27">
      <c r="A173">
        <v>2</v>
      </c>
      <c r="B173">
        <v>0.33300000000000002</v>
      </c>
      <c r="C173">
        <v>0.66700000000000004</v>
      </c>
      <c r="J173">
        <v>0</v>
      </c>
      <c r="K173">
        <v>860</v>
      </c>
      <c r="L173">
        <v>3</v>
      </c>
      <c r="N173" t="s">
        <v>197</v>
      </c>
      <c r="O173" t="s">
        <v>33</v>
      </c>
      <c r="P173">
        <v>1</v>
      </c>
      <c r="Q173" s="2">
        <f t="shared" si="45"/>
        <v>0</v>
      </c>
      <c r="R173" s="2">
        <f t="shared" si="46"/>
        <v>2</v>
      </c>
      <c r="S173" s="2">
        <f t="shared" si="47"/>
        <v>0.67</v>
      </c>
      <c r="T173" s="2">
        <f t="shared" si="48"/>
        <v>1.33</v>
      </c>
      <c r="U173" s="2">
        <f t="shared" si="49"/>
        <v>0</v>
      </c>
      <c r="V173" s="4">
        <f t="shared" si="44"/>
        <v>0</v>
      </c>
      <c r="W173" s="4">
        <f t="shared" si="50"/>
        <v>0</v>
      </c>
      <c r="X173" s="4">
        <f t="shared" si="51"/>
        <v>0</v>
      </c>
      <c r="Y173" s="4">
        <f t="shared" si="52"/>
        <v>0</v>
      </c>
      <c r="Z173" s="4">
        <f t="shared" si="53"/>
        <v>0</v>
      </c>
      <c r="AA173" s="2">
        <f t="shared" si="54"/>
        <v>0</v>
      </c>
    </row>
    <row r="174" spans="1:27">
      <c r="A174">
        <v>2</v>
      </c>
      <c r="B174">
        <v>0.33300000000000002</v>
      </c>
      <c r="C174">
        <v>0.66700000000000004</v>
      </c>
      <c r="J174">
        <v>0</v>
      </c>
      <c r="K174">
        <v>862</v>
      </c>
      <c r="L174" t="s">
        <v>10</v>
      </c>
      <c r="N174" t="s">
        <v>200</v>
      </c>
      <c r="O174" t="s">
        <v>33</v>
      </c>
      <c r="P174">
        <v>1</v>
      </c>
      <c r="Q174" s="2">
        <f t="shared" si="45"/>
        <v>0</v>
      </c>
      <c r="R174" s="2">
        <f t="shared" si="46"/>
        <v>0</v>
      </c>
      <c r="S174" s="2">
        <f t="shared" si="47"/>
        <v>0</v>
      </c>
      <c r="T174" s="2">
        <f t="shared" si="48"/>
        <v>0</v>
      </c>
      <c r="U174" s="2">
        <f t="shared" si="49"/>
        <v>0</v>
      </c>
      <c r="V174" s="4">
        <f t="shared" si="44"/>
        <v>0</v>
      </c>
      <c r="W174" s="4">
        <f t="shared" si="50"/>
        <v>0</v>
      </c>
      <c r="X174" s="4">
        <f t="shared" si="51"/>
        <v>0</v>
      </c>
      <c r="Y174" s="4">
        <f t="shared" si="52"/>
        <v>0</v>
      </c>
      <c r="Z174" s="4">
        <f t="shared" si="53"/>
        <v>0</v>
      </c>
      <c r="AA174" s="2">
        <f t="shared" si="54"/>
        <v>0</v>
      </c>
    </row>
    <row r="175" spans="1:27">
      <c r="A175">
        <v>2</v>
      </c>
      <c r="B175">
        <v>0.33300000000000002</v>
      </c>
      <c r="C175">
        <v>0.66700000000000004</v>
      </c>
      <c r="D175" t="s">
        <v>10</v>
      </c>
      <c r="F175" t="s">
        <v>10</v>
      </c>
      <c r="J175">
        <v>0</v>
      </c>
      <c r="K175">
        <v>864</v>
      </c>
      <c r="L175" t="s">
        <v>10</v>
      </c>
      <c r="N175" t="s">
        <v>202</v>
      </c>
      <c r="O175" t="s">
        <v>33</v>
      </c>
      <c r="P175">
        <v>1</v>
      </c>
      <c r="Q175" s="2">
        <f t="shared" si="45"/>
        <v>0</v>
      </c>
      <c r="R175" s="2">
        <f t="shared" si="46"/>
        <v>2</v>
      </c>
      <c r="S175" s="2">
        <f t="shared" si="47"/>
        <v>0.67</v>
      </c>
      <c r="T175" s="2">
        <f t="shared" si="48"/>
        <v>1.33</v>
      </c>
      <c r="U175" s="2">
        <f t="shared" si="49"/>
        <v>0</v>
      </c>
      <c r="V175" s="4">
        <f t="shared" si="44"/>
        <v>0</v>
      </c>
      <c r="W175" s="4">
        <f t="shared" si="50"/>
        <v>0</v>
      </c>
      <c r="X175" s="4">
        <f t="shared" si="51"/>
        <v>0</v>
      </c>
      <c r="Y175" s="4">
        <f t="shared" si="52"/>
        <v>0</v>
      </c>
      <c r="Z175" s="4">
        <f t="shared" si="53"/>
        <v>0</v>
      </c>
      <c r="AA175" s="2">
        <f t="shared" si="54"/>
        <v>0</v>
      </c>
    </row>
    <row r="176" spans="1:27">
      <c r="A176">
        <v>6</v>
      </c>
      <c r="B176">
        <v>0.33300000000000002</v>
      </c>
      <c r="C176">
        <v>0.66700000000000004</v>
      </c>
      <c r="D176">
        <v>1</v>
      </c>
      <c r="F176">
        <v>1</v>
      </c>
      <c r="J176">
        <v>0</v>
      </c>
      <c r="K176">
        <v>866</v>
      </c>
      <c r="L176" t="s">
        <v>10</v>
      </c>
      <c r="N176" t="s">
        <v>204</v>
      </c>
      <c r="O176" t="s">
        <v>33</v>
      </c>
      <c r="P176">
        <v>1</v>
      </c>
      <c r="Q176" s="2">
        <f t="shared" si="45"/>
        <v>0</v>
      </c>
      <c r="R176" s="2">
        <f t="shared" si="46"/>
        <v>0</v>
      </c>
      <c r="S176" s="2">
        <f t="shared" si="47"/>
        <v>0</v>
      </c>
      <c r="T176" s="2">
        <f t="shared" si="48"/>
        <v>0</v>
      </c>
      <c r="U176" s="2">
        <f t="shared" si="49"/>
        <v>0</v>
      </c>
      <c r="V176" s="4">
        <f t="shared" si="44"/>
        <v>0</v>
      </c>
      <c r="W176" s="4">
        <f t="shared" si="50"/>
        <v>0</v>
      </c>
      <c r="X176" s="4">
        <f t="shared" si="51"/>
        <v>0</v>
      </c>
      <c r="Y176" s="4">
        <f t="shared" si="52"/>
        <v>0</v>
      </c>
      <c r="Z176" s="4">
        <f t="shared" si="53"/>
        <v>0</v>
      </c>
      <c r="AA176" s="2">
        <f t="shared" si="54"/>
        <v>0</v>
      </c>
    </row>
    <row r="177" spans="1:27">
      <c r="A177">
        <v>6</v>
      </c>
      <c r="B177">
        <v>0.33300000000000002</v>
      </c>
      <c r="C177">
        <v>0.66700000000000004</v>
      </c>
      <c r="D177">
        <v>1</v>
      </c>
      <c r="F177">
        <v>1</v>
      </c>
      <c r="J177">
        <v>0</v>
      </c>
      <c r="K177">
        <v>868</v>
      </c>
      <c r="L177" t="s">
        <v>10</v>
      </c>
      <c r="N177" t="s">
        <v>206</v>
      </c>
      <c r="O177" t="s">
        <v>33</v>
      </c>
      <c r="P177">
        <v>1</v>
      </c>
      <c r="Q177" s="2">
        <f t="shared" si="45"/>
        <v>0</v>
      </c>
      <c r="R177" s="2">
        <f t="shared" si="46"/>
        <v>0</v>
      </c>
      <c r="S177" s="2">
        <f t="shared" si="47"/>
        <v>0</v>
      </c>
      <c r="T177" s="2">
        <f t="shared" si="48"/>
        <v>0</v>
      </c>
      <c r="U177" s="2">
        <f t="shared" si="49"/>
        <v>0</v>
      </c>
      <c r="V177" s="4">
        <f t="shared" si="44"/>
        <v>0</v>
      </c>
      <c r="W177" s="4">
        <f t="shared" si="50"/>
        <v>0</v>
      </c>
      <c r="X177" s="4">
        <f t="shared" si="51"/>
        <v>0</v>
      </c>
      <c r="Y177" s="4">
        <f t="shared" si="52"/>
        <v>0</v>
      </c>
      <c r="Z177" s="4">
        <f t="shared" si="53"/>
        <v>0</v>
      </c>
      <c r="AA177" s="2">
        <f t="shared" si="54"/>
        <v>0</v>
      </c>
    </row>
    <row r="178" spans="1:27">
      <c r="A178">
        <v>2</v>
      </c>
      <c r="B178">
        <v>0.33300000000000002</v>
      </c>
      <c r="C178">
        <v>0.66700000000000004</v>
      </c>
      <c r="F178" t="s">
        <v>10</v>
      </c>
      <c r="J178">
        <v>0</v>
      </c>
      <c r="K178">
        <v>870</v>
      </c>
      <c r="L178" t="s">
        <v>10</v>
      </c>
      <c r="N178" t="s">
        <v>195</v>
      </c>
      <c r="O178" t="s">
        <v>33</v>
      </c>
      <c r="P178">
        <v>1</v>
      </c>
      <c r="Q178" s="2">
        <f t="shared" si="45"/>
        <v>0</v>
      </c>
      <c r="R178" s="2">
        <f t="shared" si="46"/>
        <v>0</v>
      </c>
      <c r="S178" s="2">
        <f t="shared" si="47"/>
        <v>0</v>
      </c>
      <c r="T178" s="2">
        <f t="shared" si="48"/>
        <v>0</v>
      </c>
      <c r="U178" s="2">
        <f t="shared" si="49"/>
        <v>0</v>
      </c>
      <c r="V178" s="4">
        <f t="shared" si="44"/>
        <v>0</v>
      </c>
      <c r="W178" s="4">
        <f t="shared" si="50"/>
        <v>0</v>
      </c>
      <c r="X178" s="4">
        <f t="shared" si="51"/>
        <v>0</v>
      </c>
      <c r="Y178" s="4">
        <f t="shared" si="52"/>
        <v>0</v>
      </c>
      <c r="Z178" s="4">
        <f t="shared" si="53"/>
        <v>0</v>
      </c>
      <c r="AA178" s="2">
        <f t="shared" si="54"/>
        <v>0</v>
      </c>
    </row>
    <row r="179" spans="1:27">
      <c r="A179">
        <v>3</v>
      </c>
      <c r="B179">
        <v>0.33300000000000002</v>
      </c>
      <c r="C179">
        <v>0.66700000000000004</v>
      </c>
      <c r="J179">
        <v>0</v>
      </c>
      <c r="K179">
        <v>880</v>
      </c>
      <c r="L179" t="s">
        <v>10</v>
      </c>
      <c r="N179" t="s">
        <v>149</v>
      </c>
      <c r="O179" t="s">
        <v>33</v>
      </c>
      <c r="P179">
        <v>1</v>
      </c>
      <c r="Q179" s="2">
        <f t="shared" ref="Q179:Q210" si="55">ROUND(L179/P179*O179,2)</f>
        <v>0</v>
      </c>
      <c r="R179" s="2">
        <f t="shared" ref="R179:R185" si="56">ROUND(L179/P179*A179,2)</f>
        <v>0</v>
      </c>
      <c r="S179" s="2">
        <f t="shared" ref="S179:S210" si="57">IF(B179&gt;0,ROUND(R179*B179,2),0)</f>
        <v>0</v>
      </c>
      <c r="T179" s="2">
        <f t="shared" ref="T179:T185" si="58">IF(C179&gt;0,ROUND(R179*C179,2),0)</f>
        <v>0</v>
      </c>
      <c r="U179" s="2">
        <f t="shared" ref="U179:U185" si="59">IF(D179&gt;0,ROUND(R179*D179,2),0)</f>
        <v>0</v>
      </c>
      <c r="V179" s="4">
        <f t="shared" si="44"/>
        <v>0</v>
      </c>
      <c r="W179" s="4">
        <f t="shared" ref="W179:W185" si="60">IF(F179&gt;0,R179,0)</f>
        <v>0</v>
      </c>
      <c r="X179" s="4">
        <f t="shared" ref="X179:X185" si="61">IF(G179&gt;0,R179,0)</f>
        <v>0</v>
      </c>
      <c r="Y179" s="4">
        <f t="shared" ref="Y179:Y185" si="62">IF(H179&gt;0,R179,0)</f>
        <v>0</v>
      </c>
      <c r="Z179" s="4">
        <f t="shared" ref="Z179:Z185" si="63">IF(I179&gt;0,R179,0)</f>
        <v>0</v>
      </c>
      <c r="AA179" s="2">
        <f t="shared" ref="AA179:AA185" si="64">IF(J179&gt;0,Q179,0)</f>
        <v>0</v>
      </c>
    </row>
    <row r="180" spans="1:27">
      <c r="L180" t="s">
        <v>10</v>
      </c>
      <c r="P180">
        <v>1</v>
      </c>
      <c r="Q180" s="2">
        <f t="shared" si="55"/>
        <v>0</v>
      </c>
      <c r="R180" s="2">
        <f t="shared" si="56"/>
        <v>0</v>
      </c>
      <c r="S180" s="2">
        <f t="shared" si="57"/>
        <v>0</v>
      </c>
      <c r="T180" s="2">
        <f t="shared" si="58"/>
        <v>0</v>
      </c>
      <c r="U180" s="2">
        <f t="shared" si="59"/>
        <v>0</v>
      </c>
      <c r="V180" s="4">
        <f t="shared" si="44"/>
        <v>0</v>
      </c>
      <c r="W180" s="4">
        <f t="shared" si="60"/>
        <v>0</v>
      </c>
      <c r="X180" s="4">
        <f t="shared" si="61"/>
        <v>0</v>
      </c>
      <c r="Y180" s="4">
        <f t="shared" si="62"/>
        <v>0</v>
      </c>
      <c r="Z180" s="4">
        <f t="shared" si="63"/>
        <v>0</v>
      </c>
      <c r="AA180" s="2">
        <f t="shared" si="64"/>
        <v>0</v>
      </c>
    </row>
    <row r="181" spans="1:27">
      <c r="L181" t="s">
        <v>10</v>
      </c>
      <c r="P181">
        <v>1</v>
      </c>
      <c r="Q181" s="2">
        <f t="shared" si="55"/>
        <v>0</v>
      </c>
      <c r="R181" s="2">
        <f t="shared" si="56"/>
        <v>0</v>
      </c>
      <c r="S181" s="2">
        <f t="shared" si="57"/>
        <v>0</v>
      </c>
      <c r="T181" s="2">
        <f t="shared" si="58"/>
        <v>0</v>
      </c>
      <c r="U181" s="2">
        <f t="shared" si="59"/>
        <v>0</v>
      </c>
      <c r="V181" s="4">
        <f t="shared" si="44"/>
        <v>0</v>
      </c>
      <c r="W181" s="4">
        <f t="shared" si="60"/>
        <v>0</v>
      </c>
      <c r="X181" s="4">
        <f t="shared" si="61"/>
        <v>0</v>
      </c>
      <c r="Y181" s="4">
        <f t="shared" si="62"/>
        <v>0</v>
      </c>
      <c r="Z181" s="4">
        <f t="shared" si="63"/>
        <v>0</v>
      </c>
      <c r="AA181" s="2">
        <f t="shared" si="64"/>
        <v>0</v>
      </c>
    </row>
    <row r="182" spans="1:27">
      <c r="L182" t="s">
        <v>10</v>
      </c>
      <c r="P182">
        <v>1</v>
      </c>
      <c r="Q182" s="2">
        <f t="shared" si="55"/>
        <v>0</v>
      </c>
      <c r="R182" s="2">
        <f t="shared" si="56"/>
        <v>0</v>
      </c>
      <c r="S182" s="2">
        <f t="shared" si="57"/>
        <v>0</v>
      </c>
      <c r="T182" s="2">
        <f t="shared" si="58"/>
        <v>0</v>
      </c>
      <c r="U182" s="2">
        <f t="shared" si="59"/>
        <v>0</v>
      </c>
      <c r="V182" s="4">
        <f t="shared" si="44"/>
        <v>0</v>
      </c>
      <c r="W182" s="4">
        <f t="shared" si="60"/>
        <v>0</v>
      </c>
      <c r="X182" s="4">
        <f t="shared" si="61"/>
        <v>0</v>
      </c>
      <c r="Y182" s="4">
        <f t="shared" si="62"/>
        <v>0</v>
      </c>
      <c r="Z182" s="4">
        <f t="shared" si="63"/>
        <v>0</v>
      </c>
      <c r="AA182" s="2">
        <f t="shared" si="64"/>
        <v>0</v>
      </c>
    </row>
    <row r="183" spans="1:27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L183" t="s">
        <v>10</v>
      </c>
      <c r="N183" t="s">
        <v>10</v>
      </c>
      <c r="O183" t="s">
        <v>10</v>
      </c>
      <c r="P183">
        <v>1</v>
      </c>
      <c r="Q183" s="2">
        <f t="shared" si="55"/>
        <v>0</v>
      </c>
      <c r="R183" s="2">
        <f t="shared" si="56"/>
        <v>0</v>
      </c>
      <c r="S183" s="2">
        <f t="shared" si="57"/>
        <v>0</v>
      </c>
      <c r="T183" s="2">
        <f t="shared" si="58"/>
        <v>0</v>
      </c>
      <c r="U183" s="2">
        <f t="shared" si="59"/>
        <v>0</v>
      </c>
      <c r="V183" s="4">
        <f t="shared" si="44"/>
        <v>0</v>
      </c>
      <c r="W183" s="4">
        <f t="shared" si="60"/>
        <v>0</v>
      </c>
      <c r="X183" s="4">
        <f t="shared" si="61"/>
        <v>0</v>
      </c>
      <c r="Y183" s="4">
        <f t="shared" si="62"/>
        <v>0</v>
      </c>
      <c r="Z183" s="4">
        <f t="shared" si="63"/>
        <v>0</v>
      </c>
      <c r="AA183" s="2">
        <f t="shared" si="64"/>
        <v>0</v>
      </c>
    </row>
    <row r="184" spans="1:27">
      <c r="P184">
        <v>1</v>
      </c>
      <c r="Q184" s="2">
        <f t="shared" si="55"/>
        <v>0</v>
      </c>
      <c r="R184" s="2">
        <f t="shared" si="56"/>
        <v>0</v>
      </c>
      <c r="S184" s="2">
        <f t="shared" si="57"/>
        <v>0</v>
      </c>
      <c r="T184" s="2">
        <f t="shared" si="58"/>
        <v>0</v>
      </c>
      <c r="U184" s="2">
        <f t="shared" si="59"/>
        <v>0</v>
      </c>
      <c r="V184" s="4">
        <f t="shared" si="44"/>
        <v>0</v>
      </c>
      <c r="W184" s="4">
        <f t="shared" si="60"/>
        <v>0</v>
      </c>
      <c r="X184" s="4">
        <f t="shared" si="61"/>
        <v>0</v>
      </c>
      <c r="Y184" s="4">
        <f t="shared" si="62"/>
        <v>0</v>
      </c>
      <c r="Z184" s="4">
        <f t="shared" si="63"/>
        <v>0</v>
      </c>
      <c r="AA184" s="2">
        <f t="shared" si="64"/>
        <v>0</v>
      </c>
    </row>
    <row r="185" spans="1:27">
      <c r="P185">
        <v>1</v>
      </c>
      <c r="Q185" s="2">
        <f t="shared" si="55"/>
        <v>0</v>
      </c>
      <c r="R185" s="2">
        <f t="shared" si="56"/>
        <v>0</v>
      </c>
      <c r="S185" s="2">
        <f t="shared" si="57"/>
        <v>0</v>
      </c>
      <c r="T185" s="2">
        <f t="shared" si="58"/>
        <v>0</v>
      </c>
      <c r="U185" s="2">
        <f t="shared" si="59"/>
        <v>0</v>
      </c>
      <c r="V185" s="4">
        <f t="shared" si="44"/>
        <v>0</v>
      </c>
      <c r="W185" s="4">
        <f t="shared" si="60"/>
        <v>0</v>
      </c>
      <c r="X185" s="4">
        <f t="shared" si="61"/>
        <v>0</v>
      </c>
      <c r="Y185" s="4">
        <f t="shared" si="62"/>
        <v>0</v>
      </c>
      <c r="Z185" s="4">
        <f t="shared" si="63"/>
        <v>0</v>
      </c>
      <c r="AA185" s="2">
        <f t="shared" si="64"/>
        <v>0</v>
      </c>
    </row>
    <row r="186" spans="1:27">
      <c r="A186" s="2" t="s">
        <v>0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16</v>
      </c>
      <c r="R186" s="2" t="s">
        <v>5</v>
      </c>
      <c r="S186" s="2" t="s">
        <v>5</v>
      </c>
      <c r="T186" s="2" t="s">
        <v>5</v>
      </c>
      <c r="U186" s="2" t="s">
        <v>5</v>
      </c>
      <c r="V186" s="4" t="s">
        <v>3</v>
      </c>
      <c r="W186" s="4" t="s">
        <v>3</v>
      </c>
      <c r="X186" s="4" t="s">
        <v>3</v>
      </c>
      <c r="Y186" s="4" t="s">
        <v>3</v>
      </c>
      <c r="Z186" s="4" t="s">
        <v>3</v>
      </c>
      <c r="AA186" s="2" t="s">
        <v>15</v>
      </c>
    </row>
    <row r="187" spans="1:27">
      <c r="A187" s="2"/>
      <c r="B187" s="5"/>
      <c r="C187" s="5"/>
      <c r="D187" s="2" t="s">
        <v>81</v>
      </c>
      <c r="E187" s="4"/>
      <c r="F187" s="4"/>
      <c r="G187" s="4"/>
      <c r="H187" s="4"/>
      <c r="I187" s="4"/>
      <c r="J187" s="4"/>
      <c r="O187" s="2"/>
      <c r="P187" s="4"/>
      <c r="Q187" s="2">
        <f t="shared" ref="Q187:AA187" si="65">ROUND(SUM(Q19:Q186),0)</f>
        <v>8315</v>
      </c>
      <c r="R187" s="2">
        <f t="shared" si="65"/>
        <v>111</v>
      </c>
      <c r="S187" s="2">
        <f t="shared" si="65"/>
        <v>37</v>
      </c>
      <c r="T187" s="2">
        <f t="shared" si="65"/>
        <v>74</v>
      </c>
      <c r="U187" s="2">
        <f t="shared" si="65"/>
        <v>69</v>
      </c>
      <c r="V187" s="4">
        <f t="shared" si="65"/>
        <v>3</v>
      </c>
      <c r="W187" s="4">
        <f t="shared" si="65"/>
        <v>34</v>
      </c>
      <c r="X187" s="4">
        <f t="shared" si="65"/>
        <v>36</v>
      </c>
      <c r="Y187" s="4">
        <f t="shared" si="65"/>
        <v>10</v>
      </c>
      <c r="Z187" s="4">
        <f t="shared" si="65"/>
        <v>9</v>
      </c>
      <c r="AA187" s="2">
        <f t="shared" si="65"/>
        <v>2176</v>
      </c>
    </row>
    <row r="188" spans="1:27">
      <c r="A188" s="2"/>
      <c r="B188" s="5"/>
      <c r="C188" s="5"/>
      <c r="D188" s="2" t="s">
        <v>81</v>
      </c>
      <c r="E188" s="4"/>
      <c r="F188" s="4"/>
      <c r="G188" s="4"/>
      <c r="H188" s="4"/>
      <c r="I188" s="4"/>
      <c r="J188" s="4"/>
      <c r="O188" s="2"/>
      <c r="P188" s="4"/>
      <c r="Q188" s="2" t="s">
        <v>62</v>
      </c>
      <c r="R188" s="2" t="s">
        <v>122</v>
      </c>
      <c r="S188" s="2" t="s">
        <v>122</v>
      </c>
      <c r="T188" s="2" t="s">
        <v>122</v>
      </c>
      <c r="U188" s="2" t="s">
        <v>122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s="2" t="s">
        <v>61</v>
      </c>
    </row>
    <row r="189" spans="1:27">
      <c r="D189" s="2" t="s">
        <v>81</v>
      </c>
      <c r="L189" t="s">
        <v>244</v>
      </c>
      <c r="N189" t="s">
        <v>270</v>
      </c>
      <c r="O189" s="2" t="s">
        <v>81</v>
      </c>
    </row>
    <row r="190" spans="1:27">
      <c r="D190" s="2" t="s">
        <v>81</v>
      </c>
      <c r="E190" t="s">
        <v>298</v>
      </c>
      <c r="H190" t="s">
        <v>70</v>
      </c>
      <c r="I190" t="s">
        <v>64</v>
      </c>
      <c r="L190" s="4"/>
      <c r="O190" s="2" t="s">
        <v>81</v>
      </c>
    </row>
    <row r="191" spans="1:27">
      <c r="D191" s="2" t="s">
        <v>81</v>
      </c>
      <c r="H191" t="s">
        <v>73</v>
      </c>
      <c r="I191" t="s">
        <v>64</v>
      </c>
      <c r="L191" s="4"/>
      <c r="O191" s="2" t="s">
        <v>81</v>
      </c>
    </row>
    <row r="192" spans="1:27">
      <c r="D192" s="2" t="s">
        <v>81</v>
      </c>
      <c r="H192" t="s">
        <v>76</v>
      </c>
      <c r="I192" t="s">
        <v>64</v>
      </c>
      <c r="L192" s="4"/>
      <c r="O192" s="2" t="s">
        <v>81</v>
      </c>
    </row>
    <row r="193" spans="4:15">
      <c r="D193" s="2" t="s">
        <v>81</v>
      </c>
      <c r="H193" t="s">
        <v>77</v>
      </c>
      <c r="I193" t="s">
        <v>64</v>
      </c>
      <c r="L193" s="4"/>
      <c r="O193" s="2" t="s">
        <v>81</v>
      </c>
    </row>
    <row r="194" spans="4:15">
      <c r="D194" s="2" t="s">
        <v>81</v>
      </c>
      <c r="H194" t="s">
        <v>78</v>
      </c>
      <c r="I194" t="s">
        <v>64</v>
      </c>
      <c r="L194" s="4"/>
      <c r="O194" s="2" t="s">
        <v>81</v>
      </c>
    </row>
    <row r="195" spans="4:15">
      <c r="D195" s="2" t="s">
        <v>81</v>
      </c>
      <c r="L195" s="4"/>
      <c r="O195" s="2" t="s">
        <v>81</v>
      </c>
    </row>
    <row r="196" spans="4:15">
      <c r="D196" s="2" t="s">
        <v>81</v>
      </c>
      <c r="E196" t="s">
        <v>309</v>
      </c>
      <c r="H196" t="s">
        <v>70</v>
      </c>
      <c r="I196" t="s">
        <v>64</v>
      </c>
      <c r="L196" s="4" t="s">
        <v>10</v>
      </c>
      <c r="N196" t="s">
        <v>10</v>
      </c>
      <c r="O196" s="2" t="s">
        <v>81</v>
      </c>
    </row>
    <row r="197" spans="4:15">
      <c r="D197" s="2" t="s">
        <v>81</v>
      </c>
      <c r="H197" t="s">
        <v>73</v>
      </c>
      <c r="I197" t="s">
        <v>64</v>
      </c>
      <c r="L197" s="4"/>
      <c r="O197" s="2" t="s">
        <v>81</v>
      </c>
    </row>
    <row r="198" spans="4:15">
      <c r="D198" s="2" t="s">
        <v>81</v>
      </c>
      <c r="H198" t="s">
        <v>76</v>
      </c>
      <c r="I198" t="s">
        <v>64</v>
      </c>
      <c r="L198" s="4"/>
      <c r="O198" s="2" t="s">
        <v>81</v>
      </c>
    </row>
    <row r="199" spans="4:15">
      <c r="D199" s="2" t="s">
        <v>81</v>
      </c>
      <c r="H199" t="s">
        <v>77</v>
      </c>
      <c r="I199" t="s">
        <v>64</v>
      </c>
      <c r="L199" s="4"/>
      <c r="O199" s="2" t="s">
        <v>81</v>
      </c>
    </row>
    <row r="200" spans="4:15">
      <c r="D200" s="2" t="s">
        <v>81</v>
      </c>
      <c r="H200" t="s">
        <v>78</v>
      </c>
      <c r="I200" t="s">
        <v>64</v>
      </c>
      <c r="L200" s="4"/>
      <c r="O200" s="2" t="s">
        <v>81</v>
      </c>
    </row>
    <row r="201" spans="4:15">
      <c r="D201" s="2" t="s">
        <v>81</v>
      </c>
      <c r="L201" s="4"/>
      <c r="O201" s="2" t="s">
        <v>81</v>
      </c>
    </row>
    <row r="202" spans="4:15">
      <c r="D202" s="2" t="s">
        <v>81</v>
      </c>
      <c r="E202" t="s">
        <v>289</v>
      </c>
      <c r="H202" t="s">
        <v>70</v>
      </c>
      <c r="I202" t="s">
        <v>64</v>
      </c>
      <c r="L202" s="4" t="s">
        <v>10</v>
      </c>
      <c r="N202" t="s">
        <v>10</v>
      </c>
      <c r="O202" s="2" t="s">
        <v>81</v>
      </c>
    </row>
    <row r="203" spans="4:15">
      <c r="D203" s="2" t="s">
        <v>81</v>
      </c>
      <c r="H203" t="s">
        <v>73</v>
      </c>
      <c r="I203" t="s">
        <v>64</v>
      </c>
      <c r="L203" s="4" t="s">
        <v>10</v>
      </c>
      <c r="N203" t="s">
        <v>10</v>
      </c>
      <c r="O203" s="2" t="s">
        <v>81</v>
      </c>
    </row>
    <row r="204" spans="4:15">
      <c r="D204" s="2" t="s">
        <v>81</v>
      </c>
      <c r="H204" t="s">
        <v>76</v>
      </c>
      <c r="I204" t="s">
        <v>64</v>
      </c>
      <c r="L204" s="4"/>
      <c r="O204" s="2" t="s">
        <v>81</v>
      </c>
    </row>
    <row r="205" spans="4:15">
      <c r="D205" s="2" t="s">
        <v>81</v>
      </c>
      <c r="H205" t="s">
        <v>77</v>
      </c>
      <c r="I205" t="s">
        <v>64</v>
      </c>
      <c r="L205" s="4"/>
      <c r="O205" s="2" t="s">
        <v>81</v>
      </c>
    </row>
    <row r="206" spans="4:15">
      <c r="D206" s="2" t="s">
        <v>81</v>
      </c>
      <c r="H206" t="s">
        <v>78</v>
      </c>
      <c r="I206" t="s">
        <v>64</v>
      </c>
      <c r="L206" s="4"/>
      <c r="O206" s="2" t="s">
        <v>81</v>
      </c>
    </row>
    <row r="207" spans="4:15">
      <c r="D207" s="2" t="s">
        <v>81</v>
      </c>
      <c r="L207" s="4"/>
      <c r="O207" s="2" t="s">
        <v>81</v>
      </c>
    </row>
    <row r="208" spans="4:15">
      <c r="D208" s="2" t="s">
        <v>81</v>
      </c>
      <c r="L208" s="4"/>
      <c r="O208" s="2" t="s">
        <v>81</v>
      </c>
    </row>
    <row r="209" spans="4:15">
      <c r="D209" s="2" t="s">
        <v>81</v>
      </c>
      <c r="L209" s="4"/>
      <c r="O209" s="2" t="s">
        <v>81</v>
      </c>
    </row>
    <row r="210" spans="4:15">
      <c r="D210" s="2" t="s">
        <v>41</v>
      </c>
      <c r="E210" t="s">
        <v>80</v>
      </c>
      <c r="F210" t="s">
        <v>80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s="4" t="s">
        <v>80</v>
      </c>
      <c r="M210" t="s">
        <v>80</v>
      </c>
      <c r="N210" t="s">
        <v>80</v>
      </c>
      <c r="O210" s="2" t="s">
        <v>82</v>
      </c>
    </row>
    <row r="232" spans="4:27">
      <c r="L232" t="s">
        <v>53</v>
      </c>
      <c r="N232" t="s">
        <v>291</v>
      </c>
      <c r="O232" t="s">
        <v>65</v>
      </c>
      <c r="P232" t="s">
        <v>67</v>
      </c>
      <c r="Q232" t="s">
        <v>269</v>
      </c>
      <c r="R232" t="s">
        <v>280</v>
      </c>
      <c r="S232" t="s">
        <v>276</v>
      </c>
      <c r="T232" t="s">
        <v>310</v>
      </c>
      <c r="U232" t="s">
        <v>292</v>
      </c>
      <c r="V232" t="s">
        <v>42</v>
      </c>
      <c r="W232" t="s">
        <v>45</v>
      </c>
      <c r="X232" t="s">
        <v>49</v>
      </c>
      <c r="Y232" t="s">
        <v>59</v>
      </c>
      <c r="Z232" t="s">
        <v>60</v>
      </c>
      <c r="AA232" t="s">
        <v>260</v>
      </c>
    </row>
    <row r="233" spans="4:27">
      <c r="D233" t="s">
        <v>294</v>
      </c>
      <c r="L233">
        <f>L19&gt;0</f>
        <v>1</v>
      </c>
    </row>
    <row r="234" spans="4:27">
      <c r="D234" t="s">
        <v>313</v>
      </c>
      <c r="R234" t="s">
        <v>314</v>
      </c>
      <c r="S234" t="s">
        <v>48</v>
      </c>
    </row>
    <row r="235" spans="4:27">
      <c r="D235" t="s">
        <v>306</v>
      </c>
      <c r="Q235" t="s">
        <v>314</v>
      </c>
      <c r="R235" t="s">
        <v>281</v>
      </c>
      <c r="S235" t="s">
        <v>20</v>
      </c>
      <c r="AA235" t="s">
        <v>304</v>
      </c>
    </row>
    <row r="236" spans="4:27">
      <c r="D236" t="s">
        <v>293</v>
      </c>
      <c r="L236" t="s">
        <v>53</v>
      </c>
      <c r="N236" t="s">
        <v>291</v>
      </c>
      <c r="O236" t="s">
        <v>65</v>
      </c>
      <c r="P236" t="s">
        <v>67</v>
      </c>
      <c r="Q236" t="s">
        <v>269</v>
      </c>
      <c r="R236" t="s">
        <v>280</v>
      </c>
      <c r="S236" t="s">
        <v>276</v>
      </c>
      <c r="T236" t="s">
        <v>310</v>
      </c>
      <c r="U236" t="s">
        <v>292</v>
      </c>
      <c r="V236" t="s">
        <v>42</v>
      </c>
      <c r="W236" t="s">
        <v>45</v>
      </c>
      <c r="X236" t="s">
        <v>49</v>
      </c>
      <c r="Y236" t="s">
        <v>59</v>
      </c>
      <c r="Z236" t="s">
        <v>60</v>
      </c>
      <c r="AA236" t="s">
        <v>260</v>
      </c>
    </row>
    <row r="237" spans="4:27">
      <c r="D237" t="s">
        <v>275</v>
      </c>
      <c r="L237" t="s">
        <v>0</v>
      </c>
      <c r="N237" t="s">
        <v>0</v>
      </c>
      <c r="O237" t="s">
        <v>14</v>
      </c>
      <c r="P237" t="s">
        <v>11</v>
      </c>
      <c r="Q237" t="s">
        <v>16</v>
      </c>
      <c r="R237" t="s">
        <v>13</v>
      </c>
      <c r="S237" t="s">
        <v>13</v>
      </c>
      <c r="T237" t="s">
        <v>13</v>
      </c>
      <c r="U237" t="s">
        <v>13</v>
      </c>
      <c r="V237" t="s">
        <v>19</v>
      </c>
      <c r="W237" t="s">
        <v>19</v>
      </c>
      <c r="X237" t="s">
        <v>19</v>
      </c>
      <c r="Y237" t="s">
        <v>19</v>
      </c>
      <c r="Z237" t="s">
        <v>19</v>
      </c>
      <c r="AA237" t="s">
        <v>15</v>
      </c>
    </row>
    <row r="238" spans="4:27">
      <c r="D238" t="s">
        <v>10</v>
      </c>
    </row>
    <row r="239" spans="4:27">
      <c r="L239" t="s">
        <v>53</v>
      </c>
      <c r="N239" t="s">
        <v>291</v>
      </c>
      <c r="O239" t="s">
        <v>65</v>
      </c>
      <c r="P239" t="s">
        <v>67</v>
      </c>
      <c r="Q239" t="s">
        <v>269</v>
      </c>
      <c r="R239" t="s">
        <v>280</v>
      </c>
      <c r="S239" t="s">
        <v>276</v>
      </c>
      <c r="T239" t="s">
        <v>310</v>
      </c>
      <c r="U239" t="s">
        <v>292</v>
      </c>
      <c r="V239" t="s">
        <v>42</v>
      </c>
      <c r="W239" t="s">
        <v>45</v>
      </c>
      <c r="X239" t="s">
        <v>49</v>
      </c>
      <c r="Y239" t="s">
        <v>59</v>
      </c>
      <c r="Z239" t="s">
        <v>60</v>
      </c>
      <c r="AA239" t="s">
        <v>260</v>
      </c>
    </row>
    <row r="240" spans="4:27">
      <c r="L240">
        <v>540</v>
      </c>
      <c r="N240" t="s">
        <v>141</v>
      </c>
      <c r="O240" s="2">
        <v>35</v>
      </c>
      <c r="P240" s="4">
        <v>100</v>
      </c>
      <c r="Q240" s="2">
        <v>189</v>
      </c>
      <c r="R240" s="2">
        <v>5.4</v>
      </c>
      <c r="S240" s="2">
        <v>1.8</v>
      </c>
      <c r="T240" s="2">
        <v>3.6</v>
      </c>
      <c r="U240" s="2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2">
        <v>189</v>
      </c>
    </row>
    <row r="241" spans="12:27">
      <c r="L241">
        <v>1740</v>
      </c>
      <c r="N241" t="s">
        <v>155</v>
      </c>
      <c r="O241" s="2">
        <v>75</v>
      </c>
      <c r="P241" s="4">
        <v>100</v>
      </c>
      <c r="Q241" s="2">
        <v>1305</v>
      </c>
      <c r="R241" s="2">
        <v>17.400000000000002</v>
      </c>
      <c r="S241" s="2">
        <v>5.79</v>
      </c>
      <c r="T241" s="2">
        <v>11.61</v>
      </c>
      <c r="U241" s="2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2">
        <v>1305</v>
      </c>
    </row>
    <row r="242" spans="12:27">
      <c r="L242">
        <v>6200</v>
      </c>
      <c r="N242" t="s">
        <v>211</v>
      </c>
      <c r="O242" s="2">
        <v>110</v>
      </c>
      <c r="P242" s="4">
        <v>100</v>
      </c>
      <c r="Q242" s="2">
        <v>6820</v>
      </c>
      <c r="R242" s="2">
        <v>62</v>
      </c>
      <c r="S242" s="2">
        <v>20.65</v>
      </c>
      <c r="T242" s="2">
        <v>41.35</v>
      </c>
      <c r="U242" s="2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2">
        <v>6820</v>
      </c>
    </row>
    <row r="243" spans="12:27">
      <c r="L243">
        <v>7780</v>
      </c>
      <c r="N243" t="s">
        <v>228</v>
      </c>
      <c r="O243" s="2">
        <v>175</v>
      </c>
      <c r="P243" s="4">
        <v>100</v>
      </c>
      <c r="Q243" s="2">
        <v>13615</v>
      </c>
      <c r="R243" s="2">
        <v>77.800000000000011</v>
      </c>
      <c r="S243" s="2">
        <v>25.91</v>
      </c>
      <c r="T243" s="2">
        <v>51.89</v>
      </c>
      <c r="U243" s="2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2">
        <v>13615</v>
      </c>
    </row>
    <row r="244" spans="12:27">
      <c r="L244">
        <v>1900</v>
      </c>
      <c r="N244" t="s">
        <v>212</v>
      </c>
      <c r="O244" s="2">
        <v>110</v>
      </c>
      <c r="P244" s="4">
        <v>100</v>
      </c>
      <c r="Q244" s="2">
        <v>2090</v>
      </c>
      <c r="R244" s="2">
        <v>19</v>
      </c>
      <c r="S244" s="2">
        <v>6.33</v>
      </c>
      <c r="T244" s="2">
        <v>12.67</v>
      </c>
      <c r="U244" s="2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2">
        <v>2090</v>
      </c>
    </row>
    <row r="245" spans="12:27">
      <c r="L245">
        <v>1200</v>
      </c>
      <c r="N245" t="s">
        <v>147</v>
      </c>
      <c r="O245" s="2">
        <v>38</v>
      </c>
      <c r="P245" s="4">
        <v>100</v>
      </c>
      <c r="Q245" s="2">
        <v>456</v>
      </c>
      <c r="R245" s="2">
        <v>12</v>
      </c>
      <c r="S245" s="2">
        <v>4</v>
      </c>
      <c r="T245" s="2">
        <v>8</v>
      </c>
      <c r="U245" s="2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2">
        <v>456</v>
      </c>
    </row>
    <row r="246" spans="12:27">
      <c r="L246">
        <v>300</v>
      </c>
      <c r="N246" t="s">
        <v>130</v>
      </c>
      <c r="O246" s="2">
        <v>26</v>
      </c>
      <c r="P246" s="4">
        <v>100</v>
      </c>
      <c r="Q246" s="2">
        <v>78</v>
      </c>
      <c r="R246" s="2">
        <v>3</v>
      </c>
      <c r="S246" s="2">
        <v>1</v>
      </c>
      <c r="T246" s="2">
        <v>2</v>
      </c>
      <c r="U246" s="2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2">
        <v>78</v>
      </c>
    </row>
    <row r="247" spans="12:27">
      <c r="L247">
        <v>500</v>
      </c>
      <c r="N247" t="s">
        <v>129</v>
      </c>
      <c r="O247" s="2">
        <v>30</v>
      </c>
      <c r="P247" s="4">
        <v>100</v>
      </c>
      <c r="Q247" s="2">
        <v>150</v>
      </c>
      <c r="R247" s="2">
        <v>5</v>
      </c>
      <c r="S247" s="2">
        <v>1.67</v>
      </c>
      <c r="T247" s="2">
        <v>3.34</v>
      </c>
      <c r="U247" s="2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2">
        <v>150</v>
      </c>
    </row>
    <row r="248" spans="12:27">
      <c r="L248">
        <v>13</v>
      </c>
      <c r="N248" t="s">
        <v>145</v>
      </c>
      <c r="O248" s="2">
        <v>2.25</v>
      </c>
      <c r="P248" s="4">
        <v>1</v>
      </c>
      <c r="Q248" s="2">
        <v>29.25</v>
      </c>
      <c r="R248" s="2">
        <v>3.25</v>
      </c>
      <c r="S248" s="2">
        <v>1.08</v>
      </c>
      <c r="T248" s="2">
        <v>2.17</v>
      </c>
      <c r="U248" s="2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2">
        <v>29.25</v>
      </c>
    </row>
    <row r="249" spans="12:27">
      <c r="L249">
        <v>26</v>
      </c>
      <c r="N249" t="s">
        <v>161</v>
      </c>
      <c r="O249" s="2">
        <v>4.75</v>
      </c>
      <c r="P249" s="4">
        <v>1</v>
      </c>
      <c r="Q249" s="2">
        <v>123.5</v>
      </c>
      <c r="R249" s="2">
        <v>6.5</v>
      </c>
      <c r="S249" s="2">
        <v>2.16</v>
      </c>
      <c r="T249" s="2">
        <v>4.34</v>
      </c>
      <c r="U249" s="2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2">
        <v>123.5</v>
      </c>
    </row>
    <row r="250" spans="12:27">
      <c r="L250">
        <v>15</v>
      </c>
      <c r="N250" t="s">
        <v>223</v>
      </c>
      <c r="O250" s="2">
        <v>7</v>
      </c>
      <c r="P250" s="4">
        <v>1</v>
      </c>
      <c r="Q250" s="2">
        <v>105</v>
      </c>
      <c r="R250" s="2">
        <v>3.75</v>
      </c>
      <c r="S250" s="2">
        <v>1.25</v>
      </c>
      <c r="T250" s="2">
        <v>2.5</v>
      </c>
      <c r="U250" s="2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2">
        <v>105</v>
      </c>
    </row>
    <row r="251" spans="12:27">
      <c r="L251">
        <v>30</v>
      </c>
      <c r="N251" t="s">
        <v>160</v>
      </c>
      <c r="O251" s="2">
        <v>7</v>
      </c>
      <c r="P251" s="4">
        <v>1</v>
      </c>
      <c r="Q251" s="2">
        <v>210</v>
      </c>
      <c r="R251" s="2">
        <v>7.5</v>
      </c>
      <c r="S251" s="2">
        <v>2.5</v>
      </c>
      <c r="T251" s="2">
        <v>5</v>
      </c>
      <c r="U251" s="2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2">
        <v>210</v>
      </c>
    </row>
    <row r="252" spans="12:27">
      <c r="L252">
        <v>85</v>
      </c>
      <c r="N252" t="s">
        <v>219</v>
      </c>
      <c r="O252" s="2">
        <v>14</v>
      </c>
      <c r="P252" s="4">
        <v>1</v>
      </c>
      <c r="Q252" s="2">
        <v>1190</v>
      </c>
      <c r="R252" s="2">
        <v>21.25</v>
      </c>
      <c r="S252" s="2">
        <v>7.08</v>
      </c>
      <c r="T252" s="2">
        <v>14.17</v>
      </c>
      <c r="U252" s="2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2">
        <v>1190</v>
      </c>
    </row>
    <row r="253" spans="12:27">
      <c r="L253">
        <v>16</v>
      </c>
      <c r="N253" t="s">
        <v>232</v>
      </c>
      <c r="O253" s="2">
        <v>18</v>
      </c>
      <c r="P253" s="4">
        <v>1</v>
      </c>
      <c r="Q253" s="2">
        <v>288</v>
      </c>
      <c r="R253" s="2">
        <v>4</v>
      </c>
      <c r="S253" s="2">
        <v>1.33</v>
      </c>
      <c r="T253" s="2">
        <v>2.67</v>
      </c>
      <c r="U253" s="2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2">
        <v>288</v>
      </c>
    </row>
    <row r="254" spans="12:27">
      <c r="L254">
        <v>25</v>
      </c>
      <c r="N254" t="s">
        <v>162</v>
      </c>
      <c r="O254" s="2">
        <v>3.25</v>
      </c>
      <c r="P254" s="4">
        <v>1</v>
      </c>
      <c r="Q254" s="2">
        <v>81.25</v>
      </c>
      <c r="R254" s="2">
        <v>6.25</v>
      </c>
      <c r="S254" s="2">
        <v>2.08</v>
      </c>
      <c r="T254" s="2">
        <v>4.17</v>
      </c>
      <c r="U254" s="2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2">
        <v>81.25</v>
      </c>
    </row>
    <row r="255" spans="12:27">
      <c r="L255">
        <v>75</v>
      </c>
      <c r="N255" t="s">
        <v>224</v>
      </c>
      <c r="O255" s="2">
        <v>4.75</v>
      </c>
      <c r="P255" s="4">
        <v>1</v>
      </c>
      <c r="Q255" s="2">
        <v>356.25</v>
      </c>
      <c r="R255" s="2">
        <v>18.75</v>
      </c>
      <c r="S255" s="2">
        <v>6.24</v>
      </c>
      <c r="T255" s="2">
        <v>12.51</v>
      </c>
      <c r="U255" s="2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2">
        <v>356.25</v>
      </c>
    </row>
    <row r="256" spans="12:27">
      <c r="L256">
        <v>50</v>
      </c>
      <c r="N256" t="s">
        <v>235</v>
      </c>
      <c r="O256" s="2">
        <v>6</v>
      </c>
      <c r="P256" s="4">
        <v>1</v>
      </c>
      <c r="Q256" s="2">
        <v>300</v>
      </c>
      <c r="R256" s="2">
        <v>0</v>
      </c>
      <c r="S256" s="2">
        <v>0</v>
      </c>
      <c r="T256" s="2">
        <v>0</v>
      </c>
      <c r="U256" s="2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2">
        <v>300</v>
      </c>
    </row>
    <row r="257" spans="12:27">
      <c r="L257">
        <v>13</v>
      </c>
      <c r="N257" t="s">
        <v>142</v>
      </c>
      <c r="O257" s="2">
        <v>0.5</v>
      </c>
      <c r="P257" s="4">
        <v>1</v>
      </c>
      <c r="Q257" s="2">
        <v>6.5</v>
      </c>
      <c r="R257" s="2">
        <v>0</v>
      </c>
      <c r="S257" s="2">
        <v>0</v>
      </c>
      <c r="T257" s="2">
        <v>0</v>
      </c>
      <c r="U257" s="2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2">
        <v>6.5</v>
      </c>
    </row>
    <row r="258" spans="12:27">
      <c r="L258">
        <v>81</v>
      </c>
      <c r="N258" t="s">
        <v>156</v>
      </c>
      <c r="O258" s="2">
        <v>0.7</v>
      </c>
      <c r="P258" s="4">
        <v>1</v>
      </c>
      <c r="Q258" s="2">
        <v>56.7</v>
      </c>
      <c r="R258" s="2">
        <v>0</v>
      </c>
      <c r="S258" s="2">
        <v>0</v>
      </c>
      <c r="T258" s="2">
        <v>0</v>
      </c>
      <c r="U258" s="2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2">
        <v>56.7</v>
      </c>
    </row>
    <row r="259" spans="12:27">
      <c r="L259">
        <v>150</v>
      </c>
      <c r="N259" t="s">
        <v>214</v>
      </c>
      <c r="O259" s="2">
        <v>1.1000000000000001</v>
      </c>
      <c r="P259" s="4">
        <v>1</v>
      </c>
      <c r="Q259" s="2">
        <v>165</v>
      </c>
      <c r="R259" s="2">
        <v>0</v>
      </c>
      <c r="S259" s="2">
        <v>0</v>
      </c>
      <c r="T259" s="2">
        <v>0</v>
      </c>
      <c r="U259" s="2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2">
        <v>165</v>
      </c>
    </row>
    <row r="260" spans="12:27">
      <c r="L260">
        <v>66</v>
      </c>
      <c r="N260" t="s">
        <v>230</v>
      </c>
      <c r="O260" s="2">
        <v>1.4</v>
      </c>
      <c r="P260" s="4">
        <v>1</v>
      </c>
      <c r="Q260" s="2">
        <v>92.4</v>
      </c>
      <c r="R260" s="2">
        <v>0</v>
      </c>
      <c r="S260" s="2">
        <v>0</v>
      </c>
      <c r="T260" s="2">
        <v>0</v>
      </c>
      <c r="U260" s="2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2">
        <v>92.4</v>
      </c>
    </row>
    <row r="261" spans="12:27">
      <c r="L261">
        <v>4</v>
      </c>
      <c r="N261" t="s">
        <v>144</v>
      </c>
      <c r="O261" s="2">
        <v>0.5</v>
      </c>
      <c r="P261" s="4">
        <v>1</v>
      </c>
      <c r="Q261" s="2">
        <v>2</v>
      </c>
      <c r="R261" s="2">
        <v>0.6</v>
      </c>
      <c r="S261" s="2">
        <v>0.2</v>
      </c>
      <c r="T261" s="2">
        <v>0.4</v>
      </c>
      <c r="U261" s="2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2">
        <v>2</v>
      </c>
    </row>
    <row r="262" spans="12:27">
      <c r="L262">
        <v>20</v>
      </c>
      <c r="N262" t="s">
        <v>157</v>
      </c>
      <c r="O262" s="2">
        <v>0.7</v>
      </c>
      <c r="P262" s="4">
        <v>1</v>
      </c>
      <c r="Q262" s="2">
        <v>14</v>
      </c>
      <c r="R262" s="2">
        <v>3</v>
      </c>
      <c r="S262" s="2">
        <v>1</v>
      </c>
      <c r="T262" s="2">
        <v>2</v>
      </c>
      <c r="U262" s="2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2">
        <v>14</v>
      </c>
    </row>
    <row r="263" spans="12:27">
      <c r="L263">
        <v>30</v>
      </c>
      <c r="N263" t="s">
        <v>216</v>
      </c>
      <c r="O263" s="2">
        <v>0.8</v>
      </c>
      <c r="P263" s="4">
        <v>1</v>
      </c>
      <c r="Q263" s="2">
        <v>24</v>
      </c>
      <c r="R263" s="2">
        <v>4.5</v>
      </c>
      <c r="S263" s="2">
        <v>1.5</v>
      </c>
      <c r="T263" s="2">
        <v>3</v>
      </c>
      <c r="U263" s="2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2">
        <v>24</v>
      </c>
    </row>
    <row r="264" spans="12:27">
      <c r="L264">
        <v>30</v>
      </c>
      <c r="N264" t="s">
        <v>231</v>
      </c>
      <c r="O264" s="2">
        <v>0.9</v>
      </c>
      <c r="P264" s="4">
        <v>1</v>
      </c>
      <c r="Q264" s="2">
        <v>27</v>
      </c>
      <c r="R264" s="2">
        <v>4.5</v>
      </c>
      <c r="S264" s="2">
        <v>1.5</v>
      </c>
      <c r="T264" s="2">
        <v>3</v>
      </c>
      <c r="U264" s="2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2">
        <v>27</v>
      </c>
    </row>
    <row r="265" spans="12:27">
      <c r="L265">
        <v>1</v>
      </c>
      <c r="N265" t="s">
        <v>163</v>
      </c>
      <c r="O265" s="2">
        <v>18</v>
      </c>
      <c r="P265" s="4">
        <v>1</v>
      </c>
      <c r="Q265" s="2">
        <v>18</v>
      </c>
      <c r="R265" s="2">
        <v>1</v>
      </c>
      <c r="S265" s="2">
        <v>0.33</v>
      </c>
      <c r="T265" s="2">
        <v>0.67</v>
      </c>
      <c r="U265" s="2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2">
        <v>18</v>
      </c>
    </row>
    <row r="266" spans="12:27">
      <c r="L266">
        <v>4</v>
      </c>
      <c r="N266" t="s">
        <v>225</v>
      </c>
      <c r="O266" s="2">
        <v>25</v>
      </c>
      <c r="P266" s="4">
        <v>1</v>
      </c>
      <c r="Q266" s="2">
        <v>100</v>
      </c>
      <c r="R266" s="2">
        <v>4</v>
      </c>
      <c r="S266" s="2">
        <v>1.33</v>
      </c>
      <c r="T266" s="2">
        <v>2.67</v>
      </c>
      <c r="U266" s="2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2">
        <v>100</v>
      </c>
    </row>
    <row r="267" spans="12:27">
      <c r="L267">
        <v>2</v>
      </c>
      <c r="N267" t="s">
        <v>236</v>
      </c>
      <c r="O267" s="2">
        <v>35</v>
      </c>
      <c r="P267" s="4">
        <v>1</v>
      </c>
      <c r="Q267" s="2">
        <v>70</v>
      </c>
      <c r="R267" s="2">
        <v>2</v>
      </c>
      <c r="S267" s="2">
        <v>0.67</v>
      </c>
      <c r="T267" s="2">
        <v>1.33</v>
      </c>
      <c r="U267" s="2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2">
        <v>70</v>
      </c>
    </row>
    <row r="268" spans="12:27">
      <c r="L268">
        <v>35</v>
      </c>
      <c r="N268" t="s">
        <v>233</v>
      </c>
      <c r="O268" s="2">
        <v>2</v>
      </c>
      <c r="P268" s="4">
        <v>1</v>
      </c>
      <c r="Q268" s="2">
        <v>70</v>
      </c>
      <c r="R268" s="2">
        <v>5.25</v>
      </c>
      <c r="S268" s="2">
        <v>1.75</v>
      </c>
      <c r="T268" s="2">
        <v>3.5</v>
      </c>
      <c r="U268" s="2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2">
        <v>70</v>
      </c>
    </row>
    <row r="269" spans="12:27">
      <c r="L269">
        <v>4</v>
      </c>
      <c r="N269" t="s">
        <v>220</v>
      </c>
      <c r="O269" s="2">
        <v>1.75</v>
      </c>
      <c r="P269" s="4">
        <v>1</v>
      </c>
      <c r="Q269" s="2">
        <v>7</v>
      </c>
      <c r="R269" s="2">
        <v>0.6</v>
      </c>
      <c r="S269" s="2">
        <v>0.2</v>
      </c>
      <c r="T269" s="2">
        <v>0.4</v>
      </c>
      <c r="U269" s="2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2">
        <v>7</v>
      </c>
    </row>
    <row r="270" spans="12:27">
      <c r="L270">
        <v>8</v>
      </c>
      <c r="N270" t="s">
        <v>221</v>
      </c>
      <c r="O270" s="2">
        <v>14</v>
      </c>
      <c r="P270" s="4">
        <v>1</v>
      </c>
      <c r="Q270" s="2">
        <v>112</v>
      </c>
      <c r="R270" s="2">
        <v>1.2</v>
      </c>
      <c r="S270" s="2">
        <v>0.4</v>
      </c>
      <c r="T270" s="2">
        <v>0.8</v>
      </c>
      <c r="U270" s="2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2">
        <v>112</v>
      </c>
    </row>
    <row r="271" spans="12:27">
      <c r="L271">
        <v>25</v>
      </c>
      <c r="N271" t="s">
        <v>218</v>
      </c>
      <c r="O271" s="2">
        <v>4.5</v>
      </c>
      <c r="P271" s="4">
        <v>1</v>
      </c>
      <c r="Q271" s="2">
        <v>112.5</v>
      </c>
      <c r="R271" s="2">
        <v>3.75</v>
      </c>
      <c r="S271" s="2">
        <v>1.25</v>
      </c>
      <c r="T271" s="2">
        <v>2.5</v>
      </c>
      <c r="U271" s="2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2">
        <v>112.5</v>
      </c>
    </row>
    <row r="272" spans="12:27">
      <c r="L272">
        <v>20</v>
      </c>
      <c r="N272" t="s">
        <v>222</v>
      </c>
      <c r="O272" s="2">
        <v>7</v>
      </c>
      <c r="P272" s="4">
        <v>1</v>
      </c>
      <c r="Q272" s="2">
        <v>140</v>
      </c>
      <c r="R272" s="2">
        <v>5</v>
      </c>
      <c r="S272" s="2">
        <v>1.67</v>
      </c>
      <c r="T272" s="2">
        <v>3.34</v>
      </c>
      <c r="U272" s="2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2">
        <v>140</v>
      </c>
    </row>
    <row r="273" spans="12:27">
      <c r="L273">
        <v>30</v>
      </c>
      <c r="N273" t="s">
        <v>209</v>
      </c>
      <c r="O273" s="2">
        <v>14</v>
      </c>
      <c r="P273" s="4">
        <v>1</v>
      </c>
      <c r="Q273" s="2">
        <v>420</v>
      </c>
      <c r="R273" s="2">
        <v>7.5</v>
      </c>
      <c r="S273" s="2">
        <v>2.5</v>
      </c>
      <c r="T273" s="2">
        <v>5</v>
      </c>
      <c r="U273" s="2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2">
        <v>420</v>
      </c>
    </row>
    <row r="274" spans="12:27">
      <c r="L274">
        <v>75</v>
      </c>
      <c r="N274" t="s">
        <v>210</v>
      </c>
      <c r="O274" s="2">
        <v>1.1000000000000001</v>
      </c>
      <c r="P274" s="4">
        <v>1</v>
      </c>
      <c r="Q274" s="2">
        <v>82.5</v>
      </c>
      <c r="R274" s="2">
        <v>0</v>
      </c>
      <c r="S274" s="2">
        <v>0</v>
      </c>
      <c r="T274" s="2">
        <v>0</v>
      </c>
      <c r="U274" s="2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2">
        <v>82.5</v>
      </c>
    </row>
    <row r="275" spans="12:27">
      <c r="L275">
        <v>10</v>
      </c>
      <c r="N275" t="s">
        <v>215</v>
      </c>
      <c r="O275" s="2">
        <v>0.8</v>
      </c>
      <c r="P275" s="4">
        <v>1</v>
      </c>
      <c r="Q275" s="2">
        <v>8</v>
      </c>
      <c r="R275" s="2">
        <v>1.5</v>
      </c>
      <c r="S275" s="2">
        <v>0.5</v>
      </c>
      <c r="T275" s="2">
        <v>1</v>
      </c>
      <c r="U275" s="2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2">
        <v>8</v>
      </c>
    </row>
    <row r="276" spans="12:27">
      <c r="L276">
        <v>50</v>
      </c>
      <c r="N276" t="s">
        <v>139</v>
      </c>
      <c r="O276" s="2">
        <v>2.25</v>
      </c>
      <c r="P276" s="4">
        <v>1</v>
      </c>
      <c r="Q276" s="2">
        <v>112.5</v>
      </c>
      <c r="R276" s="2">
        <v>12.5</v>
      </c>
      <c r="S276" s="2">
        <v>4.16</v>
      </c>
      <c r="T276" s="2">
        <v>8.34</v>
      </c>
      <c r="U276" s="2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2">
        <v>112.5</v>
      </c>
    </row>
    <row r="277" spans="12:27">
      <c r="L277">
        <v>50</v>
      </c>
      <c r="N277" t="s">
        <v>140</v>
      </c>
      <c r="O277" s="2">
        <v>0.5</v>
      </c>
      <c r="P277" s="4">
        <v>1</v>
      </c>
      <c r="Q277" s="2">
        <v>25</v>
      </c>
      <c r="R277" s="2">
        <v>0</v>
      </c>
      <c r="S277" s="2">
        <v>0</v>
      </c>
      <c r="T277" s="2">
        <v>0</v>
      </c>
      <c r="U277" s="2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2">
        <v>25</v>
      </c>
    </row>
    <row r="278" spans="12:27">
      <c r="L278">
        <v>10</v>
      </c>
      <c r="N278" t="s">
        <v>143</v>
      </c>
      <c r="O278" s="2">
        <v>0.5</v>
      </c>
      <c r="P278" s="4">
        <v>1</v>
      </c>
      <c r="Q278" s="2">
        <v>5</v>
      </c>
      <c r="R278" s="2">
        <v>1.5</v>
      </c>
      <c r="S278" s="2">
        <v>0.5</v>
      </c>
      <c r="T278" s="2">
        <v>1</v>
      </c>
      <c r="U278" s="2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2">
        <v>5</v>
      </c>
    </row>
    <row r="279" spans="12:27">
      <c r="L279">
        <v>25</v>
      </c>
      <c r="N279" t="s">
        <v>124</v>
      </c>
      <c r="O279" s="2">
        <v>0.8</v>
      </c>
      <c r="P279" s="4">
        <v>1</v>
      </c>
      <c r="Q279" s="2">
        <v>20</v>
      </c>
      <c r="R279" s="2">
        <v>3.75</v>
      </c>
      <c r="S279" s="2">
        <v>1.25</v>
      </c>
      <c r="T279" s="2">
        <v>2.5</v>
      </c>
      <c r="U279" s="2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20</v>
      </c>
    </row>
    <row r="280" spans="12:27">
      <c r="L280">
        <v>25</v>
      </c>
      <c r="N280" t="s">
        <v>128</v>
      </c>
      <c r="O280" s="2">
        <v>0.25</v>
      </c>
      <c r="P280" s="4">
        <v>1</v>
      </c>
      <c r="Q280" s="2">
        <v>6.25</v>
      </c>
      <c r="R280" s="2">
        <v>0</v>
      </c>
      <c r="S280" s="2">
        <v>0</v>
      </c>
      <c r="T280" s="2">
        <v>0</v>
      </c>
      <c r="U280" s="2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2">
        <v>6.25</v>
      </c>
    </row>
    <row r="281" spans="12:27">
      <c r="L281">
        <v>913</v>
      </c>
      <c r="N281" t="s">
        <v>239</v>
      </c>
      <c r="O281" s="2">
        <v>2.2000000000000002</v>
      </c>
      <c r="P281" s="4">
        <v>1</v>
      </c>
      <c r="Q281" s="2">
        <v>2008.6</v>
      </c>
      <c r="R281" s="2">
        <v>228.25</v>
      </c>
      <c r="S281" s="2">
        <v>76.010000000000005</v>
      </c>
      <c r="T281" s="2">
        <v>152.24</v>
      </c>
      <c r="U281" s="2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2">
        <v>2008.6</v>
      </c>
    </row>
    <row r="282" spans="12:27">
      <c r="L282">
        <v>1</v>
      </c>
      <c r="N282" t="s">
        <v>171</v>
      </c>
      <c r="O282" s="2">
        <v>200</v>
      </c>
      <c r="P282" s="4">
        <v>1</v>
      </c>
      <c r="Q282" s="2">
        <v>200</v>
      </c>
      <c r="R282" s="2">
        <v>2</v>
      </c>
      <c r="S282" s="2">
        <v>0.67</v>
      </c>
      <c r="T282" s="2">
        <v>1.33</v>
      </c>
      <c r="U282" s="2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2">
        <v>0</v>
      </c>
    </row>
    <row r="283" spans="12:27">
      <c r="L283">
        <v>4</v>
      </c>
      <c r="N283" t="s">
        <v>170</v>
      </c>
      <c r="O283" s="2">
        <v>350</v>
      </c>
      <c r="P283" s="4">
        <v>1</v>
      </c>
      <c r="Q283" s="2">
        <v>1400</v>
      </c>
      <c r="R283" s="2">
        <v>8</v>
      </c>
      <c r="S283" s="2">
        <v>2.66</v>
      </c>
      <c r="T283" s="2">
        <v>5.34</v>
      </c>
      <c r="U283" s="2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2">
        <v>0</v>
      </c>
    </row>
    <row r="284" spans="12:27">
      <c r="L284">
        <v>2</v>
      </c>
      <c r="N284" t="s">
        <v>173</v>
      </c>
      <c r="O284" s="2">
        <v>40</v>
      </c>
      <c r="P284" s="4">
        <v>1</v>
      </c>
      <c r="Q284" s="2">
        <v>80</v>
      </c>
      <c r="R284" s="2">
        <v>4</v>
      </c>
      <c r="S284" s="2">
        <v>1.33</v>
      </c>
      <c r="T284" s="2">
        <v>2.67</v>
      </c>
      <c r="U284" s="2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2">
        <v>80</v>
      </c>
    </row>
    <row r="285" spans="12:27">
      <c r="L285">
        <v>6</v>
      </c>
      <c r="N285" t="s">
        <v>174</v>
      </c>
      <c r="O285" s="2">
        <v>60</v>
      </c>
      <c r="P285" s="4">
        <v>1</v>
      </c>
      <c r="Q285" s="2">
        <v>360</v>
      </c>
      <c r="R285" s="2">
        <v>12</v>
      </c>
      <c r="S285" s="2">
        <v>4</v>
      </c>
      <c r="T285" s="2">
        <v>8</v>
      </c>
      <c r="U285" s="2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2">
        <v>360</v>
      </c>
    </row>
    <row r="286" spans="12:27">
      <c r="L286">
        <v>1</v>
      </c>
      <c r="N286" t="s">
        <v>180</v>
      </c>
      <c r="O286" s="2">
        <v>1050</v>
      </c>
      <c r="P286" s="4">
        <v>1</v>
      </c>
      <c r="Q286" s="2">
        <v>1050</v>
      </c>
      <c r="R286" s="2">
        <v>4</v>
      </c>
      <c r="S286" s="2">
        <v>1.33</v>
      </c>
      <c r="T286" s="2">
        <v>2.67</v>
      </c>
      <c r="U286" s="2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2">
        <v>0</v>
      </c>
    </row>
    <row r="287" spans="12:27">
      <c r="L287">
        <v>1</v>
      </c>
      <c r="N287" t="s">
        <v>186</v>
      </c>
      <c r="O287" s="2">
        <v>2400</v>
      </c>
      <c r="P287" s="4">
        <v>1</v>
      </c>
      <c r="Q287" s="2">
        <v>2400</v>
      </c>
      <c r="R287" s="2">
        <v>6</v>
      </c>
      <c r="S287" s="2">
        <v>2</v>
      </c>
      <c r="T287" s="2">
        <v>4</v>
      </c>
      <c r="U287" s="2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2">
        <v>0</v>
      </c>
    </row>
    <row r="288" spans="12:27">
      <c r="L288">
        <v>4</v>
      </c>
      <c r="N288" t="s">
        <v>187</v>
      </c>
      <c r="O288" s="2">
        <v>3000</v>
      </c>
      <c r="P288" s="4">
        <v>1</v>
      </c>
      <c r="Q288" s="2">
        <v>12000</v>
      </c>
      <c r="R288" s="2">
        <v>24</v>
      </c>
      <c r="S288" s="2">
        <v>7.99</v>
      </c>
      <c r="T288" s="2">
        <v>16.010000000000002</v>
      </c>
      <c r="U288" s="2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2">
        <v>0</v>
      </c>
    </row>
    <row r="289" spans="12:27">
      <c r="L289">
        <v>1</v>
      </c>
      <c r="N289" t="s">
        <v>199</v>
      </c>
      <c r="O289" s="2">
        <v>95</v>
      </c>
      <c r="P289" s="4">
        <v>1</v>
      </c>
      <c r="Q289" s="2">
        <v>95</v>
      </c>
      <c r="R289" s="2">
        <v>2</v>
      </c>
      <c r="S289" s="2">
        <v>0.67</v>
      </c>
      <c r="T289" s="2">
        <v>1.33</v>
      </c>
      <c r="U289" s="2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2">
        <v>0</v>
      </c>
    </row>
    <row r="290" spans="12:27">
      <c r="L290">
        <v>14</v>
      </c>
      <c r="N290" t="s">
        <v>198</v>
      </c>
      <c r="O290" s="2">
        <v>75</v>
      </c>
      <c r="P290" s="4">
        <v>1</v>
      </c>
      <c r="Q290" s="2">
        <v>1050</v>
      </c>
      <c r="R290" s="2">
        <v>28</v>
      </c>
      <c r="S290" s="2">
        <v>9.32</v>
      </c>
      <c r="T290" s="2">
        <v>18.68</v>
      </c>
      <c r="U290" s="2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2">
        <v>1050</v>
      </c>
    </row>
    <row r="291" spans="12:27">
      <c r="L291">
        <v>320</v>
      </c>
      <c r="N291" t="s">
        <v>74</v>
      </c>
      <c r="O291" s="2">
        <v>510</v>
      </c>
      <c r="P291" s="4">
        <v>1000</v>
      </c>
      <c r="Q291" s="2">
        <v>163.19999999999999</v>
      </c>
      <c r="R291" s="2">
        <v>0</v>
      </c>
      <c r="S291" s="2">
        <v>0</v>
      </c>
      <c r="T291" s="2">
        <v>0</v>
      </c>
      <c r="U291" s="2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2">
        <v>163.19999999999999</v>
      </c>
    </row>
    <row r="292" spans="12:27">
      <c r="L292">
        <v>6</v>
      </c>
      <c r="N292" t="s">
        <v>297</v>
      </c>
      <c r="O292" s="2">
        <v>85</v>
      </c>
      <c r="P292" s="4">
        <v>1</v>
      </c>
      <c r="Q292" s="2">
        <v>510</v>
      </c>
      <c r="R292" s="2">
        <v>24</v>
      </c>
      <c r="S292" s="2">
        <v>7.99</v>
      </c>
      <c r="T292" s="2">
        <v>16.010000000000002</v>
      </c>
      <c r="U292" s="2">
        <v>0</v>
      </c>
      <c r="V292" s="4">
        <v>0</v>
      </c>
      <c r="W292" s="4">
        <v>24</v>
      </c>
      <c r="X292" s="4">
        <v>0</v>
      </c>
      <c r="Y292" s="4">
        <v>0</v>
      </c>
      <c r="Z292" s="4">
        <v>0</v>
      </c>
      <c r="AA292" s="2">
        <v>510</v>
      </c>
    </row>
    <row r="293" spans="12:27">
      <c r="L293">
        <v>1000</v>
      </c>
      <c r="N293" t="s">
        <v>265</v>
      </c>
      <c r="O293" s="2">
        <v>48</v>
      </c>
      <c r="P293" s="4">
        <v>1</v>
      </c>
      <c r="Q293" s="2">
        <v>48000</v>
      </c>
      <c r="R293" s="2">
        <v>250</v>
      </c>
      <c r="S293" s="2">
        <v>83.25</v>
      </c>
      <c r="T293" s="2">
        <v>166.75</v>
      </c>
      <c r="U293" s="2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2">
        <v>48000</v>
      </c>
    </row>
    <row r="294" spans="12:27">
      <c r="L294">
        <v>300</v>
      </c>
      <c r="N294" t="s">
        <v>266</v>
      </c>
      <c r="O294" s="2">
        <v>50.5</v>
      </c>
      <c r="P294" s="4">
        <v>1</v>
      </c>
      <c r="Q294" s="2">
        <v>15150</v>
      </c>
      <c r="R294" s="2">
        <v>75</v>
      </c>
      <c r="S294" s="2">
        <v>24.98</v>
      </c>
      <c r="T294" s="2">
        <v>50.03</v>
      </c>
      <c r="U294" s="2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2">
        <v>15150</v>
      </c>
    </row>
    <row r="295" spans="12:27">
      <c r="L295">
        <v>328</v>
      </c>
      <c r="N295" t="s">
        <v>268</v>
      </c>
      <c r="O295" s="2">
        <v>70</v>
      </c>
      <c r="P295" s="4">
        <v>1</v>
      </c>
      <c r="Q295" s="2">
        <v>22960</v>
      </c>
      <c r="R295" s="2">
        <v>82</v>
      </c>
      <c r="S295" s="2">
        <v>27.31</v>
      </c>
      <c r="T295" s="2">
        <v>54.69</v>
      </c>
      <c r="U295" s="2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2">
        <v>22960</v>
      </c>
    </row>
    <row r="296" spans="12:27">
      <c r="L296">
        <v>25</v>
      </c>
      <c r="N296" t="s">
        <v>303</v>
      </c>
      <c r="O296" s="2">
        <v>15</v>
      </c>
      <c r="P296" s="4">
        <v>1</v>
      </c>
      <c r="Q296" s="2">
        <v>375</v>
      </c>
      <c r="R296" s="2">
        <v>6.25</v>
      </c>
      <c r="S296" s="2">
        <v>2.08</v>
      </c>
      <c r="T296" s="2">
        <v>4.17</v>
      </c>
      <c r="U296" s="2">
        <v>0</v>
      </c>
      <c r="V296" s="4">
        <v>0</v>
      </c>
      <c r="W296" s="4">
        <v>0</v>
      </c>
      <c r="X296" s="4">
        <v>6.25</v>
      </c>
      <c r="Y296" s="4">
        <v>6.25</v>
      </c>
      <c r="Z296" s="4">
        <v>0</v>
      </c>
      <c r="AA296" s="2">
        <v>375</v>
      </c>
    </row>
    <row r="297" spans="12:27">
      <c r="L297">
        <v>15</v>
      </c>
      <c r="N297" t="s">
        <v>272</v>
      </c>
      <c r="O297" s="2">
        <v>13</v>
      </c>
      <c r="P297" s="4">
        <v>1</v>
      </c>
      <c r="Q297" s="2">
        <v>195</v>
      </c>
      <c r="R297" s="2">
        <v>0</v>
      </c>
      <c r="S297" s="2">
        <v>0</v>
      </c>
      <c r="T297" s="2">
        <v>0</v>
      </c>
      <c r="U297" s="2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2">
        <v>195</v>
      </c>
    </row>
    <row r="298" spans="12:27">
      <c r="L298">
        <v>15</v>
      </c>
      <c r="N298" t="s">
        <v>271</v>
      </c>
      <c r="O298" s="2">
        <v>1.65</v>
      </c>
      <c r="P298" s="4">
        <v>1</v>
      </c>
      <c r="Q298" s="2">
        <v>24.75</v>
      </c>
      <c r="R298" s="2">
        <v>2.25</v>
      </c>
      <c r="S298" s="2">
        <v>0.75</v>
      </c>
      <c r="T298" s="2">
        <v>1.5</v>
      </c>
      <c r="U298" s="2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2">
        <v>24.75</v>
      </c>
    </row>
    <row r="299" spans="12:27">
      <c r="L299">
        <v>80</v>
      </c>
      <c r="N299" t="s">
        <v>296</v>
      </c>
      <c r="O299" s="2">
        <v>4</v>
      </c>
      <c r="P299" s="4">
        <v>1</v>
      </c>
      <c r="Q299" s="2">
        <v>320</v>
      </c>
      <c r="R299" s="2">
        <v>0</v>
      </c>
      <c r="S299" s="2">
        <v>0</v>
      </c>
      <c r="T299" s="2">
        <v>0</v>
      </c>
      <c r="U299" s="2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2">
        <v>320</v>
      </c>
    </row>
    <row r="300" spans="12:27">
      <c r="L300">
        <v>30</v>
      </c>
      <c r="N300" t="s">
        <v>278</v>
      </c>
      <c r="O300" s="2">
        <v>3.5</v>
      </c>
      <c r="P300" s="4">
        <v>1</v>
      </c>
      <c r="Q300" s="2">
        <v>105</v>
      </c>
      <c r="R300" s="2">
        <v>0</v>
      </c>
      <c r="S300" s="2">
        <v>0</v>
      </c>
      <c r="T300" s="2">
        <v>0</v>
      </c>
      <c r="U300" s="2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2">
        <v>105</v>
      </c>
    </row>
    <row r="301" spans="12:27">
      <c r="L301">
        <v>5000</v>
      </c>
      <c r="N301" t="s">
        <v>167</v>
      </c>
      <c r="O301" s="2">
        <v>40</v>
      </c>
      <c r="P301" s="4">
        <v>1000</v>
      </c>
      <c r="Q301" s="2">
        <v>200</v>
      </c>
      <c r="R301" s="2">
        <v>10</v>
      </c>
      <c r="S301" s="2">
        <v>3.33</v>
      </c>
      <c r="T301" s="2">
        <v>6.67</v>
      </c>
      <c r="U301" s="2">
        <v>0</v>
      </c>
      <c r="V301" s="4">
        <v>10</v>
      </c>
      <c r="W301" s="4">
        <v>0</v>
      </c>
      <c r="X301" s="4">
        <v>0</v>
      </c>
      <c r="Y301" s="4">
        <v>0</v>
      </c>
      <c r="Z301" s="4">
        <v>0</v>
      </c>
      <c r="AA301" s="2">
        <v>200</v>
      </c>
    </row>
    <row r="302" spans="12:27">
      <c r="L302">
        <v>30000</v>
      </c>
      <c r="N302" t="s">
        <v>164</v>
      </c>
      <c r="O302" s="2">
        <v>15</v>
      </c>
      <c r="P302" s="4">
        <v>1000</v>
      </c>
      <c r="Q302" s="2">
        <v>450</v>
      </c>
      <c r="R302" s="2">
        <v>60</v>
      </c>
      <c r="S302" s="2">
        <v>19.98</v>
      </c>
      <c r="T302" s="2">
        <v>40.020000000000003</v>
      </c>
      <c r="U302" s="2">
        <v>0</v>
      </c>
      <c r="V302" s="4">
        <v>30</v>
      </c>
      <c r="W302" s="4">
        <v>0</v>
      </c>
      <c r="X302" s="4">
        <v>0</v>
      </c>
      <c r="Y302" s="4">
        <v>0</v>
      </c>
      <c r="Z302" s="4">
        <v>0</v>
      </c>
      <c r="AA302" s="2">
        <v>450</v>
      </c>
    </row>
    <row r="303" spans="12:27">
      <c r="L303">
        <v>90</v>
      </c>
      <c r="N303" t="s">
        <v>307</v>
      </c>
      <c r="O303" s="2" t="s">
        <v>33</v>
      </c>
      <c r="P303" s="4">
        <v>100</v>
      </c>
      <c r="Q303" s="2">
        <v>0</v>
      </c>
      <c r="R303" s="2">
        <v>1.35</v>
      </c>
      <c r="S303" s="2">
        <v>0.45</v>
      </c>
      <c r="T303" s="2">
        <v>0.9</v>
      </c>
      <c r="U303" s="2">
        <v>1.35</v>
      </c>
      <c r="V303" s="4">
        <v>0</v>
      </c>
      <c r="W303" s="4">
        <v>1.35</v>
      </c>
      <c r="X303" s="4">
        <v>0</v>
      </c>
      <c r="Y303" s="4">
        <v>0</v>
      </c>
      <c r="Z303" s="4">
        <v>0</v>
      </c>
      <c r="AA303" s="2">
        <v>0</v>
      </c>
    </row>
    <row r="304" spans="12:27">
      <c r="L304">
        <v>595</v>
      </c>
      <c r="N304" t="s">
        <v>138</v>
      </c>
      <c r="O304" s="2" t="s">
        <v>33</v>
      </c>
      <c r="P304" s="4">
        <v>100</v>
      </c>
      <c r="Q304" s="2">
        <v>0</v>
      </c>
      <c r="R304" s="2">
        <v>13.39</v>
      </c>
      <c r="S304" s="2">
        <v>4.46</v>
      </c>
      <c r="T304" s="2">
        <v>8.93</v>
      </c>
      <c r="U304" s="2">
        <v>13.39</v>
      </c>
      <c r="V304" s="4">
        <v>0</v>
      </c>
      <c r="W304" s="4">
        <v>13.39</v>
      </c>
      <c r="X304" s="4">
        <v>0</v>
      </c>
      <c r="Y304" s="4">
        <v>0</v>
      </c>
      <c r="Z304" s="4">
        <v>0</v>
      </c>
      <c r="AA304" s="2">
        <v>0</v>
      </c>
    </row>
    <row r="305" spans="12:27">
      <c r="L305">
        <v>3252</v>
      </c>
      <c r="N305" t="s">
        <v>151</v>
      </c>
      <c r="O305" s="2" t="s">
        <v>33</v>
      </c>
      <c r="P305" s="4">
        <v>100</v>
      </c>
      <c r="Q305" s="2">
        <v>0</v>
      </c>
      <c r="R305" s="2">
        <v>107.97</v>
      </c>
      <c r="S305" s="2">
        <v>35.950000000000003</v>
      </c>
      <c r="T305" s="2">
        <v>72.02</v>
      </c>
      <c r="U305" s="2">
        <v>107.97</v>
      </c>
      <c r="V305" s="4">
        <v>0</v>
      </c>
      <c r="W305" s="4">
        <v>107.97</v>
      </c>
      <c r="X305" s="4">
        <v>0</v>
      </c>
      <c r="Y305" s="4">
        <v>0</v>
      </c>
      <c r="Z305" s="4">
        <v>0</v>
      </c>
      <c r="AA305" s="2">
        <v>0</v>
      </c>
    </row>
    <row r="306" spans="12:27">
      <c r="L306">
        <v>3937</v>
      </c>
      <c r="N306" t="s">
        <v>251</v>
      </c>
      <c r="O306" s="2" t="s">
        <v>33</v>
      </c>
      <c r="P306" s="4">
        <v>100</v>
      </c>
      <c r="Q306" s="2">
        <v>0</v>
      </c>
      <c r="R306" s="2">
        <v>39.369999999999997</v>
      </c>
      <c r="S306" s="2">
        <v>13.11</v>
      </c>
      <c r="T306" s="2">
        <v>26.26</v>
      </c>
      <c r="U306" s="2">
        <v>39.369999999999997</v>
      </c>
      <c r="V306" s="4">
        <v>0</v>
      </c>
      <c r="W306" s="4">
        <v>0</v>
      </c>
      <c r="X306" s="4">
        <v>39.369999999999997</v>
      </c>
      <c r="Y306" s="4">
        <v>39.369999999999997</v>
      </c>
      <c r="Z306" s="4">
        <v>39.369999999999997</v>
      </c>
      <c r="AA306" s="2">
        <v>0</v>
      </c>
    </row>
    <row r="307" spans="12:27">
      <c r="L307">
        <v>1</v>
      </c>
      <c r="N307" t="s">
        <v>169</v>
      </c>
      <c r="O307" s="2" t="s">
        <v>33</v>
      </c>
      <c r="P307" s="4">
        <v>1</v>
      </c>
      <c r="Q307" s="2">
        <v>0</v>
      </c>
      <c r="R307" s="2">
        <v>2</v>
      </c>
      <c r="S307" s="2">
        <v>0.67</v>
      </c>
      <c r="T307" s="2">
        <v>1.33</v>
      </c>
      <c r="U307" s="2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2">
        <v>0</v>
      </c>
    </row>
    <row r="308" spans="12:27">
      <c r="L308">
        <v>4</v>
      </c>
      <c r="N308" t="s">
        <v>168</v>
      </c>
      <c r="O308" s="2" t="s">
        <v>33</v>
      </c>
      <c r="P308" s="4">
        <v>1</v>
      </c>
      <c r="Q308" s="2">
        <v>0</v>
      </c>
      <c r="R308" s="2">
        <v>8</v>
      </c>
      <c r="S308" s="2">
        <v>2.66</v>
      </c>
      <c r="T308" s="2">
        <v>5.34</v>
      </c>
      <c r="U308" s="2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2">
        <v>0</v>
      </c>
    </row>
    <row r="309" spans="12:27">
      <c r="L309">
        <v>2</v>
      </c>
      <c r="N309" t="s">
        <v>175</v>
      </c>
      <c r="O309" s="2" t="s">
        <v>33</v>
      </c>
      <c r="P309" s="4">
        <v>1</v>
      </c>
      <c r="Q309" s="2">
        <v>0</v>
      </c>
      <c r="R309" s="2">
        <v>4</v>
      </c>
      <c r="S309" s="2">
        <v>1.33</v>
      </c>
      <c r="T309" s="2">
        <v>2.67</v>
      </c>
      <c r="U309" s="2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2">
        <v>0</v>
      </c>
    </row>
    <row r="310" spans="12:27">
      <c r="L310">
        <v>6</v>
      </c>
      <c r="N310" t="s">
        <v>172</v>
      </c>
      <c r="O310" s="2" t="s">
        <v>33</v>
      </c>
      <c r="P310" s="4">
        <v>1</v>
      </c>
      <c r="Q310" s="2">
        <v>0</v>
      </c>
      <c r="R310" s="2">
        <v>12</v>
      </c>
      <c r="S310" s="2">
        <v>4</v>
      </c>
      <c r="T310" s="2">
        <v>8</v>
      </c>
      <c r="U310" s="2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2">
        <v>0</v>
      </c>
    </row>
    <row r="311" spans="12:27">
      <c r="L311">
        <v>1</v>
      </c>
      <c r="N311" t="s">
        <v>179</v>
      </c>
      <c r="O311" s="2" t="s">
        <v>33</v>
      </c>
      <c r="P311" s="4">
        <v>1</v>
      </c>
      <c r="Q311" s="2">
        <v>0</v>
      </c>
      <c r="R311" s="2">
        <v>4</v>
      </c>
      <c r="S311" s="2">
        <v>1.33</v>
      </c>
      <c r="T311" s="2">
        <v>2.67</v>
      </c>
      <c r="U311" s="2">
        <v>4</v>
      </c>
      <c r="V311" s="4">
        <v>0</v>
      </c>
      <c r="W311" s="4">
        <v>4</v>
      </c>
      <c r="X311" s="4">
        <v>0</v>
      </c>
      <c r="Y311" s="4">
        <v>0</v>
      </c>
      <c r="Z311" s="4">
        <v>0</v>
      </c>
      <c r="AA311" s="2">
        <v>0</v>
      </c>
    </row>
    <row r="312" spans="12:27">
      <c r="L312">
        <v>5</v>
      </c>
      <c r="N312" t="s">
        <v>185</v>
      </c>
      <c r="O312" s="2" t="s">
        <v>33</v>
      </c>
      <c r="P312" s="4">
        <v>1</v>
      </c>
      <c r="Q312" s="2">
        <v>0</v>
      </c>
      <c r="R312" s="2">
        <v>20</v>
      </c>
      <c r="S312" s="2">
        <v>6.66</v>
      </c>
      <c r="T312" s="2">
        <v>13.34</v>
      </c>
      <c r="U312" s="2">
        <v>20</v>
      </c>
      <c r="V312" s="4">
        <v>0</v>
      </c>
      <c r="W312" s="4">
        <v>20</v>
      </c>
      <c r="X312" s="4">
        <v>0</v>
      </c>
      <c r="Y312" s="4">
        <v>0</v>
      </c>
      <c r="Z312" s="4">
        <v>0</v>
      </c>
      <c r="AA312" s="2">
        <v>0</v>
      </c>
    </row>
    <row r="313" spans="12:27">
      <c r="L313">
        <v>5</v>
      </c>
      <c r="N313" t="s">
        <v>252</v>
      </c>
      <c r="O313" s="2" t="s">
        <v>33</v>
      </c>
      <c r="P313" s="4">
        <v>1</v>
      </c>
      <c r="Q313" s="2">
        <v>0</v>
      </c>
      <c r="R313" s="2">
        <v>10</v>
      </c>
      <c r="S313" s="2">
        <v>3.33</v>
      </c>
      <c r="T313" s="2">
        <v>6.67</v>
      </c>
      <c r="U313" s="2">
        <v>10</v>
      </c>
      <c r="V313" s="4">
        <v>0</v>
      </c>
      <c r="W313" s="4">
        <v>0</v>
      </c>
      <c r="X313" s="4">
        <v>10</v>
      </c>
      <c r="Y313" s="4">
        <v>0</v>
      </c>
      <c r="Z313" s="4">
        <v>0</v>
      </c>
      <c r="AA313" s="2">
        <v>0</v>
      </c>
    </row>
    <row r="314" spans="12:27">
      <c r="L314">
        <v>15</v>
      </c>
      <c r="N314" t="s">
        <v>197</v>
      </c>
      <c r="O314" s="2" t="s">
        <v>33</v>
      </c>
      <c r="P314" s="4">
        <v>1</v>
      </c>
      <c r="Q314" s="2">
        <v>0</v>
      </c>
      <c r="R314" s="2">
        <v>30</v>
      </c>
      <c r="S314" s="2">
        <v>9.99</v>
      </c>
      <c r="T314" s="2">
        <v>20.010000000000002</v>
      </c>
      <c r="U314" s="2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7773437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A</vt:lpstr>
      <vt:lpstr>B</vt:lpstr>
      <vt:lpstr>\A</vt:lpstr>
      <vt:lpstr>\E</vt:lpstr>
      <vt:lpstr>\R</vt:lpstr>
      <vt:lpstr>\S</vt:lpstr>
      <vt:lpstr>DETAIL</vt:lpstr>
      <vt:lpstr>OTHREXP</vt:lpstr>
      <vt:lpstr>PG1</vt:lpstr>
      <vt:lpstr>PG2</vt:lpstr>
      <vt:lpstr>PROJ</vt:lpstr>
      <vt:lpstr>REPORT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2017-04-30T04:58:10Z</dcterms:created>
  <dcterms:modified xsi:type="dcterms:W3CDTF">2017-04-30T04:58:36Z</dcterms:modified>
</cp:coreProperties>
</file>