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r63674\Documents\BE_PARAMOUNT\MatMan\static\MatMan\"/>
    </mc:Choice>
  </mc:AlternateContent>
  <xr:revisionPtr revIDLastSave="0" documentId="13_ncr:1_{CD12DEA1-390F-479E-B7F1-C5A849DBE423}" xr6:coauthVersionLast="47" xr6:coauthVersionMax="47" xr10:uidLastSave="{00000000-0000-0000-0000-000000000000}"/>
  <bookViews>
    <workbookView xWindow="-120" yWindow="-120" windowWidth="29040" windowHeight="17640" tabRatio="870" firstSheet="1" activeTab="5" xr2:uid="{00000000-000D-0000-FFFF-FFFF00000000}"/>
  </bookViews>
  <sheets>
    <sheet name="changelog" sheetId="10" state="hidden" r:id="rId1"/>
    <sheet name="Friciton Joint" sheetId="12" r:id="rId2"/>
    <sheet name="Friction Thread" sheetId="13" r:id="rId3"/>
    <sheet name="Friction Head" sheetId="14" r:id="rId4"/>
    <sheet name="Part Material" sheetId="15" r:id="rId5"/>
    <sheet name="Bolt Material" sheetId="16" r:id="rId6"/>
  </sheets>
  <externalReferences>
    <externalReference r:id="rId7"/>
  </externalReferences>
  <definedNames>
    <definedName name="Artikelbild">INDEX(#REF!,MATCH(#REF!,#REF!,0),3)</definedName>
    <definedName name="Bolt_Grade">#REF!</definedName>
    <definedName name="Bolt_size">#REF!</definedName>
    <definedName name="D_A">'[1]Eingabe für Auslegungsrechnung'!$D$53</definedName>
    <definedName name="d_h">#REF!</definedName>
    <definedName name="d_w">'[1]Eingabe für Auslegungsrechnung'!$D$59</definedName>
    <definedName name="E_T1">'[1]Eingabe für Auslegungsrechnung'!$D$12</definedName>
    <definedName name="h_s">'[1]Eingabe für Auslegungsrechnung'!$D$66</definedName>
    <definedName name="Number_of_clamped_parts">INDEX(#REF!,MATCH(#REF!,#REF!,0),2)</definedName>
    <definedName name="QQuerschnitt">INDEX(#REF!,MATCH(#REF!,0),3)</definedName>
    <definedName name="Querschnitt">INDEX(#REF!,MATCH(#REF!,0),3)</definedName>
    <definedName name="tan_Ph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6" l="1"/>
  <c r="M12" i="16"/>
  <c r="P11" i="16"/>
  <c r="P10" i="16"/>
  <c r="P8" i="16"/>
  <c r="M7" i="16"/>
  <c r="M6" i="16"/>
  <c r="P5" i="16"/>
  <c r="M5" i="16"/>
  <c r="M4" i="16"/>
  <c r="P3" i="16"/>
  <c r="M3" i="16"/>
  <c r="M2" i="16"/>
  <c r="T86" i="15"/>
  <c r="Q82" i="15"/>
  <c r="Q81" i="15"/>
  <c r="Q80" i="15"/>
  <c r="Q7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Q35" i="15"/>
  <c r="R35" i="15"/>
  <c r="R34" i="15"/>
  <c r="R33" i="15"/>
  <c r="Q32" i="15"/>
  <c r="R32" i="15"/>
  <c r="Q31" i="15"/>
  <c r="R31" i="15"/>
  <c r="Q30" i="15"/>
  <c r="R30" i="15"/>
  <c r="Q29" i="15"/>
  <c r="R29" i="15"/>
  <c r="Q28" i="15"/>
  <c r="R28" i="15"/>
  <c r="Q27" i="15"/>
  <c r="R27" i="15"/>
  <c r="Q26" i="15"/>
  <c r="R26" i="15"/>
  <c r="Q25" i="15"/>
  <c r="R25" i="15"/>
  <c r="Q24" i="15"/>
  <c r="R24" i="15"/>
  <c r="Q23" i="15"/>
  <c r="R23" i="15"/>
  <c r="Q22" i="15"/>
  <c r="R22" i="15"/>
  <c r="Q21" i="15"/>
  <c r="R21" i="15"/>
  <c r="Q20" i="15"/>
  <c r="R20" i="15"/>
  <c r="Q19" i="15"/>
  <c r="R19" i="15"/>
  <c r="Q18" i="15"/>
  <c r="R18" i="15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K24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K20" i="13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Q86" i="15" l="1"/>
  <c r="R86" i="15"/>
  <c r="P86" i="15"/>
  <c r="O86" i="15"/>
  <c r="N86" i="15"/>
  <c r="M86" i="15"/>
  <c r="L86" i="15"/>
  <c r="K86" i="15"/>
</calcChain>
</file>

<file path=xl/sharedStrings.xml><?xml version="1.0" encoding="utf-8"?>
<sst xmlns="http://schemas.openxmlformats.org/spreadsheetml/2006/main" count="1901" uniqueCount="503">
  <si>
    <t>Permitted pressure under bolt head (MPa)</t>
  </si>
  <si>
    <t>-</t>
  </si>
  <si>
    <t>AISI</t>
  </si>
  <si>
    <t>DIN</t>
  </si>
  <si>
    <t>BS</t>
  </si>
  <si>
    <t>AF</t>
  </si>
  <si>
    <t>UNI</t>
  </si>
  <si>
    <t>UNE</t>
  </si>
  <si>
    <t>JIS</t>
  </si>
  <si>
    <t>CSN</t>
  </si>
  <si>
    <t>Poisons Ratio</t>
  </si>
  <si>
    <t>Modulus of elasticity in tension (MPa)</t>
  </si>
  <si>
    <t>Density (kg/m3)</t>
  </si>
  <si>
    <t>Ultimate tensile strength, Su (MPa)</t>
  </si>
  <si>
    <t>Yield strength, Sy (MPa)</t>
  </si>
  <si>
    <t>Shear strength (MPa)</t>
  </si>
  <si>
    <t>None</t>
  </si>
  <si>
    <t>A284 D</t>
  </si>
  <si>
    <t>St 37.3</t>
  </si>
  <si>
    <t>4360-40 D</t>
  </si>
  <si>
    <t>E 24-3</t>
  </si>
  <si>
    <t>Fe 37-2</t>
  </si>
  <si>
    <t>St 52.3</t>
  </si>
  <si>
    <t>4360-50 D</t>
  </si>
  <si>
    <t>E 36-3</t>
  </si>
  <si>
    <t>Fe 510 C FN</t>
  </si>
  <si>
    <t>SM 490 A</t>
  </si>
  <si>
    <t>080M46</t>
  </si>
  <si>
    <t>XC-45</t>
  </si>
  <si>
    <t>C 45</t>
  </si>
  <si>
    <t>F 1140</t>
  </si>
  <si>
    <t>S45C</t>
  </si>
  <si>
    <t>Ck 45 N</t>
  </si>
  <si>
    <t>16 MnCr 5</t>
  </si>
  <si>
    <t>590A15</t>
  </si>
  <si>
    <t>16 MC 5</t>
  </si>
  <si>
    <t>F 1516</t>
  </si>
  <si>
    <t>SCr 415</t>
  </si>
  <si>
    <t>25 CrMo 4</t>
  </si>
  <si>
    <t>708A25</t>
  </si>
  <si>
    <t>25 CD 4</t>
  </si>
  <si>
    <t>F 222</t>
  </si>
  <si>
    <t>SCM 420</t>
  </si>
  <si>
    <t>25 CrMoS 4</t>
  </si>
  <si>
    <t>42 CrMo 4</t>
  </si>
  <si>
    <t>708M40</t>
  </si>
  <si>
    <t>42 CD 4</t>
  </si>
  <si>
    <t>F 1252</t>
  </si>
  <si>
    <t>SCM 440</t>
  </si>
  <si>
    <t>30 CrNiMo 8</t>
  </si>
  <si>
    <t>823M30</t>
  </si>
  <si>
    <t>SNCM 431</t>
  </si>
  <si>
    <t>34 CrNiMo 6</t>
  </si>
  <si>
    <t>816M40</t>
  </si>
  <si>
    <t>34 CrNiMo 6 KB</t>
  </si>
  <si>
    <t>SNCM 447</t>
  </si>
  <si>
    <t>40 CrNiMo 6</t>
  </si>
  <si>
    <t>817M40</t>
  </si>
  <si>
    <t>F 1272</t>
  </si>
  <si>
    <t>SNCM 439</t>
  </si>
  <si>
    <t>40 NiCrMo 2 KB</t>
  </si>
  <si>
    <t>X 5 CrNi 18 10</t>
  </si>
  <si>
    <t>304S15</t>
  </si>
  <si>
    <t>Z 6 CN 18-09</t>
  </si>
  <si>
    <t>X 5 CrNi 1810</t>
  </si>
  <si>
    <t>F 3504</t>
  </si>
  <si>
    <t>SUS 304</t>
  </si>
  <si>
    <t>X10 CrNiMo 18 9</t>
  </si>
  <si>
    <t>430 F</t>
  </si>
  <si>
    <t>X 12 CrMoS 17</t>
  </si>
  <si>
    <t>Z 13 CF 17</t>
  </si>
  <si>
    <t>X 10 CrS 17</t>
  </si>
  <si>
    <t>SUS 430 F</t>
  </si>
  <si>
    <t>X 46 Cr 13</t>
  </si>
  <si>
    <t>Z 40 C 14</t>
  </si>
  <si>
    <t>X 40 Cr 14</t>
  </si>
  <si>
    <t>F 3405</t>
  </si>
  <si>
    <t>A48-25B</t>
  </si>
  <si>
    <t>GG 15</t>
  </si>
  <si>
    <t>Grade 150</t>
  </si>
  <si>
    <t>Ft 15 D</t>
  </si>
  <si>
    <t>G 15</t>
  </si>
  <si>
    <t>FG 15</t>
  </si>
  <si>
    <t>FC 15</t>
  </si>
  <si>
    <t>42 2415</t>
  </si>
  <si>
    <t>A48-30B</t>
  </si>
  <si>
    <t>GG 20</t>
  </si>
  <si>
    <t>Grade 220</t>
  </si>
  <si>
    <t>Ft 20 D</t>
  </si>
  <si>
    <t>G 20</t>
  </si>
  <si>
    <t>FG 20</t>
  </si>
  <si>
    <t>FC 20</t>
  </si>
  <si>
    <t>42 2420</t>
  </si>
  <si>
    <t>A48-40B</t>
  </si>
  <si>
    <t>GG 25</t>
  </si>
  <si>
    <t>Grade 260</t>
  </si>
  <si>
    <t>Ft 25 D</t>
  </si>
  <si>
    <t>G 25</t>
  </si>
  <si>
    <t>FG 25</t>
  </si>
  <si>
    <t>FC 25</t>
  </si>
  <si>
    <t>42 2425</t>
  </si>
  <si>
    <t>A48-50B</t>
  </si>
  <si>
    <t>GG 35</t>
  </si>
  <si>
    <t>Grade 350</t>
  </si>
  <si>
    <t>Ft 35 D</t>
  </si>
  <si>
    <t>G 35</t>
  </si>
  <si>
    <t>FG 35</t>
  </si>
  <si>
    <t>FC 35</t>
  </si>
  <si>
    <t>42 2435</t>
  </si>
  <si>
    <t>A48-60B</t>
  </si>
  <si>
    <t>GG 40</t>
  </si>
  <si>
    <t>Grade 400</t>
  </si>
  <si>
    <t>Ft 40 D</t>
  </si>
  <si>
    <t>G 40</t>
  </si>
  <si>
    <t>FG 40</t>
  </si>
  <si>
    <t>FC 40</t>
  </si>
  <si>
    <t>42 2440</t>
  </si>
  <si>
    <t>GGG 35.3</t>
  </si>
  <si>
    <t>A536 60-40-18</t>
  </si>
  <si>
    <t>GGG 40</t>
  </si>
  <si>
    <t>420/12</t>
  </si>
  <si>
    <t>FGS 400-12</t>
  </si>
  <si>
    <t>GS 400-12</t>
  </si>
  <si>
    <t>FGE 40-2</t>
  </si>
  <si>
    <t>FCD 40</t>
  </si>
  <si>
    <t>42 2304</t>
  </si>
  <si>
    <t>A536 65-45-12</t>
  </si>
  <si>
    <t>GGG 50</t>
  </si>
  <si>
    <t>500/7</t>
  </si>
  <si>
    <t>FGS 500-7</t>
  </si>
  <si>
    <t>GS 500/7</t>
  </si>
  <si>
    <t>FGE 50-2</t>
  </si>
  <si>
    <t>FCD 50</t>
  </si>
  <si>
    <t>42 2305</t>
  </si>
  <si>
    <t>A536 80-55-06</t>
  </si>
  <si>
    <t>GGG 60</t>
  </si>
  <si>
    <t>600/3</t>
  </si>
  <si>
    <t>FGS 600-3</t>
  </si>
  <si>
    <t>GS 600/3</t>
  </si>
  <si>
    <t>FGE 60-2</t>
  </si>
  <si>
    <t>FCD 60</t>
  </si>
  <si>
    <t>42 2306</t>
  </si>
  <si>
    <t>A536 120-90-02</t>
  </si>
  <si>
    <t>GGG 80</t>
  </si>
  <si>
    <t>800/2</t>
  </si>
  <si>
    <t>FGS 800-2</t>
  </si>
  <si>
    <t>GS 800-2</t>
  </si>
  <si>
    <t>FGE 80-2</t>
  </si>
  <si>
    <t>FCD 80</t>
  </si>
  <si>
    <t>42 2308</t>
  </si>
  <si>
    <t>1100-O</t>
  </si>
  <si>
    <t>1100-H18</t>
  </si>
  <si>
    <t>6061-O</t>
  </si>
  <si>
    <t>ISO AlMg1SiCu</t>
  </si>
  <si>
    <t>6061-T6</t>
  </si>
  <si>
    <t>7075-T6</t>
  </si>
  <si>
    <t>G-AlMg 3 Si</t>
  </si>
  <si>
    <t>AlMgSi 0.7</t>
  </si>
  <si>
    <t>AlZnMgCu 0,5</t>
  </si>
  <si>
    <t>User material 1</t>
  </si>
  <si>
    <t>User material 2</t>
  </si>
  <si>
    <t>User material 3</t>
  </si>
  <si>
    <t>User material 4</t>
  </si>
  <si>
    <t>User material 5</t>
  </si>
  <si>
    <t>Poisson's ratio</t>
  </si>
  <si>
    <r>
      <t>Yield Strength at +20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(MPa)</t>
    </r>
  </si>
  <si>
    <r>
      <t>Yield Strength at +100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(MPa)</t>
    </r>
  </si>
  <si>
    <r>
      <t>Yield Strength at +200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(MPa)</t>
    </r>
  </si>
  <si>
    <r>
      <t>Yield Strength at +250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(MPa)</t>
    </r>
  </si>
  <si>
    <r>
      <t>Yield Strength at +300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(MPa)</t>
    </r>
  </si>
  <si>
    <t>Ultimate tensile strength (MPa)</t>
  </si>
  <si>
    <t>Endurance Strength (MPa)</t>
  </si>
  <si>
    <t>Vickers Hardness HV30</t>
  </si>
  <si>
    <t>Shear Strength (MPa) [DIN EN ISO 898-1]</t>
  </si>
  <si>
    <t>ISO 3.6</t>
  </si>
  <si>
    <t>ISO 4.6</t>
  </si>
  <si>
    <t>ISO 4.8</t>
  </si>
  <si>
    <t>ISO 5.6</t>
  </si>
  <si>
    <t>ISO 5.8</t>
  </si>
  <si>
    <t>ISO 6.8</t>
  </si>
  <si>
    <t>ISO 8.8</t>
  </si>
  <si>
    <t>ISO 9.8</t>
  </si>
  <si>
    <t>ISO 10.9</t>
  </si>
  <si>
    <t>ISO 12.9</t>
  </si>
  <si>
    <t>AISI 8740</t>
  </si>
  <si>
    <t>Stainless Steel A2-70</t>
  </si>
  <si>
    <t>Colour</t>
  </si>
  <si>
    <t>Surface</t>
  </si>
  <si>
    <t>Precision</t>
  </si>
  <si>
    <t>Lubricant</t>
  </si>
  <si>
    <t>Average</t>
  </si>
  <si>
    <t>Min</t>
  </si>
  <si>
    <t>Max</t>
  </si>
  <si>
    <t>Source</t>
  </si>
  <si>
    <t>Notes</t>
  </si>
  <si>
    <t>Grey</t>
  </si>
  <si>
    <t>Non-Precision</t>
  </si>
  <si>
    <t>none</t>
  </si>
  <si>
    <t>Anochrome Design Guide - Band B</t>
  </si>
  <si>
    <t>Black</t>
  </si>
  <si>
    <t>Delta Protekt KL100 + Delta Protekt VH 302 GZ</t>
  </si>
  <si>
    <t>GEOMET 500A</t>
  </si>
  <si>
    <t>Delta Protekt KL100 + Delta Protekt VH 301 GZ</t>
  </si>
  <si>
    <t>Silver</t>
  </si>
  <si>
    <t>Anochrome Design Guide - Band C</t>
  </si>
  <si>
    <t>MAGNI 560 / Ford S440</t>
  </si>
  <si>
    <t>Class</t>
  </si>
  <si>
    <t>Class A</t>
  </si>
  <si>
    <t>Metallically bright</t>
  </si>
  <si>
    <t>solid lubricants such as MoS2; graphite; PTFE; PA; PE; PI in lubricating varnishes; as top coats or in pastes; liquefied wax; wax dispersions</t>
  </si>
  <si>
    <t>VDI 2230 (2003) Table A5</t>
  </si>
  <si>
    <t>black oxide</t>
  </si>
  <si>
    <t xml:space="preserve">phosphated </t>
  </si>
  <si>
    <t>galvanic coatings such as Zn; Zn/Fe; Zn/Ni</t>
  </si>
  <si>
    <t>Zinc laminated coatings</t>
  </si>
  <si>
    <t>Class B</t>
  </si>
  <si>
    <t>solid lubricants such as MoS2; graphite; PTFE; PA; PE; PI in lubricating varnishes; as top coats or in pastes; liquefied wax; wax dispersions; greases; oils; delivery state</t>
  </si>
  <si>
    <t>Al and Mg Alloys</t>
  </si>
  <si>
    <t>hot-galvanised</t>
  </si>
  <si>
    <t>MoS2; graphite; wax dispersions</t>
  </si>
  <si>
    <t>organic coatings</t>
  </si>
  <si>
    <t>with integrated solid lubricant or wax dispersion</t>
  </si>
  <si>
    <t>austenitic steel</t>
  </si>
  <si>
    <t>solid lubricants or waxes; pastes</t>
  </si>
  <si>
    <t>Class C</t>
  </si>
  <si>
    <t>wax dispersions; pastes</t>
  </si>
  <si>
    <t>metallically bright</t>
  </si>
  <si>
    <t>delivery state (lightly oiled)</t>
  </si>
  <si>
    <t>Adhesive</t>
  </si>
  <si>
    <t>Class D</t>
  </si>
  <si>
    <t>oil</t>
  </si>
  <si>
    <t>galvanic coatings such as Zn; Zn/Fe</t>
  </si>
  <si>
    <t>Class E</t>
  </si>
  <si>
    <t>galvanic coatings such as Zn/Fe; Zn/Ni</t>
  </si>
  <si>
    <t>Al; Mg alloys</t>
  </si>
  <si>
    <t>User Defined</t>
  </si>
  <si>
    <t>Lubrication</t>
  </si>
  <si>
    <t>Dry</t>
  </si>
  <si>
    <t>VDI2230 (2003) Table A6</t>
  </si>
  <si>
    <t>Lubricated</t>
  </si>
  <si>
    <t>Steel</t>
  </si>
  <si>
    <t>Zn Plate</t>
  </si>
  <si>
    <t>Aluminium</t>
  </si>
  <si>
    <t xml:space="preserve">TnT15 Lube (S437) </t>
  </si>
  <si>
    <t>Anochrome Design Guide</t>
  </si>
  <si>
    <t>Geomet 500</t>
  </si>
  <si>
    <t>Magni 560 &amp; 565</t>
  </si>
  <si>
    <t>Xylan 5230</t>
  </si>
  <si>
    <t>Delta Protect + Delta Seal Silver GZ</t>
  </si>
  <si>
    <t>E-Coat</t>
  </si>
  <si>
    <t>PP</t>
  </si>
  <si>
    <t>ZN Plate</t>
  </si>
  <si>
    <t>yes</t>
  </si>
  <si>
    <t>Anodized</t>
  </si>
  <si>
    <t>E-coat</t>
  </si>
  <si>
    <t>Matt Black</t>
  </si>
  <si>
    <t>STEEL</t>
  </si>
  <si>
    <t>Powdercoat</t>
  </si>
  <si>
    <t>Zinc Flake</t>
  </si>
  <si>
    <t>Zinc/Nickel Plate</t>
  </si>
  <si>
    <t>Zinc Plate</t>
  </si>
  <si>
    <t>Zinc Phosphate</t>
  </si>
  <si>
    <t>Zn FLAKE + LUBRICANT TOPCOAT</t>
  </si>
  <si>
    <t>Zn FLAKE BLACK</t>
  </si>
  <si>
    <t>Zn FLAKE</t>
  </si>
  <si>
    <t>Zn FLAKE + INTEGRAL LUBRICANT</t>
  </si>
  <si>
    <t>Zn/Ni PLATE CLEAR PASS</t>
  </si>
  <si>
    <t>Zn PLATE CLEAR PASS</t>
  </si>
  <si>
    <t>Zn PLATE BLACK PASS</t>
  </si>
  <si>
    <t>Zn/Ni PLATE BLACK PASS</t>
  </si>
  <si>
    <t>Zn PLATE + ORGANIC TOPCOAT</t>
  </si>
  <si>
    <t>SC1</t>
  </si>
  <si>
    <t>SC2</t>
  </si>
  <si>
    <t>SC3</t>
  </si>
  <si>
    <t>SC4</t>
  </si>
  <si>
    <t>SC5 / BC2</t>
  </si>
  <si>
    <t>SC6</t>
  </si>
  <si>
    <t>SC7</t>
  </si>
  <si>
    <t>BC1</t>
  </si>
  <si>
    <t>BC4</t>
  </si>
  <si>
    <t>BC5</t>
  </si>
  <si>
    <t>BC6</t>
  </si>
  <si>
    <t>MAGNI 565</t>
  </si>
  <si>
    <t>ZinKlad® 1000 (TnT 12)</t>
  </si>
  <si>
    <t>ZinKlad® 1000 (TnT 08)</t>
  </si>
  <si>
    <t>Coventya Inc. Performa 285</t>
  </si>
  <si>
    <t>MAGNI 585</t>
  </si>
  <si>
    <t>Zinklad 250 (TnT 15 topcoat)</t>
  </si>
  <si>
    <t>MAGNI 560</t>
  </si>
  <si>
    <t>ZinKlad® 1000B (TnT 12)</t>
  </si>
  <si>
    <t>Powercron XP Bath + PPG Sealcoat S424</t>
  </si>
  <si>
    <t>Anodizing</t>
  </si>
  <si>
    <t>Ewald Dorken &amp; Co. – Deltatone/Deltaseal - Magni Industries Inc. – Dorrlflake/Magniseal</t>
  </si>
  <si>
    <t>N/A</t>
  </si>
  <si>
    <t>for bolts</t>
  </si>
  <si>
    <t>for screws</t>
  </si>
  <si>
    <t>Benutzerdefiniertes Material</t>
  </si>
  <si>
    <t>Mutter / Nut Class 4</t>
  </si>
  <si>
    <t>Mutter / Nut Class 5</t>
  </si>
  <si>
    <t>Mutter / Nut Class 6</t>
  </si>
  <si>
    <t>Mutter / Nut Class 8</t>
  </si>
  <si>
    <t>Mutter / Nut Class 9</t>
  </si>
  <si>
    <t>Mutter / Nut Class 10</t>
  </si>
  <si>
    <t>Mutter / Nut Class 12</t>
  </si>
  <si>
    <t>Stahl / steel (σy = 235)</t>
  </si>
  <si>
    <t>Stahl / steel (σy = 355)</t>
  </si>
  <si>
    <t>Stahl / Carbon steel (σy = 240)</t>
  </si>
  <si>
    <t>Stahl / Carbon steel (σy = 250)</t>
  </si>
  <si>
    <t>Stahl / Carbon steel (σy = 320)</t>
  </si>
  <si>
    <t>Stahl / Carbon steel (σy = 600)</t>
  </si>
  <si>
    <t>Stahl / Carbon steel (σy = 480)</t>
  </si>
  <si>
    <t>Einsatzstahl / Case-hardening steel (σy = 635)</t>
  </si>
  <si>
    <t>Legierter Stahl / Alloy steel (σy = 685)</t>
  </si>
  <si>
    <t>Legierter Stahl / Alloy steel (σy = 885)</t>
  </si>
  <si>
    <t>Legierter Stahl / Alloy steel (σy = 1030)</t>
  </si>
  <si>
    <t>Legierter Stahl / Alloy steel (σy = 980)</t>
  </si>
  <si>
    <t>Legierter Stahl / Alloy steel (σy = 1050)</t>
  </si>
  <si>
    <t>Legierter Stahl / Alloy steel (σy = 1140)</t>
  </si>
  <si>
    <t>Edelstahl / Stainless steel (σy = 320)</t>
  </si>
  <si>
    <t>Edelstahl / Stainless steel (σy = 195)</t>
  </si>
  <si>
    <t>Edelstahl / Stainless steel (σy = 500)</t>
  </si>
  <si>
    <t>Edelstahl / Stainless steel (σy = 700)</t>
  </si>
  <si>
    <t>Gussstahl, Lamellengraphit / Cast iron with laminar graphite (σy = 130)</t>
  </si>
  <si>
    <t>Gussstahl, Lamellengraphit / Cast iron with laminar graphite (σy = 200)</t>
  </si>
  <si>
    <t>Gussstahl, Lamellengraphit / Cast iron with laminar graphite (σy = 255)</t>
  </si>
  <si>
    <t>Gussstahl, Kugelgraphit / Cast iron with spherical graphite (σy = 220)</t>
  </si>
  <si>
    <t>Gussstahl, Kugelgraphit / Cast iron with spherical graphite (σy = 250)</t>
  </si>
  <si>
    <t>Gussstahl, Kugelgraphit / Cast iron with spherical graphite (σy = 320)</t>
  </si>
  <si>
    <t>Gussstahl, Kugelgraphit / Cast iron with spherical graphite (σy = 380)</t>
  </si>
  <si>
    <t>Gussstahl, Kugelgraphit / Cast iron with spherical graphite (σy = 480)</t>
  </si>
  <si>
    <t>Aluminium / Aluminium alloy (σy = 45)</t>
  </si>
  <si>
    <t>Aluminium / Aluminium alloy (σy = 100)</t>
  </si>
  <si>
    <t>Aluminium / Aluminium alloy (σy = 55)</t>
  </si>
  <si>
    <t>Aluminium / Aluminium alloy (σy = 275)</t>
  </si>
  <si>
    <t>Aluminium / Aluminium alloy (σy = 400)</t>
  </si>
  <si>
    <t>Aluminium / Aluminium alloy (σy = 240)</t>
  </si>
  <si>
    <t>Aluminium / Aluminium alloy (σy = 200)</t>
  </si>
  <si>
    <t>Aluminium / Aluminium alloy (σy = 350)</t>
  </si>
  <si>
    <t>Messing / Brass</t>
  </si>
  <si>
    <t>CfK / Carbon</t>
  </si>
  <si>
    <t>Keine Auswahl / None</t>
  </si>
  <si>
    <r>
      <t>Heat expansion coefficient (10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>/K)</t>
    </r>
  </si>
  <si>
    <t>S355</t>
  </si>
  <si>
    <t>Changelog</t>
  </si>
  <si>
    <t>sheet</t>
  </si>
  <si>
    <t>cell</t>
  </si>
  <si>
    <t>change</t>
  </si>
  <si>
    <t>V1.2</t>
  </si>
  <si>
    <t>Eingabe Nachrechnung</t>
  </si>
  <si>
    <t>D108</t>
  </si>
  <si>
    <t>for version</t>
  </si>
  <si>
    <t>Parameter</t>
  </si>
  <si>
    <t>Doku-Nachrechnung</t>
  </si>
  <si>
    <t>D/E43</t>
  </si>
  <si>
    <t>Berechnung</t>
  </si>
  <si>
    <t>D305</t>
  </si>
  <si>
    <t>Sicherheits der Schraube angepasst (Input ^-1)</t>
  </si>
  <si>
    <t>Neue Materialien angelegt</t>
  </si>
  <si>
    <t>Sicherheit gegen Scherung mit Scherspannungsfaktor tau=0,65 in Doku Nachrechnung hinterlegt</t>
  </si>
  <si>
    <t>Anzahl Schrauben ging nicht in Eingabe Nachrechnung ein</t>
  </si>
  <si>
    <t>J29/128/147</t>
  </si>
  <si>
    <t>falsche Sicherheit gegen Rutschen hinterlegt bei Klemmkraft berechnung Nachrechnung; Sicherheit auf 1 reduziert</t>
  </si>
  <si>
    <t>J128/184</t>
  </si>
  <si>
    <t>DX51D</t>
  </si>
  <si>
    <t>CR2-Gl40/40-U</t>
  </si>
  <si>
    <t>CR3-GL40/40-E-O</t>
  </si>
  <si>
    <t>CR3-GL40/40-U</t>
  </si>
  <si>
    <t>CR3-GL40/40-U-O</t>
  </si>
  <si>
    <t>CR4-Gl40/40-U</t>
  </si>
  <si>
    <t>CR4-Gl40/40-E</t>
  </si>
  <si>
    <t>CR4-Gl40/40-E-O</t>
  </si>
  <si>
    <t>CR4-Gl40/40-U-O</t>
  </si>
  <si>
    <t>CR5-Gl40/40-E-O</t>
  </si>
  <si>
    <t>CR300LA-Gl40/40-U</t>
  </si>
  <si>
    <t>CR210LA-GL40/40-U</t>
  </si>
  <si>
    <t>CR240LA-GL40/40-U</t>
  </si>
  <si>
    <t>CR270LA-GL40/40-U</t>
  </si>
  <si>
    <t>CR340LA-Gl40/40-U-O</t>
  </si>
  <si>
    <t>CR340LA-Gl70/70-U</t>
  </si>
  <si>
    <t>CR380LA-Gl40/40-U</t>
  </si>
  <si>
    <t>CR420LA-Gl40/40-U</t>
  </si>
  <si>
    <t>CR460LA-Gl40/40-U</t>
  </si>
  <si>
    <t>CR330Y590T-DP-Gl40/40-U</t>
  </si>
  <si>
    <t>CR440Y780T-DP-Gl40/40-U</t>
  </si>
  <si>
    <t>CR590Y980T-DP-Gl40/40-U</t>
  </si>
  <si>
    <t>CR700Y980T-DP-Gl40/40-U</t>
  </si>
  <si>
    <t>CR780Y1180T-DP-Gl40/40-U</t>
  </si>
  <si>
    <t>22MnB5-AS60/60-U</t>
  </si>
  <si>
    <t>1.0347</t>
  </si>
  <si>
    <t>1.0338</t>
  </si>
  <si>
    <t>1.0312</t>
  </si>
  <si>
    <t>1.0873</t>
  </si>
  <si>
    <t>HR340LA</t>
  </si>
  <si>
    <t>AlSi10Mg</t>
  </si>
  <si>
    <t>AlSi12Fe</t>
  </si>
  <si>
    <t>Heat expansion coefficient (10^-6/°C)</t>
  </si>
  <si>
    <t>AlSi9Cu3(Fe)</t>
  </si>
  <si>
    <t>Zeile 24-50,81-83</t>
  </si>
  <si>
    <t>HR550Y600T</t>
  </si>
  <si>
    <t>HR-HT55</t>
  </si>
  <si>
    <t>C67S</t>
  </si>
  <si>
    <t>S550MC</t>
  </si>
  <si>
    <t>SPFC590</t>
  </si>
  <si>
    <t>S650MC</t>
  </si>
  <si>
    <t>HR650Y700T</t>
  </si>
  <si>
    <t xml:space="preserve">bei nicht rundem Loch -&gt; Fehler bei Auslesung der eingegebenen Überdeckung -&gt; D22 mit D24 ersetzt </t>
  </si>
  <si>
    <t>F82/88/89</t>
  </si>
  <si>
    <t>Eingabe Auslegung/Nachrechnung</t>
  </si>
  <si>
    <t xml:space="preserve">Änderungen Schaubild: freie klemmlänge </t>
  </si>
  <si>
    <t>Eingabe Auslegung</t>
  </si>
  <si>
    <t>Eingabe NAchrechnung</t>
  </si>
  <si>
    <t>D77 / J77</t>
  </si>
  <si>
    <t>D79/G79</t>
  </si>
  <si>
    <t>D81/G81</t>
  </si>
  <si>
    <t>D117</t>
  </si>
  <si>
    <t>Doku-Auslegung</t>
  </si>
  <si>
    <t>F22</t>
  </si>
  <si>
    <t>Doku Auslegung</t>
  </si>
  <si>
    <t>F36</t>
  </si>
  <si>
    <t>parameter</t>
  </si>
  <si>
    <t>H212</t>
  </si>
  <si>
    <t>CoF für SC2 hinterlegt</t>
  </si>
  <si>
    <t>L211ff</t>
  </si>
  <si>
    <t>Bennenung Beschichtungen TOGG geändert</t>
  </si>
  <si>
    <t>CoF für SC4 überarbeitet</t>
  </si>
  <si>
    <t>G-I214</t>
  </si>
  <si>
    <t>mindest-Temperatur wird nicht ausgelesen -&gt; gelöscht</t>
  </si>
  <si>
    <t>Streckgrenze statt Zugfestigkeit ausgelesen -&gt; in Streckgrenze umbenannt</t>
  </si>
  <si>
    <t>Vorspannkraft auf Doku Auslegung bezieht sich auf J144 in Berechnung -&gt; auf D144 geändert; gelöscht, weil doppelt</t>
  </si>
  <si>
    <t>freie Klemmlänge nicht aus dicken der Materialien berechnen, sondern Eingabefeld</t>
  </si>
  <si>
    <t>Schraubendiagramm funktionsfähig</t>
  </si>
  <si>
    <t>HR500Y550T</t>
  </si>
  <si>
    <t>S500MC</t>
  </si>
  <si>
    <t>S500MC hinzugefügt</t>
  </si>
  <si>
    <t>Paramter</t>
  </si>
  <si>
    <t>Zeile45</t>
  </si>
  <si>
    <t>Zugfestigkeit wird aus erforderlicher Einschraubtiefe gezogen -&gt; für Schweißmuttern</t>
  </si>
  <si>
    <t>Streckgrenze und Zugfestigkeit bei Muttern richtig eingetragen</t>
  </si>
  <si>
    <t>P/Q10-16</t>
  </si>
  <si>
    <t>Sicherheit gegen Rutschen  korrigiert</t>
  </si>
  <si>
    <t>D180/J180/K180</t>
  </si>
  <si>
    <t>Vorspannkraftverlust CFK - falsches Material zugeordnet</t>
  </si>
  <si>
    <t>D/J70</t>
  </si>
  <si>
    <t>Setzbetrag berechnet sich aus Richtwerten aus VDI 2230</t>
  </si>
  <si>
    <t>D/J124</t>
  </si>
  <si>
    <t>Berechnung der Trennfugen berichtigt</t>
  </si>
  <si>
    <t>D/J110</t>
  </si>
  <si>
    <t>Nachgiebigkeiten der Verschraubteile nach VDI 2230 eingebracht</t>
  </si>
  <si>
    <t>D/J 118-157</t>
  </si>
  <si>
    <t>Sicherheiten neu definiert</t>
  </si>
  <si>
    <t>PC-ABS</t>
  </si>
  <si>
    <t>ABS</t>
  </si>
  <si>
    <t>Setzbetrag für US eingefügt</t>
  </si>
  <si>
    <t>fehlende Schraubengeometrien definiert</t>
  </si>
  <si>
    <t>DELTA-PROTEKT® KL 100 + MAGNI 565</t>
  </si>
  <si>
    <t>SC8</t>
  </si>
  <si>
    <t>Geomet 500B + PLUSVLH</t>
  </si>
  <si>
    <t>SC8 Coating hinzugefügt.</t>
  </si>
  <si>
    <t>V1.5</t>
  </si>
  <si>
    <t>Zeile 222 + 325</t>
  </si>
  <si>
    <t>mat_2_name</t>
  </si>
  <si>
    <t>mat_1_name</t>
  </si>
  <si>
    <t>Steel/cast steel</t>
  </si>
  <si>
    <t>Gray cast iron</t>
  </si>
  <si>
    <t>Bronze</t>
  </si>
  <si>
    <t>Copper Alloy</t>
  </si>
  <si>
    <t>Aluminium Alloy</t>
  </si>
  <si>
    <t>Dummy material</t>
  </si>
  <si>
    <t>Not classified</t>
  </si>
  <si>
    <t>Not specified</t>
  </si>
  <si>
    <t>ID</t>
  </si>
  <si>
    <t>Name</t>
  </si>
  <si>
    <t>User</t>
  </si>
  <si>
    <t>Last Changed</t>
  </si>
  <si>
    <t>Creation Date</t>
  </si>
  <si>
    <t>Material 1</t>
  </si>
  <si>
    <t>MAGNESIUM</t>
  </si>
  <si>
    <t>ALUMINIUM</t>
  </si>
  <si>
    <t>Plating</t>
  </si>
  <si>
    <t>2021-05-24 18:41:26.952580</t>
  </si>
  <si>
    <t>Max. preload from permitted pressure (N)</t>
  </si>
  <si>
    <t>Material Group</t>
  </si>
  <si>
    <t>Aluminium Cast</t>
  </si>
  <si>
    <t>Aluminium Soft</t>
  </si>
  <si>
    <t>Aluminium Hard</t>
  </si>
  <si>
    <t>Steel Cast</t>
  </si>
  <si>
    <t>Steel Mild</t>
  </si>
  <si>
    <t>Steel ZN plated</t>
  </si>
  <si>
    <t>poisonsratio</t>
  </si>
  <si>
    <t>moei</t>
  </si>
  <si>
    <t>hec</t>
  </si>
  <si>
    <t>density</t>
  </si>
  <si>
    <t>ys20</t>
  </si>
  <si>
    <t>ys100</t>
  </si>
  <si>
    <t>ys200</t>
  </si>
  <si>
    <t>ys250</t>
  </si>
  <si>
    <t>ys300</t>
  </si>
  <si>
    <t>uts</t>
  </si>
  <si>
    <t>es</t>
  </si>
  <si>
    <t>ss</t>
  </si>
  <si>
    <t>vh_min</t>
  </si>
  <si>
    <t>vh_max</t>
  </si>
  <si>
    <t>materialgroup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</si>
</sst>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2" borderId="2" applyBorder="0"/>
  </cellStyleXfs>
  <cellXfs count="42">
    <xf numFmtId="0" fontId="0" fillId="0" borderId="0" xfId="0"/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textRotation="90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 applyAlignment="1" applyProtection="1">
      <alignment horizontal="center" vertical="center" wrapText="1"/>
      <protection hidden="1"/>
    </xf>
    <xf numFmtId="0" fontId="3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center" textRotation="90" wrapText="1"/>
      <protection hidden="1"/>
    </xf>
    <xf numFmtId="0" fontId="0" fillId="0" borderId="0" xfId="0" applyAlignment="1">
      <alignment horizontal="left" vertical="center" wrapText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0" borderId="0" xfId="0" applyFont="1" applyAlignment="1">
      <alignment vertical="center"/>
    </xf>
  </cellXfs>
  <cellStyles count="2">
    <cellStyle name="Normal" xfId="0" builtinId="0"/>
    <cellStyle name="Stil 1" xfId="1" xr:uid="{00000000-0005-0000-0000-000003000000}"/>
  </cellStyles>
  <dxfs count="0"/>
  <tableStyles count="0" defaultTableStyle="TableStyleMedium2" defaultPivotStyle="PivotStyleLight16"/>
  <colors>
    <mruColors>
      <color rgb="FFFF6600"/>
      <color rgb="FFFFFFBD"/>
      <color rgb="FFFFFF99"/>
      <color rgb="FF455561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79186/Desktop/Backup_AErler/Schraubenauslegung_TOGG/00_Grundlagen/Kopie%20von%20Schraubenauslegung_BMW_Version_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KA QF-9 Verschraubung"/>
      <sheetName val="Vorauslegung"/>
      <sheetName val="Eingabe für Auslegungsrechnung"/>
      <sheetName val="Doku-Schraubennachweis"/>
      <sheetName val="Erforderliche Einschraubtiefe"/>
      <sheetName val="Schraubenberechnung"/>
      <sheetName val="Parameter-DB"/>
      <sheetName val="Tools"/>
    </sheetNames>
    <sheetDataSet>
      <sheetData sheetId="0"/>
      <sheetData sheetId="1"/>
      <sheetData sheetId="2">
        <row r="12">
          <cell r="D12">
            <v>210000</v>
          </cell>
        </row>
        <row r="53">
          <cell r="D53">
            <v>20</v>
          </cell>
        </row>
        <row r="59">
          <cell r="D59">
            <v>23.8</v>
          </cell>
        </row>
        <row r="66">
          <cell r="D66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33"/>
  <sheetViews>
    <sheetView workbookViewId="0">
      <selection activeCell="D35" sqref="D35"/>
    </sheetView>
  </sheetViews>
  <sheetFormatPr defaultColWidth="10.85546875" defaultRowHeight="15" x14ac:dyDescent="0.25"/>
  <cols>
    <col min="2" max="2" width="56.85546875" bestFit="1" customWidth="1"/>
    <col min="3" max="3" width="26.5703125" customWidth="1"/>
    <col min="4" max="4" width="19.85546875" customWidth="1"/>
    <col min="5" max="5" width="12.28515625" customWidth="1"/>
  </cols>
  <sheetData>
    <row r="2" spans="1:4" x14ac:dyDescent="0.25">
      <c r="A2" t="s">
        <v>343</v>
      </c>
    </row>
    <row r="3" spans="1:4" ht="15.75" thickBot="1" x14ac:dyDescent="0.3">
      <c r="A3" s="22" t="s">
        <v>350</v>
      </c>
      <c r="B3" s="22" t="s">
        <v>346</v>
      </c>
      <c r="C3" s="22" t="s">
        <v>344</v>
      </c>
      <c r="D3" s="22" t="s">
        <v>345</v>
      </c>
    </row>
    <row r="4" spans="1:4" x14ac:dyDescent="0.25">
      <c r="A4" t="s">
        <v>347</v>
      </c>
      <c r="B4" t="s">
        <v>356</v>
      </c>
      <c r="C4" t="s">
        <v>348</v>
      </c>
      <c r="D4" t="s">
        <v>349</v>
      </c>
    </row>
    <row r="5" spans="1:4" x14ac:dyDescent="0.25">
      <c r="B5" t="s">
        <v>357</v>
      </c>
      <c r="C5" t="s">
        <v>351</v>
      </c>
      <c r="D5" t="s">
        <v>397</v>
      </c>
    </row>
    <row r="6" spans="1:4" x14ac:dyDescent="0.25">
      <c r="B6" s="38" t="s">
        <v>358</v>
      </c>
      <c r="C6" t="s">
        <v>352</v>
      </c>
      <c r="D6" t="s">
        <v>353</v>
      </c>
    </row>
    <row r="7" spans="1:4" x14ac:dyDescent="0.25">
      <c r="B7" s="38"/>
      <c r="C7" t="s">
        <v>354</v>
      </c>
      <c r="D7" t="s">
        <v>355</v>
      </c>
    </row>
    <row r="8" spans="1:4" x14ac:dyDescent="0.25">
      <c r="B8" t="s">
        <v>359</v>
      </c>
      <c r="C8" t="s">
        <v>354</v>
      </c>
      <c r="D8" t="s">
        <v>360</v>
      </c>
    </row>
    <row r="9" spans="1:4" x14ac:dyDescent="0.25">
      <c r="B9" t="s">
        <v>361</v>
      </c>
      <c r="C9" t="s">
        <v>354</v>
      </c>
      <c r="D9" t="s">
        <v>362</v>
      </c>
    </row>
    <row r="10" spans="1:4" x14ac:dyDescent="0.25">
      <c r="B10" t="s">
        <v>405</v>
      </c>
      <c r="C10" t="s">
        <v>354</v>
      </c>
      <c r="D10" t="s">
        <v>406</v>
      </c>
    </row>
    <row r="11" spans="1:4" x14ac:dyDescent="0.25">
      <c r="B11" t="s">
        <v>408</v>
      </c>
      <c r="C11" t="s">
        <v>407</v>
      </c>
    </row>
    <row r="12" spans="1:4" ht="30" x14ac:dyDescent="0.25">
      <c r="B12" s="23" t="s">
        <v>429</v>
      </c>
      <c r="C12" t="s">
        <v>409</v>
      </c>
      <c r="D12" t="s">
        <v>413</v>
      </c>
    </row>
    <row r="13" spans="1:4" x14ac:dyDescent="0.25">
      <c r="C13" t="s">
        <v>410</v>
      </c>
      <c r="D13" t="s">
        <v>412</v>
      </c>
    </row>
    <row r="14" spans="1:4" x14ac:dyDescent="0.25">
      <c r="C14" t="s">
        <v>354</v>
      </c>
      <c r="D14" t="s">
        <v>411</v>
      </c>
    </row>
    <row r="15" spans="1:4" x14ac:dyDescent="0.25">
      <c r="B15" t="s">
        <v>426</v>
      </c>
      <c r="C15" t="s">
        <v>409</v>
      </c>
      <c r="D15" t="s">
        <v>414</v>
      </c>
    </row>
    <row r="16" spans="1:4" x14ac:dyDescent="0.25">
      <c r="B16" t="s">
        <v>427</v>
      </c>
      <c r="C16" t="s">
        <v>415</v>
      </c>
      <c r="D16" t="s">
        <v>416</v>
      </c>
    </row>
    <row r="17" spans="2:4" x14ac:dyDescent="0.25">
      <c r="B17" t="s">
        <v>428</v>
      </c>
      <c r="C17" t="s">
        <v>417</v>
      </c>
      <c r="D17" t="s">
        <v>418</v>
      </c>
    </row>
    <row r="18" spans="2:4" x14ac:dyDescent="0.25">
      <c r="B18" t="s">
        <v>421</v>
      </c>
      <c r="C18" t="s">
        <v>419</v>
      </c>
      <c r="D18" t="s">
        <v>420</v>
      </c>
    </row>
    <row r="19" spans="2:4" x14ac:dyDescent="0.25">
      <c r="B19" t="s">
        <v>423</v>
      </c>
      <c r="C19" t="s">
        <v>419</v>
      </c>
      <c r="D19" t="s">
        <v>422</v>
      </c>
    </row>
    <row r="20" spans="2:4" x14ac:dyDescent="0.25">
      <c r="B20" t="s">
        <v>424</v>
      </c>
      <c r="C20" t="s">
        <v>351</v>
      </c>
      <c r="D20" t="s">
        <v>425</v>
      </c>
    </row>
    <row r="21" spans="2:4" x14ac:dyDescent="0.25">
      <c r="B21" t="s">
        <v>430</v>
      </c>
    </row>
    <row r="22" spans="2:4" x14ac:dyDescent="0.25">
      <c r="B22" t="s">
        <v>433</v>
      </c>
      <c r="C22" t="s">
        <v>434</v>
      </c>
      <c r="D22" t="s">
        <v>435</v>
      </c>
    </row>
    <row r="23" spans="2:4" ht="30" x14ac:dyDescent="0.25">
      <c r="B23" s="23" t="s">
        <v>436</v>
      </c>
      <c r="C23" t="s">
        <v>417</v>
      </c>
      <c r="D23" t="s">
        <v>416</v>
      </c>
    </row>
    <row r="24" spans="2:4" x14ac:dyDescent="0.25">
      <c r="B24" t="s">
        <v>437</v>
      </c>
      <c r="C24" t="s">
        <v>351</v>
      </c>
      <c r="D24" t="s">
        <v>438</v>
      </c>
    </row>
    <row r="25" spans="2:4" x14ac:dyDescent="0.25">
      <c r="B25" t="s">
        <v>439</v>
      </c>
      <c r="C25" t="s">
        <v>354</v>
      </c>
      <c r="D25" t="s">
        <v>440</v>
      </c>
    </row>
    <row r="26" spans="2:4" x14ac:dyDescent="0.25">
      <c r="B26" t="s">
        <v>441</v>
      </c>
      <c r="C26" t="s">
        <v>354</v>
      </c>
      <c r="D26" t="s">
        <v>442</v>
      </c>
    </row>
    <row r="27" spans="2:4" x14ac:dyDescent="0.25">
      <c r="B27" t="s">
        <v>443</v>
      </c>
      <c r="C27" t="s">
        <v>354</v>
      </c>
      <c r="D27" t="s">
        <v>444</v>
      </c>
    </row>
    <row r="28" spans="2:4" x14ac:dyDescent="0.25">
      <c r="B28" t="s">
        <v>445</v>
      </c>
      <c r="C28" t="s">
        <v>354</v>
      </c>
      <c r="D28" t="s">
        <v>446</v>
      </c>
    </row>
    <row r="29" spans="2:4" x14ac:dyDescent="0.25">
      <c r="B29" t="s">
        <v>447</v>
      </c>
      <c r="C29" t="s">
        <v>354</v>
      </c>
      <c r="D29" t="s">
        <v>448</v>
      </c>
    </row>
    <row r="30" spans="2:4" x14ac:dyDescent="0.25">
      <c r="B30" t="s">
        <v>449</v>
      </c>
      <c r="C30" t="s">
        <v>354</v>
      </c>
    </row>
    <row r="31" spans="2:4" x14ac:dyDescent="0.25">
      <c r="B31" t="s">
        <v>452</v>
      </c>
      <c r="C31" t="s">
        <v>354</v>
      </c>
    </row>
    <row r="32" spans="2:4" x14ac:dyDescent="0.25">
      <c r="B32" t="s">
        <v>453</v>
      </c>
      <c r="C32" t="s">
        <v>351</v>
      </c>
    </row>
    <row r="33" spans="1:4" x14ac:dyDescent="0.25">
      <c r="A33" t="s">
        <v>458</v>
      </c>
      <c r="B33" t="s">
        <v>457</v>
      </c>
      <c r="C33" t="s">
        <v>434</v>
      </c>
      <c r="D33" t="s">
        <v>459</v>
      </c>
    </row>
  </sheetData>
  <sheetProtection sheet="1" selectLockedCells="1" pivotTables="0" selectUnlockedCells="1"/>
  <mergeCells count="1">
    <mergeCell ref="B6:B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S60"/>
  <sheetViews>
    <sheetView workbookViewId="0">
      <selection activeCell="H51" sqref="H51"/>
    </sheetView>
  </sheetViews>
  <sheetFormatPr defaultRowHeight="15" x14ac:dyDescent="0.25"/>
  <cols>
    <col min="2" max="2" width="15.28515625" customWidth="1"/>
    <col min="3" max="3" width="33.42578125" customWidth="1"/>
    <col min="4" max="4" width="42.28515625" customWidth="1"/>
    <col min="5" max="5" width="25.5703125" bestFit="1" customWidth="1"/>
    <col min="6" max="6" width="19.140625" customWidth="1"/>
    <col min="7" max="7" width="29.5703125" bestFit="1" customWidth="1"/>
    <col min="8" max="8" width="8.7109375" style="25"/>
    <col min="11" max="11" width="22.140625" bestFit="1" customWidth="1"/>
    <col min="12" max="12" width="5.7109375" bestFit="1" customWidth="1"/>
  </cols>
  <sheetData>
    <row r="1" spans="1:19" ht="30" x14ac:dyDescent="0.25">
      <c r="A1" s="28" t="s">
        <v>470</v>
      </c>
      <c r="B1" s="28" t="s">
        <v>471</v>
      </c>
      <c r="C1" s="28" t="s">
        <v>474</v>
      </c>
      <c r="D1" s="28" t="s">
        <v>473</v>
      </c>
      <c r="E1" s="33" t="s">
        <v>461</v>
      </c>
      <c r="F1" s="33" t="s">
        <v>460</v>
      </c>
      <c r="G1" s="34" t="s">
        <v>236</v>
      </c>
      <c r="H1" s="35" t="s">
        <v>190</v>
      </c>
      <c r="I1" s="36" t="s">
        <v>191</v>
      </c>
      <c r="J1" s="34" t="s">
        <v>192</v>
      </c>
      <c r="K1" s="36" t="s">
        <v>193</v>
      </c>
      <c r="L1" s="36" t="s">
        <v>194</v>
      </c>
      <c r="M1" s="28" t="s">
        <v>472</v>
      </c>
      <c r="N1" s="9"/>
      <c r="O1" s="9"/>
      <c r="P1" s="9"/>
      <c r="Q1" s="9"/>
      <c r="R1" s="9"/>
      <c r="S1" s="9"/>
    </row>
    <row r="2" spans="1:19" x14ac:dyDescent="0.25">
      <c r="A2">
        <v>1</v>
      </c>
      <c r="B2" t="s">
        <v>1</v>
      </c>
      <c r="C2" t="s">
        <v>479</v>
      </c>
      <c r="D2" t="s">
        <v>479</v>
      </c>
      <c r="E2" s="9" t="s">
        <v>240</v>
      </c>
      <c r="F2" s="9" t="s">
        <v>462</v>
      </c>
      <c r="G2" s="9" t="s">
        <v>237</v>
      </c>
      <c r="H2" s="2">
        <f>AVERAGE(I2:J2)</f>
        <v>0.16500000000000001</v>
      </c>
      <c r="I2" s="9">
        <v>0.1</v>
      </c>
      <c r="J2" s="9">
        <v>0.23</v>
      </c>
      <c r="K2" s="9" t="s">
        <v>238</v>
      </c>
      <c r="L2" s="9"/>
      <c r="M2">
        <v>1</v>
      </c>
      <c r="N2" s="9"/>
      <c r="O2" s="9"/>
      <c r="P2" s="9"/>
      <c r="Q2" s="9"/>
      <c r="R2" s="9"/>
      <c r="S2" s="9"/>
    </row>
    <row r="3" spans="1:19" x14ac:dyDescent="0.25">
      <c r="A3">
        <v>2</v>
      </c>
      <c r="B3" t="s">
        <v>1</v>
      </c>
      <c r="C3" t="s">
        <v>479</v>
      </c>
      <c r="D3" t="s">
        <v>479</v>
      </c>
      <c r="E3" s="9" t="s">
        <v>240</v>
      </c>
      <c r="F3" s="9" t="s">
        <v>462</v>
      </c>
      <c r="G3" s="9" t="s">
        <v>239</v>
      </c>
      <c r="H3" s="2">
        <f t="shared" ref="H3:H15" si="0">AVERAGE(I3:J3)</f>
        <v>9.5000000000000001E-2</v>
      </c>
      <c r="I3" s="9">
        <v>7.0000000000000007E-2</v>
      </c>
      <c r="J3" s="9">
        <v>0.12</v>
      </c>
      <c r="K3" s="9" t="s">
        <v>238</v>
      </c>
      <c r="L3" s="9"/>
      <c r="M3">
        <v>1</v>
      </c>
      <c r="N3" s="9"/>
      <c r="O3" s="9"/>
      <c r="P3" s="9"/>
      <c r="Q3" s="9"/>
      <c r="R3" s="9"/>
      <c r="S3" s="9"/>
    </row>
    <row r="4" spans="1:19" x14ac:dyDescent="0.25">
      <c r="A4">
        <v>3</v>
      </c>
      <c r="B4" t="s">
        <v>1</v>
      </c>
      <c r="C4" t="s">
        <v>479</v>
      </c>
      <c r="D4" t="s">
        <v>479</v>
      </c>
      <c r="E4" s="9" t="s">
        <v>240</v>
      </c>
      <c r="F4" s="9" t="s">
        <v>463</v>
      </c>
      <c r="G4" s="9" t="s">
        <v>237</v>
      </c>
      <c r="H4" s="2">
        <f t="shared" si="0"/>
        <v>0.18</v>
      </c>
      <c r="I4" s="9">
        <v>0.12</v>
      </c>
      <c r="J4" s="9">
        <v>0.24</v>
      </c>
      <c r="K4" s="9" t="s">
        <v>238</v>
      </c>
      <c r="L4" s="9"/>
      <c r="M4">
        <v>1</v>
      </c>
      <c r="N4" s="9"/>
      <c r="O4" s="9"/>
      <c r="P4" s="9"/>
      <c r="Q4" s="9"/>
      <c r="R4" s="9"/>
      <c r="S4" s="9"/>
    </row>
    <row r="5" spans="1:19" x14ac:dyDescent="0.25">
      <c r="A5">
        <v>4</v>
      </c>
      <c r="B5" t="s">
        <v>1</v>
      </c>
      <c r="C5" t="s">
        <v>479</v>
      </c>
      <c r="D5" t="s">
        <v>479</v>
      </c>
      <c r="E5" s="9" t="s">
        <v>240</v>
      </c>
      <c r="F5" s="9" t="s">
        <v>463</v>
      </c>
      <c r="G5" s="9" t="s">
        <v>239</v>
      </c>
      <c r="H5" s="2">
        <f t="shared" si="0"/>
        <v>0.08</v>
      </c>
      <c r="I5" s="9">
        <v>0.06</v>
      </c>
      <c r="J5" s="9">
        <v>0.1</v>
      </c>
      <c r="K5" s="9" t="s">
        <v>238</v>
      </c>
      <c r="L5" s="9"/>
      <c r="M5">
        <v>1</v>
      </c>
      <c r="N5" s="9"/>
      <c r="O5" s="9"/>
      <c r="P5" s="9"/>
      <c r="Q5" s="9"/>
      <c r="R5" s="9"/>
      <c r="S5" s="9"/>
    </row>
    <row r="6" spans="1:19" x14ac:dyDescent="0.25">
      <c r="A6">
        <v>5</v>
      </c>
      <c r="B6" t="s">
        <v>1</v>
      </c>
      <c r="C6" t="s">
        <v>479</v>
      </c>
      <c r="D6" t="s">
        <v>479</v>
      </c>
      <c r="E6" s="9" t="s">
        <v>463</v>
      </c>
      <c r="F6" s="9" t="s">
        <v>463</v>
      </c>
      <c r="G6" s="9" t="s">
        <v>237</v>
      </c>
      <c r="H6" s="2">
        <f t="shared" si="0"/>
        <v>0.22499999999999998</v>
      </c>
      <c r="I6" s="9">
        <v>0.15</v>
      </c>
      <c r="J6" s="9">
        <v>0.3</v>
      </c>
      <c r="K6" s="9" t="s">
        <v>238</v>
      </c>
      <c r="L6" s="9"/>
      <c r="M6">
        <v>1</v>
      </c>
      <c r="N6" s="9"/>
      <c r="O6" s="9"/>
      <c r="P6" s="9"/>
      <c r="Q6" s="9"/>
      <c r="R6" s="9"/>
      <c r="S6" s="9"/>
    </row>
    <row r="7" spans="1:19" x14ac:dyDescent="0.25">
      <c r="A7">
        <v>6</v>
      </c>
      <c r="B7" t="s">
        <v>1</v>
      </c>
      <c r="C7" t="s">
        <v>479</v>
      </c>
      <c r="D7" t="s">
        <v>479</v>
      </c>
      <c r="E7" s="9" t="s">
        <v>463</v>
      </c>
      <c r="F7" s="9" t="s">
        <v>463</v>
      </c>
      <c r="G7" s="9" t="s">
        <v>239</v>
      </c>
      <c r="H7" s="2">
        <f t="shared" si="0"/>
        <v>0.2</v>
      </c>
      <c r="I7" s="9">
        <v>0.2</v>
      </c>
      <c r="J7" s="9">
        <v>0.2</v>
      </c>
      <c r="K7" s="9" t="s">
        <v>238</v>
      </c>
      <c r="L7" s="9"/>
      <c r="M7">
        <v>1</v>
      </c>
      <c r="N7" s="9"/>
      <c r="O7" s="9"/>
      <c r="P7" s="9"/>
      <c r="Q7" s="9"/>
      <c r="R7" s="9"/>
      <c r="S7" s="9"/>
    </row>
    <row r="8" spans="1:19" x14ac:dyDescent="0.25">
      <c r="A8">
        <v>7</v>
      </c>
      <c r="B8" t="s">
        <v>1</v>
      </c>
      <c r="C8" t="s">
        <v>479</v>
      </c>
      <c r="D8" t="s">
        <v>479</v>
      </c>
      <c r="E8" s="9" t="s">
        <v>464</v>
      </c>
      <c r="F8" s="9" t="s">
        <v>240</v>
      </c>
      <c r="G8" s="9" t="s">
        <v>237</v>
      </c>
      <c r="H8" s="2">
        <f t="shared" si="0"/>
        <v>0.2</v>
      </c>
      <c r="I8" s="9">
        <v>0.12</v>
      </c>
      <c r="J8" s="9">
        <v>0.28000000000000003</v>
      </c>
      <c r="K8" s="9" t="s">
        <v>238</v>
      </c>
      <c r="L8" s="9"/>
      <c r="M8">
        <v>1</v>
      </c>
      <c r="N8" s="9"/>
      <c r="O8" s="9"/>
      <c r="P8" s="9"/>
      <c r="Q8" s="9"/>
      <c r="R8" s="9"/>
      <c r="S8" s="9"/>
    </row>
    <row r="9" spans="1:19" x14ac:dyDescent="0.25">
      <c r="A9">
        <v>8</v>
      </c>
      <c r="B9" t="s">
        <v>1</v>
      </c>
      <c r="C9" t="s">
        <v>479</v>
      </c>
      <c r="D9" t="s">
        <v>479</v>
      </c>
      <c r="E9" s="9" t="s">
        <v>464</v>
      </c>
      <c r="F9" s="9" t="s">
        <v>240</v>
      </c>
      <c r="G9" s="9" t="s">
        <v>239</v>
      </c>
      <c r="H9" s="2">
        <f t="shared" si="0"/>
        <v>0.18</v>
      </c>
      <c r="I9" s="9">
        <v>0.18</v>
      </c>
      <c r="J9" s="9">
        <v>0.18</v>
      </c>
      <c r="K9" s="9" t="s">
        <v>238</v>
      </c>
      <c r="L9" s="9"/>
      <c r="M9">
        <v>1</v>
      </c>
      <c r="N9" s="9"/>
      <c r="O9" s="9"/>
      <c r="P9" s="9"/>
      <c r="Q9" s="9"/>
      <c r="R9" s="9"/>
      <c r="S9" s="9"/>
    </row>
    <row r="10" spans="1:19" x14ac:dyDescent="0.25">
      <c r="A10">
        <v>9</v>
      </c>
      <c r="B10" t="s">
        <v>1</v>
      </c>
      <c r="C10" t="s">
        <v>479</v>
      </c>
      <c r="D10" t="s">
        <v>479</v>
      </c>
      <c r="E10" s="9" t="s">
        <v>463</v>
      </c>
      <c r="F10" s="9" t="s">
        <v>464</v>
      </c>
      <c r="G10" s="9" t="s">
        <v>237</v>
      </c>
      <c r="H10" s="2">
        <f t="shared" si="0"/>
        <v>0.28000000000000003</v>
      </c>
      <c r="I10" s="9">
        <v>0.28000000000000003</v>
      </c>
      <c r="J10" s="9">
        <v>0.28000000000000003</v>
      </c>
      <c r="K10" s="9" t="s">
        <v>238</v>
      </c>
      <c r="L10" s="9"/>
      <c r="M10">
        <v>1</v>
      </c>
      <c r="N10" s="9"/>
      <c r="O10" s="9"/>
      <c r="P10" s="9"/>
      <c r="Q10" s="9"/>
      <c r="R10" s="9"/>
      <c r="S10" s="9"/>
    </row>
    <row r="11" spans="1:19" x14ac:dyDescent="0.25">
      <c r="A11">
        <v>10</v>
      </c>
      <c r="B11" t="s">
        <v>1</v>
      </c>
      <c r="C11" t="s">
        <v>479</v>
      </c>
      <c r="D11" t="s">
        <v>479</v>
      </c>
      <c r="E11" s="9" t="s">
        <v>463</v>
      </c>
      <c r="F11" s="9" t="s">
        <v>464</v>
      </c>
      <c r="G11" s="9" t="s">
        <v>239</v>
      </c>
      <c r="H11" s="2">
        <f t="shared" si="0"/>
        <v>0.17499999999999999</v>
      </c>
      <c r="I11" s="9">
        <v>0.15</v>
      </c>
      <c r="J11" s="9">
        <v>0.2</v>
      </c>
      <c r="K11" s="9" t="s">
        <v>238</v>
      </c>
      <c r="L11" s="9"/>
      <c r="M11">
        <v>1</v>
      </c>
      <c r="N11" s="9"/>
      <c r="O11" s="9"/>
      <c r="P11" s="9"/>
      <c r="Q11" s="9"/>
      <c r="R11" s="9"/>
      <c r="S11" s="9"/>
    </row>
    <row r="12" spans="1:19" x14ac:dyDescent="0.25">
      <c r="A12">
        <v>11</v>
      </c>
      <c r="B12" t="s">
        <v>1</v>
      </c>
      <c r="C12" t="s">
        <v>479</v>
      </c>
      <c r="D12" t="s">
        <v>479</v>
      </c>
      <c r="E12" s="9" t="s">
        <v>240</v>
      </c>
      <c r="F12" s="9" t="s">
        <v>465</v>
      </c>
      <c r="G12" s="9" t="s">
        <v>237</v>
      </c>
      <c r="H12" s="2">
        <f t="shared" si="0"/>
        <v>7.0000000000000007E-2</v>
      </c>
      <c r="I12" s="9">
        <v>7.0000000000000007E-2</v>
      </c>
      <c r="J12" s="9">
        <v>7.0000000000000007E-2</v>
      </c>
      <c r="K12" s="9" t="s">
        <v>238</v>
      </c>
      <c r="L12" s="9"/>
      <c r="M12">
        <v>1</v>
      </c>
      <c r="N12" s="9"/>
      <c r="O12" s="9"/>
      <c r="P12" s="9"/>
      <c r="Q12" s="9"/>
      <c r="R12" s="9"/>
      <c r="S12" s="9"/>
    </row>
    <row r="13" spans="1:19" x14ac:dyDescent="0.25">
      <c r="A13">
        <v>12</v>
      </c>
      <c r="B13" t="s">
        <v>1</v>
      </c>
      <c r="C13" t="s">
        <v>479</v>
      </c>
      <c r="D13" t="s">
        <v>479</v>
      </c>
      <c r="E13" s="9" t="s">
        <v>240</v>
      </c>
      <c r="F13" s="9" t="s">
        <v>466</v>
      </c>
      <c r="G13" s="9" t="s">
        <v>237</v>
      </c>
      <c r="H13" s="2">
        <f t="shared" si="0"/>
        <v>0.19</v>
      </c>
      <c r="I13" s="9">
        <v>0.1</v>
      </c>
      <c r="J13" s="9">
        <v>0.28000000000000003</v>
      </c>
      <c r="K13" s="9" t="s">
        <v>238</v>
      </c>
      <c r="L13" s="9"/>
      <c r="M13">
        <v>1</v>
      </c>
      <c r="N13" s="9"/>
      <c r="O13" s="9"/>
      <c r="P13" s="9"/>
      <c r="Q13" s="9"/>
      <c r="R13" s="9"/>
      <c r="S13" s="9"/>
    </row>
    <row r="14" spans="1:19" x14ac:dyDescent="0.25">
      <c r="A14">
        <v>13</v>
      </c>
      <c r="B14" t="s">
        <v>1</v>
      </c>
      <c r="C14" t="s">
        <v>479</v>
      </c>
      <c r="D14" t="s">
        <v>479</v>
      </c>
      <c r="E14" s="9" t="s">
        <v>240</v>
      </c>
      <c r="F14" s="9" t="s">
        <v>466</v>
      </c>
      <c r="G14" s="9" t="s">
        <v>239</v>
      </c>
      <c r="H14" s="2">
        <f t="shared" si="0"/>
        <v>0.11499999999999999</v>
      </c>
      <c r="I14" s="9">
        <v>0.05</v>
      </c>
      <c r="J14" s="9">
        <v>0.18</v>
      </c>
      <c r="K14" s="9" t="s">
        <v>238</v>
      </c>
      <c r="L14" s="9"/>
      <c r="M14">
        <v>1</v>
      </c>
      <c r="N14" s="9"/>
      <c r="O14" s="9"/>
      <c r="P14" s="9"/>
      <c r="Q14" s="9"/>
      <c r="R14" s="9"/>
      <c r="S14" s="9"/>
    </row>
    <row r="15" spans="1:19" x14ac:dyDescent="0.25">
      <c r="A15">
        <v>14</v>
      </c>
      <c r="B15" t="s">
        <v>1</v>
      </c>
      <c r="C15" t="s">
        <v>479</v>
      </c>
      <c r="D15" t="s">
        <v>479</v>
      </c>
      <c r="E15" s="9" t="s">
        <v>242</v>
      </c>
      <c r="F15" s="9" t="s">
        <v>242</v>
      </c>
      <c r="G15" s="9" t="s">
        <v>237</v>
      </c>
      <c r="H15" s="2">
        <f t="shared" si="0"/>
        <v>0.21</v>
      </c>
      <c r="I15" s="9">
        <v>0.21</v>
      </c>
      <c r="J15" s="9">
        <v>0.21</v>
      </c>
      <c r="K15" s="9" t="s">
        <v>238</v>
      </c>
      <c r="L15" s="9"/>
      <c r="M15">
        <v>1</v>
      </c>
      <c r="N15" s="9"/>
      <c r="O15" s="9"/>
      <c r="P15" s="9"/>
      <c r="Q15" s="9"/>
      <c r="R15" s="9"/>
      <c r="S15" s="9"/>
    </row>
    <row r="16" spans="1:19" x14ac:dyDescent="0.25">
      <c r="A16">
        <v>15</v>
      </c>
      <c r="B16" t="s">
        <v>1</v>
      </c>
      <c r="C16" t="s">
        <v>479</v>
      </c>
      <c r="D16" t="s">
        <v>479</v>
      </c>
      <c r="E16" s="9" t="s">
        <v>487</v>
      </c>
      <c r="F16" s="9" t="s">
        <v>482</v>
      </c>
      <c r="G16" s="9" t="s">
        <v>243</v>
      </c>
      <c r="H16" s="2">
        <v>0.16</v>
      </c>
      <c r="I16" s="9">
        <v>0.16</v>
      </c>
      <c r="J16" s="9">
        <v>0.16</v>
      </c>
      <c r="K16" s="10" t="s">
        <v>244</v>
      </c>
      <c r="L16" s="10"/>
      <c r="M16">
        <v>1</v>
      </c>
      <c r="N16" s="9"/>
      <c r="O16" s="9"/>
      <c r="P16" s="9"/>
      <c r="Q16" s="9"/>
      <c r="R16" s="9"/>
      <c r="S16" s="9"/>
    </row>
    <row r="17" spans="1:19" x14ac:dyDescent="0.25">
      <c r="A17">
        <v>16</v>
      </c>
      <c r="B17" t="s">
        <v>1</v>
      </c>
      <c r="C17" t="s">
        <v>479</v>
      </c>
      <c r="D17" t="s">
        <v>479</v>
      </c>
      <c r="E17" s="9" t="s">
        <v>487</v>
      </c>
      <c r="F17" s="9" t="s">
        <v>483</v>
      </c>
      <c r="G17" s="9" t="s">
        <v>243</v>
      </c>
      <c r="H17" s="2">
        <v>0.22</v>
      </c>
      <c r="I17" s="9">
        <v>0.22</v>
      </c>
      <c r="J17" s="9">
        <v>0.22</v>
      </c>
      <c r="K17" s="10" t="s">
        <v>244</v>
      </c>
      <c r="L17" s="10"/>
      <c r="M17">
        <v>1</v>
      </c>
      <c r="N17" s="9"/>
      <c r="O17" s="9"/>
      <c r="P17" s="9"/>
      <c r="Q17" s="9"/>
      <c r="R17" s="9"/>
      <c r="S17" s="9"/>
    </row>
    <row r="18" spans="1:19" x14ac:dyDescent="0.25">
      <c r="A18">
        <v>17</v>
      </c>
      <c r="B18" t="s">
        <v>1</v>
      </c>
      <c r="C18" t="s">
        <v>479</v>
      </c>
      <c r="D18" t="s">
        <v>479</v>
      </c>
      <c r="E18" s="9" t="s">
        <v>240</v>
      </c>
      <c r="F18" s="9" t="s">
        <v>482</v>
      </c>
      <c r="G18" s="9" t="s">
        <v>245</v>
      </c>
      <c r="H18" s="2">
        <v>0.13</v>
      </c>
      <c r="I18" s="9">
        <v>0.13</v>
      </c>
      <c r="J18" s="9">
        <v>0.13</v>
      </c>
      <c r="K18" s="10" t="s">
        <v>244</v>
      </c>
      <c r="L18" s="10"/>
      <c r="M18">
        <v>1</v>
      </c>
      <c r="N18" s="9"/>
      <c r="O18" s="9"/>
      <c r="P18" s="9"/>
      <c r="Q18" s="9"/>
      <c r="R18" s="9"/>
      <c r="S18" s="9"/>
    </row>
    <row r="19" spans="1:19" x14ac:dyDescent="0.25">
      <c r="A19">
        <v>18</v>
      </c>
      <c r="B19" t="s">
        <v>1</v>
      </c>
      <c r="C19" t="s">
        <v>479</v>
      </c>
      <c r="D19" t="s">
        <v>479</v>
      </c>
      <c r="E19" s="9" t="s">
        <v>240</v>
      </c>
      <c r="F19" s="9" t="s">
        <v>482</v>
      </c>
      <c r="G19" s="9" t="s">
        <v>246</v>
      </c>
      <c r="H19" s="2">
        <v>0.11</v>
      </c>
      <c r="I19" s="9">
        <v>0.11</v>
      </c>
      <c r="J19" s="9">
        <v>0.11</v>
      </c>
      <c r="K19" s="10" t="s">
        <v>244</v>
      </c>
      <c r="L19" s="10"/>
      <c r="M19">
        <v>1</v>
      </c>
      <c r="N19" s="9"/>
      <c r="O19" s="9"/>
      <c r="P19" s="9"/>
      <c r="Q19" s="9"/>
      <c r="R19" s="9"/>
      <c r="S19" s="9"/>
    </row>
    <row r="20" spans="1:19" x14ac:dyDescent="0.25">
      <c r="A20">
        <v>19</v>
      </c>
      <c r="B20" t="s">
        <v>1</v>
      </c>
      <c r="C20" t="s">
        <v>479</v>
      </c>
      <c r="D20" t="s">
        <v>479</v>
      </c>
      <c r="E20" s="9" t="s">
        <v>240</v>
      </c>
      <c r="F20" s="9" t="s">
        <v>484</v>
      </c>
      <c r="G20" s="9" t="s">
        <v>245</v>
      </c>
      <c r="H20" s="2">
        <v>0.13</v>
      </c>
      <c r="I20" s="9">
        <v>0.13</v>
      </c>
      <c r="J20" s="9">
        <v>0.13</v>
      </c>
      <c r="K20" s="10" t="s">
        <v>244</v>
      </c>
      <c r="L20" s="10"/>
      <c r="M20">
        <v>1</v>
      </c>
      <c r="N20" s="9"/>
      <c r="O20" s="9"/>
      <c r="P20" s="9"/>
      <c r="Q20" s="9"/>
      <c r="R20" s="9"/>
      <c r="S20" s="9"/>
    </row>
    <row r="21" spans="1:19" x14ac:dyDescent="0.25">
      <c r="A21">
        <v>20</v>
      </c>
      <c r="B21" t="s">
        <v>1</v>
      </c>
      <c r="C21" t="s">
        <v>479</v>
      </c>
      <c r="D21" t="s">
        <v>479</v>
      </c>
      <c r="E21" s="9" t="s">
        <v>240</v>
      </c>
      <c r="F21" s="9" t="s">
        <v>484</v>
      </c>
      <c r="G21" s="9" t="s">
        <v>246</v>
      </c>
      <c r="H21" s="2">
        <v>0.11</v>
      </c>
      <c r="I21" s="9">
        <v>0.11</v>
      </c>
      <c r="J21" s="9">
        <v>0.11</v>
      </c>
      <c r="K21" s="10" t="s">
        <v>244</v>
      </c>
      <c r="L21" s="10"/>
      <c r="M21">
        <v>1</v>
      </c>
      <c r="N21" s="9"/>
      <c r="O21" s="9"/>
      <c r="P21" s="9"/>
      <c r="Q21" s="9"/>
      <c r="R21" s="9"/>
      <c r="S21" s="9"/>
    </row>
    <row r="22" spans="1:19" x14ac:dyDescent="0.25">
      <c r="A22">
        <v>21</v>
      </c>
      <c r="B22" t="s">
        <v>1</v>
      </c>
      <c r="C22" t="s">
        <v>479</v>
      </c>
      <c r="D22" t="s">
        <v>479</v>
      </c>
      <c r="E22" s="9" t="s">
        <v>240</v>
      </c>
      <c r="F22" s="9" t="s">
        <v>484</v>
      </c>
      <c r="G22" s="9" t="s">
        <v>247</v>
      </c>
      <c r="H22" s="2">
        <v>0.22</v>
      </c>
      <c r="I22" s="9">
        <v>0.22</v>
      </c>
      <c r="J22" s="9">
        <v>0.22</v>
      </c>
      <c r="K22" s="10" t="s">
        <v>244</v>
      </c>
      <c r="L22" s="10"/>
      <c r="M22">
        <v>1</v>
      </c>
      <c r="N22" s="9"/>
      <c r="O22" s="9"/>
      <c r="P22" s="9"/>
      <c r="Q22" s="9"/>
      <c r="R22" s="9"/>
      <c r="S22" s="9"/>
    </row>
    <row r="23" spans="1:19" x14ac:dyDescent="0.25">
      <c r="A23">
        <v>22</v>
      </c>
      <c r="B23" t="s">
        <v>1</v>
      </c>
      <c r="C23" t="s">
        <v>479</v>
      </c>
      <c r="D23" t="s">
        <v>479</v>
      </c>
      <c r="E23" s="9" t="s">
        <v>240</v>
      </c>
      <c r="F23" s="9" t="s">
        <v>483</v>
      </c>
      <c r="G23" s="9" t="s">
        <v>248</v>
      </c>
      <c r="H23" s="2">
        <v>0.11</v>
      </c>
      <c r="I23" s="9">
        <v>0.11</v>
      </c>
      <c r="J23" s="9">
        <v>0.11</v>
      </c>
      <c r="K23" s="10" t="s">
        <v>244</v>
      </c>
      <c r="L23" s="10"/>
      <c r="M23">
        <v>1</v>
      </c>
      <c r="N23" s="9"/>
      <c r="O23" s="9"/>
      <c r="P23" s="9"/>
      <c r="Q23" s="9"/>
      <c r="R23" s="9"/>
      <c r="S23" s="9"/>
    </row>
    <row r="24" spans="1:19" x14ac:dyDescent="0.25">
      <c r="A24">
        <v>23</v>
      </c>
      <c r="B24" t="s">
        <v>1</v>
      </c>
      <c r="C24" t="s">
        <v>479</v>
      </c>
      <c r="D24" t="s">
        <v>479</v>
      </c>
      <c r="E24" s="9" t="s">
        <v>240</v>
      </c>
      <c r="F24" s="9" t="s">
        <v>483</v>
      </c>
      <c r="G24" s="9" t="s">
        <v>245</v>
      </c>
      <c r="H24" s="2">
        <v>0.22</v>
      </c>
      <c r="I24" s="9">
        <v>0.22</v>
      </c>
      <c r="J24" s="9">
        <v>0.22</v>
      </c>
      <c r="K24" s="10" t="s">
        <v>244</v>
      </c>
      <c r="L24" s="10"/>
      <c r="M24">
        <v>1</v>
      </c>
      <c r="N24" s="9"/>
      <c r="O24" s="9"/>
      <c r="P24" s="9"/>
      <c r="Q24" s="9"/>
      <c r="R24" s="9"/>
      <c r="S24" s="9"/>
    </row>
    <row r="25" spans="1:19" x14ac:dyDescent="0.25">
      <c r="A25">
        <v>24</v>
      </c>
      <c r="B25" t="s">
        <v>1</v>
      </c>
      <c r="C25" t="s">
        <v>479</v>
      </c>
      <c r="D25" t="s">
        <v>479</v>
      </c>
      <c r="E25" s="9" t="s">
        <v>240</v>
      </c>
      <c r="F25" s="9" t="s">
        <v>249</v>
      </c>
      <c r="G25" s="9" t="s">
        <v>245</v>
      </c>
      <c r="H25" s="2">
        <v>0.13</v>
      </c>
      <c r="I25" s="9">
        <v>0.13</v>
      </c>
      <c r="J25" s="9">
        <v>0.13</v>
      </c>
      <c r="K25" s="10" t="s">
        <v>244</v>
      </c>
      <c r="L25" s="10"/>
      <c r="M25">
        <v>1</v>
      </c>
      <c r="N25" s="9"/>
      <c r="O25" s="9"/>
      <c r="P25" s="9"/>
      <c r="Q25" s="9"/>
      <c r="R25" s="9"/>
      <c r="S25" s="9"/>
    </row>
    <row r="26" spans="1:19" x14ac:dyDescent="0.25">
      <c r="A26">
        <v>25</v>
      </c>
      <c r="B26" t="s">
        <v>1</v>
      </c>
      <c r="C26" t="s">
        <v>479</v>
      </c>
      <c r="D26" t="s">
        <v>479</v>
      </c>
      <c r="E26" s="9" t="s">
        <v>240</v>
      </c>
      <c r="F26" s="9" t="s">
        <v>249</v>
      </c>
      <c r="G26" s="9" t="s">
        <v>246</v>
      </c>
      <c r="H26" s="2">
        <v>0.13</v>
      </c>
      <c r="I26" s="9">
        <v>0.13</v>
      </c>
      <c r="J26" s="9">
        <v>0.13</v>
      </c>
      <c r="K26" s="10" t="s">
        <v>244</v>
      </c>
      <c r="L26" s="10"/>
      <c r="M26">
        <v>1</v>
      </c>
      <c r="N26" s="9"/>
      <c r="O26" s="9"/>
      <c r="P26" s="9"/>
      <c r="Q26" s="9"/>
      <c r="R26" s="9"/>
      <c r="S26" s="9"/>
    </row>
    <row r="27" spans="1:19" x14ac:dyDescent="0.25">
      <c r="A27">
        <v>26</v>
      </c>
      <c r="B27" t="s">
        <v>1</v>
      </c>
      <c r="C27" t="s">
        <v>479</v>
      </c>
      <c r="D27" t="s">
        <v>479</v>
      </c>
      <c r="E27" s="9" t="s">
        <v>240</v>
      </c>
      <c r="F27" s="9" t="s">
        <v>249</v>
      </c>
      <c r="G27" s="9" t="s">
        <v>247</v>
      </c>
      <c r="H27" s="2">
        <v>0.16</v>
      </c>
      <c r="I27" s="9">
        <v>0.16</v>
      </c>
      <c r="J27" s="9">
        <v>0.16</v>
      </c>
      <c r="K27" s="10" t="s">
        <v>244</v>
      </c>
      <c r="L27" s="10"/>
      <c r="M27">
        <v>1</v>
      </c>
      <c r="N27" s="9"/>
      <c r="O27" s="9"/>
      <c r="P27" s="9"/>
      <c r="Q27" s="9"/>
      <c r="R27" s="9"/>
      <c r="S27" s="9"/>
    </row>
    <row r="28" spans="1:19" x14ac:dyDescent="0.25">
      <c r="A28">
        <v>27</v>
      </c>
      <c r="B28" t="s">
        <v>1</v>
      </c>
      <c r="C28" t="s">
        <v>479</v>
      </c>
      <c r="D28" t="s">
        <v>479</v>
      </c>
      <c r="E28" s="9" t="s">
        <v>487</v>
      </c>
      <c r="F28" s="9" t="s">
        <v>250</v>
      </c>
      <c r="G28" s="9" t="s">
        <v>243</v>
      </c>
      <c r="H28" s="2">
        <v>0.11</v>
      </c>
      <c r="I28" s="9">
        <v>0.11</v>
      </c>
      <c r="J28" s="9">
        <v>0.11</v>
      </c>
      <c r="K28" s="10" t="s">
        <v>244</v>
      </c>
      <c r="L28" s="10"/>
      <c r="M28">
        <v>1</v>
      </c>
      <c r="N28" s="9"/>
      <c r="O28" s="9"/>
      <c r="P28" s="9"/>
      <c r="Q28" s="9"/>
      <c r="R28" s="9"/>
      <c r="S28" s="9"/>
    </row>
    <row r="29" spans="1:19" x14ac:dyDescent="0.25">
      <c r="A29">
        <v>28</v>
      </c>
      <c r="B29" t="s">
        <v>1</v>
      </c>
      <c r="C29" t="s">
        <v>479</v>
      </c>
      <c r="D29" t="s">
        <v>479</v>
      </c>
      <c r="E29" s="9" t="s">
        <v>240</v>
      </c>
      <c r="F29" s="9" t="s">
        <v>250</v>
      </c>
      <c r="G29" s="9" t="s">
        <v>245</v>
      </c>
      <c r="H29" s="2">
        <v>0.11</v>
      </c>
      <c r="I29" s="9">
        <v>0.11</v>
      </c>
      <c r="J29" s="9">
        <v>0.11</v>
      </c>
      <c r="K29" s="10" t="s">
        <v>244</v>
      </c>
      <c r="L29" s="10"/>
      <c r="M29">
        <v>1</v>
      </c>
      <c r="N29" s="9"/>
      <c r="O29" s="9"/>
      <c r="P29" s="9"/>
      <c r="Q29" s="9"/>
      <c r="R29" s="9"/>
      <c r="S29" s="9"/>
    </row>
    <row r="30" spans="1:19" x14ac:dyDescent="0.25">
      <c r="A30">
        <v>29</v>
      </c>
      <c r="B30" t="s">
        <v>1</v>
      </c>
      <c r="C30" t="s">
        <v>479</v>
      </c>
      <c r="D30" t="s">
        <v>479</v>
      </c>
      <c r="E30" s="9" t="s">
        <v>240</v>
      </c>
      <c r="F30" s="9" t="s">
        <v>250</v>
      </c>
      <c r="G30" s="9" t="s">
        <v>246</v>
      </c>
      <c r="H30" s="2">
        <v>0.11</v>
      </c>
      <c r="I30" s="9">
        <v>0.11</v>
      </c>
      <c r="J30" s="9">
        <v>0.11</v>
      </c>
      <c r="K30" s="10" t="s">
        <v>244</v>
      </c>
      <c r="L30" s="10"/>
      <c r="M30">
        <v>1</v>
      </c>
      <c r="N30" s="9"/>
      <c r="O30" s="9"/>
      <c r="P30" s="9"/>
      <c r="Q30" s="9"/>
      <c r="R30" s="9"/>
      <c r="S30" s="9"/>
    </row>
    <row r="31" spans="1:19" x14ac:dyDescent="0.25">
      <c r="A31">
        <v>30</v>
      </c>
      <c r="B31" t="s">
        <v>1</v>
      </c>
      <c r="C31" t="s">
        <v>479</v>
      </c>
      <c r="D31" t="s">
        <v>479</v>
      </c>
      <c r="E31" s="9" t="s">
        <v>487</v>
      </c>
      <c r="F31" s="9" t="s">
        <v>485</v>
      </c>
      <c r="G31" s="9" t="s">
        <v>243</v>
      </c>
      <c r="H31" s="2">
        <v>0.17</v>
      </c>
      <c r="I31" s="9">
        <v>0.17</v>
      </c>
      <c r="J31" s="9">
        <v>0.17</v>
      </c>
      <c r="K31" s="10" t="s">
        <v>244</v>
      </c>
      <c r="L31" s="10"/>
      <c r="M31">
        <v>1</v>
      </c>
      <c r="N31" s="9"/>
      <c r="O31" s="9"/>
      <c r="P31" s="9"/>
      <c r="Q31" s="9"/>
      <c r="R31" s="9"/>
      <c r="S31" s="9"/>
    </row>
    <row r="32" spans="1:19" x14ac:dyDescent="0.25">
      <c r="A32">
        <v>31</v>
      </c>
      <c r="B32" t="s">
        <v>1</v>
      </c>
      <c r="C32" t="s">
        <v>479</v>
      </c>
      <c r="D32" t="s">
        <v>479</v>
      </c>
      <c r="E32" s="9" t="s">
        <v>487</v>
      </c>
      <c r="F32" s="9" t="s">
        <v>486</v>
      </c>
      <c r="G32" s="9" t="s">
        <v>237</v>
      </c>
      <c r="H32" s="2">
        <v>0.22</v>
      </c>
      <c r="I32" s="9">
        <v>0.22</v>
      </c>
      <c r="J32" s="9">
        <v>0.22</v>
      </c>
      <c r="K32" s="10" t="s">
        <v>244</v>
      </c>
      <c r="L32" s="10"/>
      <c r="M32">
        <v>1</v>
      </c>
      <c r="N32" s="9"/>
      <c r="O32" s="9"/>
      <c r="P32" s="9"/>
      <c r="Q32" s="9"/>
      <c r="R32" s="9"/>
      <c r="S32" s="9"/>
    </row>
    <row r="33" spans="1:19" x14ac:dyDescent="0.25">
      <c r="A33">
        <v>32</v>
      </c>
      <c r="B33" t="s">
        <v>1</v>
      </c>
      <c r="C33" t="s">
        <v>479</v>
      </c>
      <c r="D33" t="s">
        <v>479</v>
      </c>
      <c r="E33" s="9" t="s">
        <v>240</v>
      </c>
      <c r="F33" s="9" t="s">
        <v>485</v>
      </c>
      <c r="G33" s="9" t="s">
        <v>245</v>
      </c>
      <c r="H33" s="2">
        <v>0.14000000000000001</v>
      </c>
      <c r="I33" s="9">
        <v>0.14000000000000001</v>
      </c>
      <c r="J33" s="9">
        <v>0.14000000000000001</v>
      </c>
      <c r="K33" s="10" t="s">
        <v>244</v>
      </c>
      <c r="L33" s="10"/>
      <c r="M33">
        <v>1</v>
      </c>
      <c r="N33" s="9"/>
      <c r="O33" s="9"/>
      <c r="P33" s="9"/>
      <c r="Q33" s="9"/>
      <c r="R33" s="9"/>
      <c r="S33" s="9"/>
    </row>
    <row r="34" spans="1:19" x14ac:dyDescent="0.25">
      <c r="A34">
        <v>33</v>
      </c>
      <c r="B34" t="s">
        <v>1</v>
      </c>
      <c r="C34" t="s">
        <v>479</v>
      </c>
      <c r="D34" t="s">
        <v>479</v>
      </c>
      <c r="E34" s="9" t="s">
        <v>240</v>
      </c>
      <c r="F34" s="9" t="s">
        <v>485</v>
      </c>
      <c r="G34" s="9" t="s">
        <v>246</v>
      </c>
      <c r="H34" s="2">
        <v>0.14000000000000001</v>
      </c>
      <c r="I34" s="9">
        <v>0.14000000000000001</v>
      </c>
      <c r="J34" s="9">
        <v>0.14000000000000001</v>
      </c>
      <c r="K34" s="10" t="s">
        <v>244</v>
      </c>
      <c r="L34" s="10"/>
      <c r="M34">
        <v>1</v>
      </c>
      <c r="N34" s="9"/>
      <c r="O34" s="9"/>
      <c r="P34" s="9"/>
      <c r="Q34" s="9"/>
      <c r="R34" s="9"/>
      <c r="S34" s="9"/>
    </row>
    <row r="35" spans="1:19" x14ac:dyDescent="0.25">
      <c r="A35">
        <v>34</v>
      </c>
      <c r="B35" t="s">
        <v>1</v>
      </c>
      <c r="C35" t="s">
        <v>479</v>
      </c>
      <c r="D35" t="s">
        <v>479</v>
      </c>
      <c r="E35" s="9" t="s">
        <v>240</v>
      </c>
      <c r="F35" s="9" t="s">
        <v>486</v>
      </c>
      <c r="G35" s="9" t="s">
        <v>245</v>
      </c>
      <c r="H35" s="2">
        <v>0.11</v>
      </c>
      <c r="I35" s="9">
        <v>0.11</v>
      </c>
      <c r="J35" s="9">
        <v>0.11</v>
      </c>
      <c r="K35" s="10" t="s">
        <v>244</v>
      </c>
      <c r="L35" s="10"/>
      <c r="M35">
        <v>1</v>
      </c>
      <c r="N35" s="9"/>
      <c r="O35" s="9"/>
      <c r="P35" s="9"/>
      <c r="Q35" s="9"/>
      <c r="R35" s="9"/>
      <c r="S35" s="9"/>
    </row>
    <row r="36" spans="1:19" x14ac:dyDescent="0.25">
      <c r="A36">
        <v>35</v>
      </c>
      <c r="B36" t="s">
        <v>1</v>
      </c>
      <c r="C36" t="s">
        <v>479</v>
      </c>
      <c r="D36" t="s">
        <v>479</v>
      </c>
      <c r="E36" s="9" t="s">
        <v>240</v>
      </c>
      <c r="F36" s="9" t="s">
        <v>486</v>
      </c>
      <c r="G36" s="9" t="s">
        <v>246</v>
      </c>
      <c r="H36" s="2">
        <v>0.12</v>
      </c>
      <c r="I36" s="9">
        <v>0.12</v>
      </c>
      <c r="J36" s="9">
        <v>0.12</v>
      </c>
      <c r="K36" s="10" t="s">
        <v>244</v>
      </c>
      <c r="L36" s="10"/>
      <c r="M36">
        <v>1</v>
      </c>
      <c r="N36" s="9"/>
      <c r="O36" s="9"/>
      <c r="P36" s="9"/>
      <c r="Q36" s="9"/>
      <c r="R36" s="9"/>
      <c r="S36" s="9"/>
    </row>
    <row r="37" spans="1:19" x14ac:dyDescent="0.25">
      <c r="A37">
        <v>36</v>
      </c>
      <c r="B37" t="s">
        <v>1</v>
      </c>
      <c r="C37" t="s">
        <v>479</v>
      </c>
      <c r="D37" t="s">
        <v>479</v>
      </c>
      <c r="E37" s="9" t="s">
        <v>240</v>
      </c>
      <c r="F37" s="9" t="s">
        <v>486</v>
      </c>
      <c r="G37" s="9" t="s">
        <v>247</v>
      </c>
      <c r="H37" s="2">
        <v>0.14000000000000001</v>
      </c>
      <c r="I37" s="9">
        <v>0.14000000000000001</v>
      </c>
      <c r="J37" s="9">
        <v>0.14000000000000001</v>
      </c>
      <c r="K37" s="10" t="s">
        <v>244</v>
      </c>
      <c r="L37" s="10"/>
      <c r="M37">
        <v>1</v>
      </c>
      <c r="N37" s="9"/>
      <c r="O37" s="9"/>
      <c r="P37" s="9"/>
      <c r="Q37" s="9"/>
      <c r="R37" s="9"/>
      <c r="S37" s="9"/>
    </row>
    <row r="38" spans="1:19" x14ac:dyDescent="0.25">
      <c r="A38">
        <v>37</v>
      </c>
      <c r="B38" t="s">
        <v>1</v>
      </c>
      <c r="C38" t="s">
        <v>479</v>
      </c>
      <c r="D38" t="s">
        <v>479</v>
      </c>
      <c r="E38" s="9" t="s">
        <v>487</v>
      </c>
      <c r="F38" s="9" t="s">
        <v>251</v>
      </c>
      <c r="G38" s="9" t="s">
        <v>237</v>
      </c>
      <c r="H38" s="2">
        <v>0.25</v>
      </c>
      <c r="I38" s="9">
        <v>0.25</v>
      </c>
      <c r="J38" s="9">
        <v>0.25</v>
      </c>
      <c r="K38" s="10" t="s">
        <v>244</v>
      </c>
      <c r="L38" s="10"/>
      <c r="M38">
        <v>1</v>
      </c>
      <c r="N38" s="9"/>
      <c r="O38" s="9"/>
      <c r="P38" s="9"/>
      <c r="Q38" s="9"/>
      <c r="R38" s="9"/>
      <c r="S38" s="9"/>
    </row>
    <row r="39" spans="1:19" x14ac:dyDescent="0.25">
      <c r="A39">
        <v>38</v>
      </c>
      <c r="B39" t="s">
        <v>1</v>
      </c>
      <c r="C39" t="s">
        <v>479</v>
      </c>
      <c r="D39" t="s">
        <v>479</v>
      </c>
      <c r="E39" s="9" t="s">
        <v>487</v>
      </c>
      <c r="F39" s="9" t="s">
        <v>251</v>
      </c>
      <c r="G39" s="9" t="s">
        <v>243</v>
      </c>
      <c r="H39" s="2">
        <v>0.18</v>
      </c>
      <c r="I39" s="9">
        <v>0.18</v>
      </c>
      <c r="J39" s="9">
        <v>0.18</v>
      </c>
      <c r="K39" s="10" t="s">
        <v>244</v>
      </c>
      <c r="L39" s="10"/>
      <c r="M39">
        <v>1</v>
      </c>
      <c r="N39" s="9"/>
      <c r="O39" s="9"/>
      <c r="P39" s="9"/>
      <c r="Q39" s="9"/>
      <c r="R39" s="9"/>
      <c r="S39" s="9"/>
    </row>
    <row r="40" spans="1:19" x14ac:dyDescent="0.25">
      <c r="A40">
        <v>39</v>
      </c>
      <c r="B40" t="s">
        <v>1</v>
      </c>
      <c r="C40" t="s">
        <v>479</v>
      </c>
      <c r="D40" t="s">
        <v>479</v>
      </c>
      <c r="E40" s="9" t="s">
        <v>240</v>
      </c>
      <c r="F40" s="9" t="s">
        <v>241</v>
      </c>
      <c r="G40" s="9" t="s">
        <v>245</v>
      </c>
      <c r="H40" s="2">
        <v>0.12</v>
      </c>
      <c r="I40" s="9">
        <v>0.12</v>
      </c>
      <c r="J40" s="9">
        <v>0.12</v>
      </c>
      <c r="K40" s="10" t="s">
        <v>244</v>
      </c>
      <c r="L40" s="10"/>
      <c r="M40">
        <v>1</v>
      </c>
      <c r="N40" s="9"/>
      <c r="O40" s="9"/>
      <c r="P40" s="9"/>
      <c r="Q40" s="9"/>
      <c r="R40" s="9"/>
      <c r="S40" s="9"/>
    </row>
    <row r="41" spans="1:19" x14ac:dyDescent="0.25">
      <c r="A41">
        <v>40</v>
      </c>
      <c r="B41" t="s">
        <v>1</v>
      </c>
      <c r="C41" t="s">
        <v>479</v>
      </c>
      <c r="D41" t="s">
        <v>479</v>
      </c>
      <c r="E41" s="9" t="s">
        <v>240</v>
      </c>
      <c r="F41" s="9" t="s">
        <v>241</v>
      </c>
      <c r="G41" s="9" t="s">
        <v>246</v>
      </c>
      <c r="H41" s="2">
        <v>0.12</v>
      </c>
      <c r="I41" s="9">
        <v>0.12</v>
      </c>
      <c r="J41" s="9">
        <v>0.12</v>
      </c>
      <c r="K41" s="10" t="s">
        <v>244</v>
      </c>
      <c r="L41" s="10"/>
      <c r="M41">
        <v>1</v>
      </c>
      <c r="N41" s="9"/>
      <c r="O41" s="9"/>
      <c r="P41" s="9"/>
      <c r="Q41" s="9"/>
      <c r="R41" s="9"/>
      <c r="S41" s="9"/>
    </row>
    <row r="42" spans="1:19" x14ac:dyDescent="0.25">
      <c r="A42">
        <v>41</v>
      </c>
      <c r="B42" t="s">
        <v>1</v>
      </c>
      <c r="C42" t="s">
        <v>479</v>
      </c>
      <c r="D42" t="s">
        <v>479</v>
      </c>
      <c r="E42" s="9" t="s">
        <v>240</v>
      </c>
      <c r="F42" s="9" t="s">
        <v>241</v>
      </c>
      <c r="G42" s="9" t="s">
        <v>247</v>
      </c>
      <c r="H42" s="2">
        <v>0.13</v>
      </c>
      <c r="I42" s="9">
        <v>0.13</v>
      </c>
      <c r="J42" s="9">
        <v>0.13</v>
      </c>
      <c r="K42" s="10" t="s">
        <v>244</v>
      </c>
      <c r="L42" s="10"/>
      <c r="M42">
        <v>1</v>
      </c>
      <c r="N42" s="9"/>
      <c r="O42" s="9"/>
      <c r="P42" s="9"/>
      <c r="Q42" s="9"/>
      <c r="R42" s="9"/>
      <c r="S42" s="9"/>
    </row>
    <row r="43" spans="1:19" x14ac:dyDescent="0.25">
      <c r="A43">
        <v>42</v>
      </c>
      <c r="B43" t="s">
        <v>1</v>
      </c>
      <c r="C43" t="s">
        <v>479</v>
      </c>
      <c r="D43" t="s">
        <v>479</v>
      </c>
      <c r="E43" s="20" t="s">
        <v>467</v>
      </c>
      <c r="F43" s="20" t="s">
        <v>467</v>
      </c>
      <c r="G43" s="20" t="s">
        <v>235</v>
      </c>
      <c r="H43" s="6">
        <v>0.08</v>
      </c>
      <c r="I43" s="11">
        <v>0.08</v>
      </c>
      <c r="J43" s="11">
        <v>0.08</v>
      </c>
      <c r="K43" s="10" t="s">
        <v>235</v>
      </c>
      <c r="L43" s="9"/>
      <c r="M43">
        <v>1</v>
      </c>
      <c r="N43" s="9"/>
      <c r="O43" s="9"/>
      <c r="P43" s="9"/>
      <c r="Q43" s="9"/>
      <c r="R43" s="9"/>
      <c r="S43" s="9"/>
    </row>
    <row r="44" spans="1:19" x14ac:dyDescent="0.25">
      <c r="A44">
        <v>43</v>
      </c>
      <c r="B44" t="s">
        <v>1</v>
      </c>
      <c r="C44" t="s">
        <v>479</v>
      </c>
      <c r="D44" t="s">
        <v>479</v>
      </c>
      <c r="E44" s="20" t="s">
        <v>467</v>
      </c>
      <c r="F44" s="20" t="s">
        <v>467</v>
      </c>
      <c r="G44" s="20" t="s">
        <v>235</v>
      </c>
      <c r="H44" s="6">
        <v>0.09</v>
      </c>
      <c r="I44" s="11">
        <v>0.09</v>
      </c>
      <c r="J44" s="11">
        <v>0.09</v>
      </c>
      <c r="K44" s="10" t="s">
        <v>235</v>
      </c>
      <c r="L44" s="9"/>
      <c r="M44">
        <v>1</v>
      </c>
      <c r="N44" s="9"/>
      <c r="O44" s="9"/>
      <c r="P44" s="9"/>
      <c r="Q44" s="9"/>
      <c r="R44" s="9"/>
      <c r="S44" s="9"/>
    </row>
    <row r="45" spans="1:19" x14ac:dyDescent="0.25">
      <c r="A45">
        <v>44</v>
      </c>
      <c r="B45" t="s">
        <v>1</v>
      </c>
      <c r="C45" t="s">
        <v>479</v>
      </c>
      <c r="D45" t="s">
        <v>479</v>
      </c>
      <c r="E45" s="20" t="s">
        <v>467</v>
      </c>
      <c r="F45" s="20" t="s">
        <v>467</v>
      </c>
      <c r="G45" s="20" t="s">
        <v>235</v>
      </c>
      <c r="H45" s="6">
        <v>0.1</v>
      </c>
      <c r="I45" s="11">
        <v>0.1</v>
      </c>
      <c r="J45" s="11">
        <v>0.1</v>
      </c>
      <c r="K45" s="10" t="s">
        <v>235</v>
      </c>
      <c r="L45" s="9"/>
      <c r="M45">
        <v>1</v>
      </c>
      <c r="N45" s="9"/>
      <c r="O45" s="9"/>
      <c r="P45" s="9"/>
      <c r="Q45" s="9"/>
      <c r="R45" s="9"/>
      <c r="S45" s="9"/>
    </row>
    <row r="46" spans="1:19" x14ac:dyDescent="0.25">
      <c r="A46">
        <v>45</v>
      </c>
      <c r="B46" t="s">
        <v>1</v>
      </c>
      <c r="C46" t="s">
        <v>479</v>
      </c>
      <c r="D46" t="s">
        <v>479</v>
      </c>
      <c r="E46" s="20" t="s">
        <v>467</v>
      </c>
      <c r="F46" s="20" t="s">
        <v>467</v>
      </c>
      <c r="G46" s="20" t="s">
        <v>235</v>
      </c>
      <c r="H46" s="6">
        <v>0.11</v>
      </c>
      <c r="I46" s="11">
        <v>0.11</v>
      </c>
      <c r="J46" s="11">
        <v>0.11</v>
      </c>
      <c r="K46" s="10" t="s">
        <v>235</v>
      </c>
      <c r="L46" s="9"/>
      <c r="M46">
        <v>1</v>
      </c>
      <c r="N46" s="9"/>
      <c r="O46" s="9"/>
      <c r="P46" s="9"/>
      <c r="Q46" s="9"/>
      <c r="R46" s="9"/>
      <c r="S46" s="9"/>
    </row>
    <row r="47" spans="1:19" x14ac:dyDescent="0.25">
      <c r="A47">
        <v>46</v>
      </c>
      <c r="B47" t="s">
        <v>1</v>
      </c>
      <c r="C47" t="s">
        <v>479</v>
      </c>
      <c r="D47" t="s">
        <v>479</v>
      </c>
      <c r="E47" s="20" t="s">
        <v>467</v>
      </c>
      <c r="F47" s="20" t="s">
        <v>467</v>
      </c>
      <c r="G47" s="20" t="s">
        <v>235</v>
      </c>
      <c r="H47" s="6">
        <v>0.12</v>
      </c>
      <c r="I47" s="11">
        <v>0.12</v>
      </c>
      <c r="J47" s="11">
        <v>0.12</v>
      </c>
      <c r="K47" s="10" t="s">
        <v>235</v>
      </c>
      <c r="L47" s="9"/>
      <c r="M47">
        <v>1</v>
      </c>
      <c r="N47" s="9"/>
      <c r="O47" s="9"/>
      <c r="P47" s="9"/>
      <c r="Q47" s="9"/>
      <c r="R47" s="9"/>
      <c r="S47" s="9"/>
    </row>
    <row r="48" spans="1:19" x14ac:dyDescent="0.25">
      <c r="A48">
        <v>47</v>
      </c>
      <c r="B48" t="s">
        <v>1</v>
      </c>
      <c r="C48" t="s">
        <v>479</v>
      </c>
      <c r="D48" t="s">
        <v>479</v>
      </c>
      <c r="E48" s="20" t="s">
        <v>467</v>
      </c>
      <c r="F48" s="20" t="s">
        <v>467</v>
      </c>
      <c r="G48" s="20" t="s">
        <v>235</v>
      </c>
      <c r="H48" s="6">
        <v>0.13</v>
      </c>
      <c r="I48" s="11">
        <v>0.13</v>
      </c>
      <c r="J48" s="11">
        <v>0.13</v>
      </c>
      <c r="K48" s="10" t="s">
        <v>235</v>
      </c>
      <c r="L48" s="9"/>
      <c r="M48">
        <v>1</v>
      </c>
      <c r="N48" s="9"/>
      <c r="O48" s="9"/>
      <c r="P48" s="9"/>
      <c r="Q48" s="9"/>
      <c r="R48" s="9"/>
      <c r="S48" s="9"/>
    </row>
    <row r="49" spans="1:19" x14ac:dyDescent="0.25">
      <c r="A49">
        <v>48</v>
      </c>
      <c r="B49" t="s">
        <v>1</v>
      </c>
      <c r="C49" t="s">
        <v>479</v>
      </c>
      <c r="D49" t="s">
        <v>479</v>
      </c>
      <c r="E49" s="20" t="s">
        <v>467</v>
      </c>
      <c r="F49" s="20" t="s">
        <v>467</v>
      </c>
      <c r="G49" s="20" t="s">
        <v>235</v>
      </c>
      <c r="H49" s="6">
        <v>0.14000000000000001</v>
      </c>
      <c r="I49" s="11">
        <v>0.14000000000000001</v>
      </c>
      <c r="J49" s="11">
        <v>0.14000000000000001</v>
      </c>
      <c r="K49" s="10" t="s">
        <v>235</v>
      </c>
      <c r="L49" s="9"/>
      <c r="M49">
        <v>1</v>
      </c>
      <c r="N49" s="9"/>
      <c r="O49" s="9"/>
      <c r="P49" s="9"/>
      <c r="Q49" s="9"/>
      <c r="R49" s="9"/>
      <c r="S49" s="9"/>
    </row>
    <row r="50" spans="1:19" x14ac:dyDescent="0.25">
      <c r="A50">
        <v>49</v>
      </c>
      <c r="B50" t="s">
        <v>1</v>
      </c>
      <c r="C50" t="s">
        <v>479</v>
      </c>
      <c r="D50" t="s">
        <v>479</v>
      </c>
      <c r="E50" s="20" t="s">
        <v>467</v>
      </c>
      <c r="F50" s="20" t="s">
        <v>467</v>
      </c>
      <c r="G50" s="20" t="s">
        <v>235</v>
      </c>
      <c r="H50" s="6">
        <v>0.15</v>
      </c>
      <c r="I50" s="11">
        <v>0.15</v>
      </c>
      <c r="J50" s="11">
        <v>0.15</v>
      </c>
      <c r="K50" s="10" t="s">
        <v>235</v>
      </c>
      <c r="L50" s="9"/>
      <c r="M50">
        <v>1</v>
      </c>
      <c r="N50" s="9"/>
      <c r="O50" s="9"/>
      <c r="P50" s="9"/>
      <c r="Q50" s="9"/>
      <c r="R50" s="9"/>
      <c r="S50" s="9"/>
    </row>
    <row r="51" spans="1:19" x14ac:dyDescent="0.25">
      <c r="A51">
        <v>50</v>
      </c>
      <c r="B51" t="s">
        <v>1</v>
      </c>
      <c r="C51" t="s">
        <v>479</v>
      </c>
      <c r="D51" t="s">
        <v>479</v>
      </c>
      <c r="E51" s="20" t="s">
        <v>467</v>
      </c>
      <c r="F51" s="20" t="s">
        <v>467</v>
      </c>
      <c r="G51" s="20" t="s">
        <v>235</v>
      </c>
      <c r="H51" s="6">
        <v>0.16</v>
      </c>
      <c r="I51" s="11">
        <v>0.16</v>
      </c>
      <c r="J51" s="11">
        <v>0.16</v>
      </c>
      <c r="K51" s="10" t="s">
        <v>235</v>
      </c>
      <c r="L51" s="9"/>
      <c r="M51">
        <v>1</v>
      </c>
      <c r="N51" s="9"/>
      <c r="O51" s="9"/>
      <c r="P51" s="9"/>
      <c r="Q51" s="9"/>
      <c r="R51" s="9"/>
      <c r="S51" s="9"/>
    </row>
    <row r="52" spans="1:19" x14ac:dyDescent="0.25">
      <c r="A52">
        <v>51</v>
      </c>
      <c r="B52" t="s">
        <v>1</v>
      </c>
      <c r="C52" t="s">
        <v>479</v>
      </c>
      <c r="D52" t="s">
        <v>479</v>
      </c>
      <c r="E52" s="20" t="s">
        <v>467</v>
      </c>
      <c r="F52" s="20" t="s">
        <v>467</v>
      </c>
      <c r="G52" s="20" t="s">
        <v>235</v>
      </c>
      <c r="H52" s="6">
        <v>0.17</v>
      </c>
      <c r="I52" s="11">
        <v>0.17</v>
      </c>
      <c r="J52" s="11">
        <v>0.17</v>
      </c>
      <c r="K52" s="10" t="s">
        <v>235</v>
      </c>
      <c r="L52" s="9"/>
      <c r="M52">
        <v>1</v>
      </c>
      <c r="N52" s="9"/>
      <c r="O52" s="9"/>
      <c r="P52" s="9"/>
      <c r="Q52" s="9"/>
      <c r="R52" s="9"/>
      <c r="S52" s="9"/>
    </row>
    <row r="53" spans="1:19" x14ac:dyDescent="0.25">
      <c r="A53">
        <v>52</v>
      </c>
      <c r="B53" t="s">
        <v>1</v>
      </c>
      <c r="C53" t="s">
        <v>479</v>
      </c>
      <c r="D53" t="s">
        <v>479</v>
      </c>
      <c r="E53" s="20" t="s">
        <v>467</v>
      </c>
      <c r="F53" s="20" t="s">
        <v>467</v>
      </c>
      <c r="G53" s="20" t="s">
        <v>235</v>
      </c>
      <c r="H53" s="6">
        <v>0.18</v>
      </c>
      <c r="I53" s="11">
        <v>0.18</v>
      </c>
      <c r="J53" s="11">
        <v>0.18</v>
      </c>
      <c r="K53" s="10" t="s">
        <v>235</v>
      </c>
      <c r="L53" s="9"/>
      <c r="M53">
        <v>1</v>
      </c>
      <c r="N53" s="9"/>
      <c r="O53" s="9"/>
      <c r="P53" s="9"/>
      <c r="Q53" s="9"/>
      <c r="R53" s="9"/>
      <c r="S53" s="9"/>
    </row>
    <row r="54" spans="1:19" x14ac:dyDescent="0.25">
      <c r="A54">
        <v>53</v>
      </c>
      <c r="B54" t="s">
        <v>1</v>
      </c>
      <c r="C54" t="s">
        <v>479</v>
      </c>
      <c r="D54" t="s">
        <v>479</v>
      </c>
      <c r="E54" s="20" t="s">
        <v>467</v>
      </c>
      <c r="F54" s="20" t="s">
        <v>467</v>
      </c>
      <c r="G54" s="20" t="s">
        <v>235</v>
      </c>
      <c r="H54" s="6">
        <v>0.19</v>
      </c>
      <c r="I54" s="11">
        <v>0.19</v>
      </c>
      <c r="J54" s="11">
        <v>0.19</v>
      </c>
      <c r="K54" s="10" t="s">
        <v>235</v>
      </c>
      <c r="L54" s="9"/>
      <c r="M54">
        <v>1</v>
      </c>
      <c r="N54" s="9"/>
      <c r="O54" s="9"/>
      <c r="P54" s="9"/>
      <c r="Q54" s="9"/>
      <c r="R54" s="9"/>
      <c r="S54" s="9"/>
    </row>
    <row r="55" spans="1:19" x14ac:dyDescent="0.25">
      <c r="A55">
        <v>54</v>
      </c>
      <c r="B55" t="s">
        <v>1</v>
      </c>
      <c r="C55" t="s">
        <v>479</v>
      </c>
      <c r="D55" t="s">
        <v>479</v>
      </c>
      <c r="E55" s="20" t="s">
        <v>467</v>
      </c>
      <c r="F55" s="20" t="s">
        <v>467</v>
      </c>
      <c r="G55" s="20" t="s">
        <v>235</v>
      </c>
      <c r="H55" s="6">
        <v>0.2</v>
      </c>
      <c r="I55" s="11">
        <v>0.2</v>
      </c>
      <c r="J55" s="11">
        <v>0.2</v>
      </c>
      <c r="K55" s="10" t="s">
        <v>235</v>
      </c>
      <c r="L55" s="9"/>
      <c r="M55">
        <v>1</v>
      </c>
      <c r="N55" s="9"/>
      <c r="O55" s="9"/>
      <c r="P55" s="9"/>
      <c r="Q55" s="9"/>
      <c r="R55" s="9"/>
      <c r="S55" s="9"/>
    </row>
    <row r="56" spans="1:19" x14ac:dyDescent="0.25">
      <c r="A56">
        <v>55</v>
      </c>
      <c r="B56" t="s">
        <v>1</v>
      </c>
      <c r="C56" t="s">
        <v>479</v>
      </c>
      <c r="D56" t="s">
        <v>479</v>
      </c>
      <c r="E56" s="20" t="s">
        <v>467</v>
      </c>
      <c r="F56" s="20" t="s">
        <v>467</v>
      </c>
      <c r="G56" s="20" t="s">
        <v>235</v>
      </c>
      <c r="H56" s="6">
        <v>0.21</v>
      </c>
      <c r="I56" s="11">
        <v>0.21</v>
      </c>
      <c r="J56" s="11">
        <v>0.21</v>
      </c>
      <c r="K56" s="10" t="s">
        <v>235</v>
      </c>
      <c r="L56" s="9"/>
      <c r="M56">
        <v>1</v>
      </c>
      <c r="N56" s="9"/>
      <c r="O56" s="9"/>
      <c r="P56" s="9"/>
      <c r="Q56" s="9"/>
      <c r="R56" s="9"/>
      <c r="S56" s="9"/>
    </row>
    <row r="57" spans="1:19" x14ac:dyDescent="0.25">
      <c r="A57">
        <v>56</v>
      </c>
      <c r="B57" t="s">
        <v>1</v>
      </c>
      <c r="C57" t="s">
        <v>479</v>
      </c>
      <c r="D57" t="s">
        <v>479</v>
      </c>
      <c r="E57" s="20" t="s">
        <v>467</v>
      </c>
      <c r="F57" s="20" t="s">
        <v>467</v>
      </c>
      <c r="G57" s="20" t="s">
        <v>235</v>
      </c>
      <c r="H57" s="6">
        <v>0.22</v>
      </c>
      <c r="I57" s="11">
        <v>0.22</v>
      </c>
      <c r="J57" s="11">
        <v>0.22</v>
      </c>
      <c r="K57" s="10" t="s">
        <v>235</v>
      </c>
      <c r="L57" s="9"/>
      <c r="M57">
        <v>1</v>
      </c>
      <c r="N57" s="9"/>
      <c r="O57" s="9"/>
      <c r="P57" s="9"/>
      <c r="Q57" s="9"/>
      <c r="R57" s="9"/>
      <c r="S57" s="9"/>
    </row>
    <row r="58" spans="1:19" x14ac:dyDescent="0.25">
      <c r="A58">
        <v>57</v>
      </c>
      <c r="B58" t="s">
        <v>1</v>
      </c>
      <c r="C58" t="s">
        <v>479</v>
      </c>
      <c r="D58" t="s">
        <v>479</v>
      </c>
      <c r="E58" s="20" t="s">
        <v>467</v>
      </c>
      <c r="F58" s="20" t="s">
        <v>467</v>
      </c>
      <c r="G58" s="20" t="s">
        <v>235</v>
      </c>
      <c r="H58" s="6">
        <v>0.23</v>
      </c>
      <c r="I58" s="11">
        <v>0.23</v>
      </c>
      <c r="J58" s="11">
        <v>0.23</v>
      </c>
      <c r="K58" s="10" t="s">
        <v>235</v>
      </c>
      <c r="L58" s="9"/>
      <c r="M58">
        <v>1</v>
      </c>
      <c r="N58" s="9"/>
      <c r="O58" s="9"/>
      <c r="P58" s="9"/>
      <c r="Q58" s="9"/>
      <c r="R58" s="9"/>
      <c r="S58" s="9"/>
    </row>
    <row r="59" spans="1:19" x14ac:dyDescent="0.25">
      <c r="A59">
        <v>58</v>
      </c>
      <c r="B59" t="s">
        <v>1</v>
      </c>
      <c r="C59" t="s">
        <v>479</v>
      </c>
      <c r="D59" t="s">
        <v>479</v>
      </c>
      <c r="E59" s="20" t="s">
        <v>467</v>
      </c>
      <c r="F59" s="20" t="s">
        <v>467</v>
      </c>
      <c r="G59" s="20" t="s">
        <v>235</v>
      </c>
      <c r="H59" s="6">
        <v>0.24</v>
      </c>
      <c r="I59" s="11">
        <v>0.24</v>
      </c>
      <c r="J59" s="11">
        <v>0.24</v>
      </c>
      <c r="K59" s="10" t="s">
        <v>235</v>
      </c>
      <c r="L59" s="9"/>
      <c r="M59">
        <v>1</v>
      </c>
      <c r="N59" s="9"/>
      <c r="O59" s="9"/>
      <c r="P59" s="9"/>
      <c r="Q59" s="9"/>
      <c r="R59" s="9"/>
      <c r="S59" s="9"/>
    </row>
    <row r="60" spans="1:19" x14ac:dyDescent="0.25">
      <c r="A60">
        <v>59</v>
      </c>
      <c r="B60" t="s">
        <v>1</v>
      </c>
      <c r="C60" t="s">
        <v>479</v>
      </c>
      <c r="D60" t="s">
        <v>479</v>
      </c>
      <c r="E60" s="20" t="s">
        <v>467</v>
      </c>
      <c r="F60" s="20" t="s">
        <v>467</v>
      </c>
      <c r="G60" s="20" t="s">
        <v>235</v>
      </c>
      <c r="H60" s="6">
        <v>0.25</v>
      </c>
      <c r="I60" s="11">
        <v>0.25</v>
      </c>
      <c r="J60" s="11">
        <v>0.25</v>
      </c>
      <c r="K60" s="10" t="s">
        <v>235</v>
      </c>
      <c r="L60" s="9"/>
      <c r="M60">
        <v>1</v>
      </c>
      <c r="N60" s="9"/>
      <c r="O60" s="9"/>
      <c r="P60" s="9"/>
      <c r="Q60" s="9"/>
      <c r="R60" s="9"/>
      <c r="S6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O199"/>
  <sheetViews>
    <sheetView topLeftCell="F1" workbookViewId="0">
      <selection activeCell="I28" sqref="I28"/>
    </sheetView>
  </sheetViews>
  <sheetFormatPr defaultRowHeight="15" x14ac:dyDescent="0.25"/>
  <cols>
    <col min="3" max="4" width="24.42578125" bestFit="1" customWidth="1"/>
    <col min="5" max="5" width="15.28515625" customWidth="1"/>
    <col min="6" max="6" width="16.85546875" bestFit="1" customWidth="1"/>
    <col min="7" max="7" width="35.5703125" bestFit="1" customWidth="1"/>
    <col min="8" max="8" width="17" customWidth="1"/>
    <col min="9" max="9" width="139.5703125" bestFit="1" customWidth="1"/>
    <col min="10" max="10" width="8.7109375" style="25"/>
    <col min="13" max="13" width="75.7109375" bestFit="1" customWidth="1"/>
    <col min="14" max="14" width="9.42578125" bestFit="1" customWidth="1"/>
    <col min="15" max="15" width="8.7109375" style="25"/>
  </cols>
  <sheetData>
    <row r="1" spans="1:15" x14ac:dyDescent="0.25">
      <c r="A1" t="s">
        <v>470</v>
      </c>
      <c r="B1" t="s">
        <v>471</v>
      </c>
      <c r="C1" s="28" t="s">
        <v>474</v>
      </c>
      <c r="D1" s="28" t="s">
        <v>473</v>
      </c>
      <c r="E1" t="s">
        <v>206</v>
      </c>
      <c r="F1" s="4" t="s">
        <v>186</v>
      </c>
      <c r="G1" s="4" t="s">
        <v>187</v>
      </c>
      <c r="H1" s="4" t="s">
        <v>188</v>
      </c>
      <c r="I1" s="4" t="s">
        <v>189</v>
      </c>
      <c r="J1" s="7" t="s">
        <v>190</v>
      </c>
      <c r="K1" s="13" t="s">
        <v>191</v>
      </c>
      <c r="L1" s="15" t="s">
        <v>192</v>
      </c>
      <c r="M1" s="13" t="s">
        <v>193</v>
      </c>
      <c r="N1" s="13" t="s">
        <v>194</v>
      </c>
      <c r="O1" s="1" t="s">
        <v>472</v>
      </c>
    </row>
    <row r="2" spans="1:15" x14ac:dyDescent="0.25">
      <c r="A2">
        <v>1</v>
      </c>
      <c r="B2" t="s">
        <v>1</v>
      </c>
      <c r="C2" t="s">
        <v>479</v>
      </c>
      <c r="D2" t="s">
        <v>479</v>
      </c>
      <c r="E2" t="s">
        <v>468</v>
      </c>
      <c r="F2" s="16" t="s">
        <v>195</v>
      </c>
      <c r="G2" s="16" t="s">
        <v>264</v>
      </c>
      <c r="H2" s="11" t="s">
        <v>196</v>
      </c>
      <c r="I2" s="16" t="s">
        <v>197</v>
      </c>
      <c r="J2" s="7"/>
      <c r="K2" s="11">
        <v>0.12</v>
      </c>
      <c r="L2" s="11">
        <v>0.18</v>
      </c>
      <c r="M2" s="5" t="s">
        <v>198</v>
      </c>
      <c r="N2" s="13"/>
      <c r="O2" s="2">
        <v>1</v>
      </c>
    </row>
    <row r="3" spans="1:15" x14ac:dyDescent="0.25">
      <c r="A3">
        <v>2</v>
      </c>
      <c r="B3" t="s">
        <v>1</v>
      </c>
      <c r="C3" t="s">
        <v>479</v>
      </c>
      <c r="D3" t="s">
        <v>479</v>
      </c>
      <c r="E3" t="s">
        <v>468</v>
      </c>
      <c r="F3" s="16" t="s">
        <v>199</v>
      </c>
      <c r="G3" s="16" t="s">
        <v>263</v>
      </c>
      <c r="H3" s="11" t="s">
        <v>196</v>
      </c>
      <c r="I3" s="16" t="s">
        <v>197</v>
      </c>
      <c r="J3" s="7"/>
      <c r="K3" s="11">
        <v>0.12</v>
      </c>
      <c r="L3" s="11">
        <v>0.18</v>
      </c>
      <c r="M3" s="5" t="s">
        <v>198</v>
      </c>
      <c r="N3" s="13"/>
      <c r="O3" s="2">
        <v>1</v>
      </c>
    </row>
    <row r="4" spans="1:15" x14ac:dyDescent="0.25">
      <c r="A4">
        <v>3</v>
      </c>
      <c r="B4" t="s">
        <v>1</v>
      </c>
      <c r="C4" t="s">
        <v>479</v>
      </c>
      <c r="D4" t="s">
        <v>479</v>
      </c>
      <c r="E4" t="s">
        <v>468</v>
      </c>
      <c r="F4" s="16" t="s">
        <v>195</v>
      </c>
      <c r="G4" s="17" t="s">
        <v>262</v>
      </c>
      <c r="H4" s="11" t="s">
        <v>196</v>
      </c>
      <c r="I4" s="16" t="s">
        <v>197</v>
      </c>
      <c r="J4" s="7"/>
      <c r="K4" s="11">
        <v>0.12</v>
      </c>
      <c r="L4" s="11">
        <v>0.18</v>
      </c>
      <c r="M4" s="17" t="s">
        <v>200</v>
      </c>
      <c r="N4" s="13"/>
      <c r="O4" s="2">
        <v>1</v>
      </c>
    </row>
    <row r="5" spans="1:15" x14ac:dyDescent="0.25">
      <c r="A5">
        <v>4</v>
      </c>
      <c r="B5" t="s">
        <v>1</v>
      </c>
      <c r="C5" t="s">
        <v>479</v>
      </c>
      <c r="D5" t="s">
        <v>479</v>
      </c>
      <c r="E5" t="s">
        <v>468</v>
      </c>
      <c r="F5" s="16" t="s">
        <v>195</v>
      </c>
      <c r="G5" s="17" t="s">
        <v>265</v>
      </c>
      <c r="H5" s="11" t="s">
        <v>196</v>
      </c>
      <c r="I5" s="16" t="s">
        <v>197</v>
      </c>
      <c r="J5" s="7"/>
      <c r="K5" s="11">
        <v>0.12</v>
      </c>
      <c r="L5" s="11">
        <v>0.18</v>
      </c>
      <c r="M5" s="17" t="s">
        <v>201</v>
      </c>
      <c r="N5" s="13"/>
      <c r="O5" s="2">
        <v>1</v>
      </c>
    </row>
    <row r="6" spans="1:15" x14ac:dyDescent="0.25">
      <c r="A6">
        <v>5</v>
      </c>
      <c r="B6" t="s">
        <v>1</v>
      </c>
      <c r="C6" t="s">
        <v>479</v>
      </c>
      <c r="D6" t="s">
        <v>479</v>
      </c>
      <c r="E6" t="s">
        <v>468</v>
      </c>
      <c r="F6" s="16" t="s">
        <v>195</v>
      </c>
      <c r="G6" s="17" t="s">
        <v>262</v>
      </c>
      <c r="H6" s="11" t="s">
        <v>196</v>
      </c>
      <c r="I6" s="16" t="s">
        <v>197</v>
      </c>
      <c r="J6" s="7"/>
      <c r="K6" s="11">
        <v>0.09</v>
      </c>
      <c r="L6" s="11">
        <v>0.14000000000000001</v>
      </c>
      <c r="M6" s="17" t="s">
        <v>202</v>
      </c>
      <c r="N6" s="13"/>
      <c r="O6" s="2">
        <v>1</v>
      </c>
    </row>
    <row r="7" spans="1:15" x14ac:dyDescent="0.25">
      <c r="A7">
        <v>6</v>
      </c>
      <c r="B7" t="s">
        <v>1</v>
      </c>
      <c r="C7" t="s">
        <v>479</v>
      </c>
      <c r="D7" t="s">
        <v>479</v>
      </c>
      <c r="E7" t="s">
        <v>468</v>
      </c>
      <c r="F7" s="16" t="s">
        <v>203</v>
      </c>
      <c r="G7" s="16" t="s">
        <v>266</v>
      </c>
      <c r="H7" s="11" t="s">
        <v>188</v>
      </c>
      <c r="I7" s="16" t="s">
        <v>197</v>
      </c>
      <c r="J7" s="7"/>
      <c r="K7" s="11">
        <v>0.14000000000000001</v>
      </c>
      <c r="L7" s="11">
        <v>0.3</v>
      </c>
      <c r="M7" s="5" t="s">
        <v>204</v>
      </c>
      <c r="N7" s="13"/>
      <c r="O7" s="2">
        <v>1</v>
      </c>
    </row>
    <row r="8" spans="1:15" x14ac:dyDescent="0.25">
      <c r="A8">
        <v>7</v>
      </c>
      <c r="B8" t="s">
        <v>1</v>
      </c>
      <c r="C8" t="s">
        <v>479</v>
      </c>
      <c r="D8" t="s">
        <v>479</v>
      </c>
      <c r="E8" t="s">
        <v>468</v>
      </c>
      <c r="F8" s="16" t="s">
        <v>203</v>
      </c>
      <c r="G8" s="16" t="s">
        <v>267</v>
      </c>
      <c r="H8" s="11" t="s">
        <v>188</v>
      </c>
      <c r="I8" s="16" t="s">
        <v>197</v>
      </c>
      <c r="J8" s="7"/>
      <c r="K8" s="11">
        <v>0.14000000000000001</v>
      </c>
      <c r="L8" s="11">
        <v>0.3</v>
      </c>
      <c r="M8" s="5" t="s">
        <v>204</v>
      </c>
      <c r="N8" s="13"/>
      <c r="O8" s="2">
        <v>1</v>
      </c>
    </row>
    <row r="9" spans="1:15" x14ac:dyDescent="0.25">
      <c r="A9">
        <v>8</v>
      </c>
      <c r="B9" t="s">
        <v>1</v>
      </c>
      <c r="C9" t="s">
        <v>479</v>
      </c>
      <c r="D9" t="s">
        <v>479</v>
      </c>
      <c r="E9" t="s">
        <v>468</v>
      </c>
      <c r="F9" s="16" t="s">
        <v>199</v>
      </c>
      <c r="G9" s="16" t="s">
        <v>268</v>
      </c>
      <c r="H9" s="11" t="s">
        <v>188</v>
      </c>
      <c r="I9" s="16" t="s">
        <v>197</v>
      </c>
      <c r="J9" s="7"/>
      <c r="K9" s="11">
        <v>0.14000000000000001</v>
      </c>
      <c r="L9" s="11">
        <v>0.3</v>
      </c>
      <c r="M9" s="5" t="s">
        <v>204</v>
      </c>
      <c r="N9" s="13"/>
      <c r="O9" s="2">
        <v>1</v>
      </c>
    </row>
    <row r="10" spans="1:15" x14ac:dyDescent="0.25">
      <c r="A10">
        <v>9</v>
      </c>
      <c r="B10" t="s">
        <v>1</v>
      </c>
      <c r="C10" t="s">
        <v>479</v>
      </c>
      <c r="D10" t="s">
        <v>479</v>
      </c>
      <c r="E10" t="s">
        <v>468</v>
      </c>
      <c r="F10" s="16" t="s">
        <v>199</v>
      </c>
      <c r="G10" s="16" t="s">
        <v>269</v>
      </c>
      <c r="H10" s="11" t="s">
        <v>188</v>
      </c>
      <c r="I10" s="16" t="s">
        <v>197</v>
      </c>
      <c r="J10" s="7"/>
      <c r="K10" s="11">
        <v>0.14000000000000001</v>
      </c>
      <c r="L10" s="11">
        <v>0.3</v>
      </c>
      <c r="M10" s="5" t="s">
        <v>204</v>
      </c>
      <c r="N10" s="13"/>
      <c r="O10" s="2">
        <v>1</v>
      </c>
    </row>
    <row r="11" spans="1:15" x14ac:dyDescent="0.25">
      <c r="A11">
        <v>10</v>
      </c>
      <c r="B11" t="s">
        <v>1</v>
      </c>
      <c r="C11" t="s">
        <v>479</v>
      </c>
      <c r="D11" t="s">
        <v>479</v>
      </c>
      <c r="E11" t="s">
        <v>468</v>
      </c>
      <c r="F11" s="16" t="s">
        <v>195</v>
      </c>
      <c r="G11" s="17" t="s">
        <v>270</v>
      </c>
      <c r="H11" s="11" t="s">
        <v>196</v>
      </c>
      <c r="I11" s="16" t="s">
        <v>197</v>
      </c>
      <c r="J11" s="7"/>
      <c r="K11" s="11">
        <v>0.14000000000000001</v>
      </c>
      <c r="L11" s="11">
        <v>0.18</v>
      </c>
      <c r="M11" s="17" t="s">
        <v>205</v>
      </c>
      <c r="N11" s="13"/>
      <c r="O11" s="2">
        <v>1</v>
      </c>
    </row>
    <row r="12" spans="1:15" x14ac:dyDescent="0.25">
      <c r="A12">
        <v>11</v>
      </c>
      <c r="B12" t="s">
        <v>1</v>
      </c>
      <c r="C12" t="s">
        <v>479</v>
      </c>
      <c r="D12" t="s">
        <v>479</v>
      </c>
      <c r="E12" s="16" t="s">
        <v>271</v>
      </c>
      <c r="F12" s="16" t="s">
        <v>469</v>
      </c>
      <c r="G12" s="16" t="s">
        <v>469</v>
      </c>
      <c r="H12" s="11" t="s">
        <v>196</v>
      </c>
      <c r="I12" s="16" t="s">
        <v>469</v>
      </c>
      <c r="J12" s="6">
        <v>0.15</v>
      </c>
      <c r="K12" s="11">
        <v>0.12</v>
      </c>
      <c r="L12" s="11">
        <v>0.18</v>
      </c>
      <c r="M12" s="9" t="s">
        <v>282</v>
      </c>
      <c r="N12" s="13"/>
      <c r="O12" s="2">
        <v>1</v>
      </c>
    </row>
    <row r="13" spans="1:15" x14ac:dyDescent="0.25">
      <c r="A13">
        <v>12</v>
      </c>
      <c r="B13" t="s">
        <v>1</v>
      </c>
      <c r="C13" t="s">
        <v>479</v>
      </c>
      <c r="D13" t="s">
        <v>479</v>
      </c>
      <c r="E13" s="16" t="s">
        <v>272</v>
      </c>
      <c r="F13" s="16" t="s">
        <v>469</v>
      </c>
      <c r="G13" s="16" t="s">
        <v>469</v>
      </c>
      <c r="H13" s="11" t="s">
        <v>196</v>
      </c>
      <c r="I13" s="16" t="s">
        <v>469</v>
      </c>
      <c r="J13" s="6">
        <v>0.12</v>
      </c>
      <c r="K13" s="11">
        <v>0.12</v>
      </c>
      <c r="L13" s="11">
        <v>0.18</v>
      </c>
      <c r="M13" s="9" t="s">
        <v>454</v>
      </c>
      <c r="N13" s="9"/>
      <c r="O13" s="2">
        <v>1</v>
      </c>
    </row>
    <row r="14" spans="1:15" x14ac:dyDescent="0.25">
      <c r="A14">
        <v>13</v>
      </c>
      <c r="B14" t="s">
        <v>1</v>
      </c>
      <c r="C14" t="s">
        <v>479</v>
      </c>
      <c r="D14" t="s">
        <v>479</v>
      </c>
      <c r="E14" s="16" t="s">
        <v>273</v>
      </c>
      <c r="F14" s="16" t="s">
        <v>469</v>
      </c>
      <c r="G14" s="16" t="s">
        <v>469</v>
      </c>
      <c r="H14" s="11" t="s">
        <v>196</v>
      </c>
      <c r="I14" s="16" t="s">
        <v>469</v>
      </c>
      <c r="J14" s="6">
        <v>0.12</v>
      </c>
      <c r="K14" s="11">
        <v>0.12</v>
      </c>
      <c r="L14" s="11">
        <v>0.12</v>
      </c>
      <c r="M14" s="9" t="s">
        <v>283</v>
      </c>
      <c r="N14" s="9" t="s">
        <v>294</v>
      </c>
      <c r="O14" s="2">
        <v>1</v>
      </c>
    </row>
    <row r="15" spans="1:15" x14ac:dyDescent="0.25">
      <c r="A15">
        <v>14</v>
      </c>
      <c r="B15" t="s">
        <v>1</v>
      </c>
      <c r="C15" t="s">
        <v>479</v>
      </c>
      <c r="D15" t="s">
        <v>479</v>
      </c>
      <c r="E15" s="20" t="s">
        <v>274</v>
      </c>
      <c r="F15" s="16" t="s">
        <v>469</v>
      </c>
      <c r="G15" s="16" t="s">
        <v>469</v>
      </c>
      <c r="H15" s="11" t="s">
        <v>196</v>
      </c>
      <c r="I15" s="16" t="s">
        <v>469</v>
      </c>
      <c r="J15" s="6">
        <v>0.11</v>
      </c>
      <c r="K15" s="11">
        <v>0.08</v>
      </c>
      <c r="L15" s="11">
        <v>0.14000000000000001</v>
      </c>
      <c r="M15" s="9" t="s">
        <v>284</v>
      </c>
      <c r="N15" s="9" t="s">
        <v>295</v>
      </c>
      <c r="O15" s="2">
        <v>1</v>
      </c>
    </row>
    <row r="16" spans="1:15" x14ac:dyDescent="0.25">
      <c r="A16">
        <v>15</v>
      </c>
      <c r="B16" t="s">
        <v>1</v>
      </c>
      <c r="C16" t="s">
        <v>479</v>
      </c>
      <c r="D16" t="s">
        <v>479</v>
      </c>
      <c r="E16" t="s">
        <v>468</v>
      </c>
      <c r="F16" s="16" t="s">
        <v>469</v>
      </c>
      <c r="G16" s="16" t="s">
        <v>469</v>
      </c>
      <c r="H16" s="11" t="s">
        <v>196</v>
      </c>
      <c r="I16" s="16" t="s">
        <v>469</v>
      </c>
      <c r="J16" s="6" t="s">
        <v>293</v>
      </c>
      <c r="K16" s="11" t="s">
        <v>293</v>
      </c>
      <c r="L16" s="11" t="s">
        <v>293</v>
      </c>
      <c r="M16" s="9" t="s">
        <v>285</v>
      </c>
      <c r="N16" s="13"/>
      <c r="O16" s="2">
        <v>1</v>
      </c>
    </row>
    <row r="17" spans="1:15" x14ac:dyDescent="0.25">
      <c r="A17">
        <v>16</v>
      </c>
      <c r="B17" t="s">
        <v>1</v>
      </c>
      <c r="C17" t="s">
        <v>479</v>
      </c>
      <c r="D17" t="s">
        <v>479</v>
      </c>
      <c r="E17" s="16" t="s">
        <v>275</v>
      </c>
      <c r="F17" s="16" t="s">
        <v>469</v>
      </c>
      <c r="G17" s="16" t="s">
        <v>469</v>
      </c>
      <c r="H17" s="11" t="s">
        <v>196</v>
      </c>
      <c r="I17" s="16" t="s">
        <v>469</v>
      </c>
      <c r="J17" s="6" t="s">
        <v>293</v>
      </c>
      <c r="K17" s="11" t="s">
        <v>293</v>
      </c>
      <c r="L17" s="11" t="s">
        <v>293</v>
      </c>
      <c r="M17" s="9" t="s">
        <v>286</v>
      </c>
      <c r="N17" s="13"/>
      <c r="O17" s="2">
        <v>1</v>
      </c>
    </row>
    <row r="18" spans="1:15" x14ac:dyDescent="0.25">
      <c r="A18">
        <v>17</v>
      </c>
      <c r="B18" t="s">
        <v>1</v>
      </c>
      <c r="C18" t="s">
        <v>479</v>
      </c>
      <c r="D18" t="s">
        <v>479</v>
      </c>
      <c r="E18" s="16" t="s">
        <v>276</v>
      </c>
      <c r="F18" s="16" t="s">
        <v>469</v>
      </c>
      <c r="G18" s="16" t="s">
        <v>469</v>
      </c>
      <c r="H18" s="11" t="s">
        <v>196</v>
      </c>
      <c r="I18" s="16" t="s">
        <v>469</v>
      </c>
      <c r="J18" s="6">
        <v>0.15</v>
      </c>
      <c r="K18" s="11">
        <v>0.12</v>
      </c>
      <c r="L18" s="11">
        <v>0.18</v>
      </c>
      <c r="M18" s="9" t="s">
        <v>287</v>
      </c>
      <c r="N18" s="13"/>
      <c r="O18" s="2">
        <v>1</v>
      </c>
    </row>
    <row r="19" spans="1:15" x14ac:dyDescent="0.25">
      <c r="A19">
        <v>18</v>
      </c>
      <c r="B19" t="s">
        <v>1</v>
      </c>
      <c r="C19" t="s">
        <v>479</v>
      </c>
      <c r="D19" t="s">
        <v>479</v>
      </c>
      <c r="E19" s="16" t="s">
        <v>277</v>
      </c>
      <c r="F19" s="16" t="s">
        <v>469</v>
      </c>
      <c r="G19" s="16" t="s">
        <v>469</v>
      </c>
      <c r="H19" s="11" t="s">
        <v>196</v>
      </c>
      <c r="I19" s="16" t="s">
        <v>469</v>
      </c>
      <c r="J19" s="6">
        <v>0.16</v>
      </c>
      <c r="K19" s="11">
        <v>0.14000000000000001</v>
      </c>
      <c r="L19" s="11">
        <v>0.18</v>
      </c>
      <c r="M19" s="9" t="s">
        <v>288</v>
      </c>
      <c r="N19" s="13"/>
      <c r="O19" s="2">
        <v>1</v>
      </c>
    </row>
    <row r="20" spans="1:15" x14ac:dyDescent="0.25">
      <c r="A20">
        <v>19</v>
      </c>
      <c r="B20" t="s">
        <v>1</v>
      </c>
      <c r="C20" t="s">
        <v>479</v>
      </c>
      <c r="D20" t="s">
        <v>479</v>
      </c>
      <c r="E20" s="16" t="s">
        <v>455</v>
      </c>
      <c r="F20" s="16" t="s">
        <v>469</v>
      </c>
      <c r="G20" s="16" t="s">
        <v>469</v>
      </c>
      <c r="H20" s="11" t="s">
        <v>196</v>
      </c>
      <c r="I20" s="16" t="s">
        <v>469</v>
      </c>
      <c r="J20" s="6">
        <v>0.09</v>
      </c>
      <c r="K20" s="11">
        <f>(J20+L20)/2</f>
        <v>0.115</v>
      </c>
      <c r="L20" s="11">
        <v>0.14000000000000001</v>
      </c>
      <c r="M20" s="9" t="s">
        <v>456</v>
      </c>
      <c r="N20" s="13"/>
      <c r="O20" s="2">
        <v>1</v>
      </c>
    </row>
    <row r="21" spans="1:15" x14ac:dyDescent="0.25">
      <c r="A21">
        <v>20</v>
      </c>
      <c r="B21" t="s">
        <v>1</v>
      </c>
      <c r="C21" t="s">
        <v>479</v>
      </c>
      <c r="D21" t="s">
        <v>479</v>
      </c>
      <c r="E21" s="16" t="s">
        <v>278</v>
      </c>
      <c r="F21" s="16" t="s">
        <v>469</v>
      </c>
      <c r="G21" s="16" t="s">
        <v>469</v>
      </c>
      <c r="H21" s="11" t="s">
        <v>196</v>
      </c>
      <c r="I21" s="16" t="s">
        <v>469</v>
      </c>
      <c r="J21" s="6">
        <v>0.12</v>
      </c>
      <c r="K21" s="11">
        <v>0.12</v>
      </c>
      <c r="L21" s="11">
        <v>0.12</v>
      </c>
      <c r="M21" s="9" t="s">
        <v>289</v>
      </c>
      <c r="N21" s="13"/>
      <c r="O21" s="2">
        <v>1</v>
      </c>
    </row>
    <row r="22" spans="1:15" x14ac:dyDescent="0.25">
      <c r="A22">
        <v>21</v>
      </c>
      <c r="B22" t="s">
        <v>1</v>
      </c>
      <c r="C22" t="s">
        <v>479</v>
      </c>
      <c r="D22" t="s">
        <v>479</v>
      </c>
      <c r="E22" s="10" t="s">
        <v>279</v>
      </c>
      <c r="F22" s="16" t="s">
        <v>469</v>
      </c>
      <c r="G22" s="16" t="s">
        <v>469</v>
      </c>
      <c r="H22" s="11" t="s">
        <v>196</v>
      </c>
      <c r="I22" s="16" t="s">
        <v>469</v>
      </c>
      <c r="J22" s="24">
        <v>0.11</v>
      </c>
      <c r="K22" s="5">
        <v>0.09</v>
      </c>
      <c r="L22" s="5">
        <v>0.14000000000000001</v>
      </c>
      <c r="M22" s="19" t="s">
        <v>290</v>
      </c>
      <c r="N22" s="13"/>
      <c r="O22" s="2">
        <v>1</v>
      </c>
    </row>
    <row r="23" spans="1:15" x14ac:dyDescent="0.25">
      <c r="A23">
        <v>22</v>
      </c>
      <c r="B23" t="s">
        <v>1</v>
      </c>
      <c r="C23" t="s">
        <v>479</v>
      </c>
      <c r="D23" t="s">
        <v>479</v>
      </c>
      <c r="E23" s="16" t="s">
        <v>280</v>
      </c>
      <c r="F23" s="16" t="s">
        <v>469</v>
      </c>
      <c r="G23" s="16" t="s">
        <v>469</v>
      </c>
      <c r="H23" s="11" t="s">
        <v>196</v>
      </c>
      <c r="I23" s="16" t="s">
        <v>469</v>
      </c>
      <c r="J23" s="6" t="s">
        <v>293</v>
      </c>
      <c r="K23" s="11" t="s">
        <v>293</v>
      </c>
      <c r="L23" s="11" t="s">
        <v>293</v>
      </c>
      <c r="M23" s="9" t="s">
        <v>291</v>
      </c>
      <c r="N23" s="13"/>
      <c r="O23" s="2">
        <v>1</v>
      </c>
    </row>
    <row r="24" spans="1:15" x14ac:dyDescent="0.25">
      <c r="A24">
        <v>23</v>
      </c>
      <c r="B24" t="s">
        <v>1</v>
      </c>
      <c r="C24" t="s">
        <v>479</v>
      </c>
      <c r="D24" t="s">
        <v>479</v>
      </c>
      <c r="E24" s="16" t="s">
        <v>281</v>
      </c>
      <c r="F24" s="16" t="s">
        <v>469</v>
      </c>
      <c r="G24" s="16" t="s">
        <v>469</v>
      </c>
      <c r="H24" s="11" t="s">
        <v>196</v>
      </c>
      <c r="I24" s="16" t="s">
        <v>469</v>
      </c>
      <c r="J24" s="6">
        <v>0.11</v>
      </c>
      <c r="K24" s="11">
        <v>0.09</v>
      </c>
      <c r="L24" s="11">
        <v>0.14000000000000001</v>
      </c>
      <c r="M24" s="9" t="s">
        <v>292</v>
      </c>
      <c r="N24" s="13"/>
      <c r="O24" s="2">
        <v>1</v>
      </c>
    </row>
    <row r="25" spans="1:15" x14ac:dyDescent="0.25">
      <c r="A25">
        <v>24</v>
      </c>
      <c r="B25" t="s">
        <v>1</v>
      </c>
      <c r="C25" t="s">
        <v>479</v>
      </c>
      <c r="D25" t="s">
        <v>479</v>
      </c>
      <c r="E25" s="20" t="s">
        <v>207</v>
      </c>
      <c r="F25" s="16" t="s">
        <v>469</v>
      </c>
      <c r="G25" s="21" t="s">
        <v>208</v>
      </c>
      <c r="H25" s="11" t="s">
        <v>196</v>
      </c>
      <c r="I25" s="20" t="s">
        <v>209</v>
      </c>
      <c r="J25" s="6">
        <f>AVERAGE(K25:L25)</f>
        <v>7.0000000000000007E-2</v>
      </c>
      <c r="K25" s="11">
        <v>0.04</v>
      </c>
      <c r="L25" s="11">
        <v>0.1</v>
      </c>
      <c r="M25" s="10" t="s">
        <v>210</v>
      </c>
      <c r="N25" s="9"/>
      <c r="O25" s="2">
        <v>1</v>
      </c>
    </row>
    <row r="26" spans="1:15" x14ac:dyDescent="0.25">
      <c r="A26">
        <v>25</v>
      </c>
      <c r="B26" t="s">
        <v>1</v>
      </c>
      <c r="C26" t="s">
        <v>479</v>
      </c>
      <c r="D26" t="s">
        <v>479</v>
      </c>
      <c r="E26" s="20" t="s">
        <v>207</v>
      </c>
      <c r="F26" s="16" t="s">
        <v>469</v>
      </c>
      <c r="G26" s="21" t="s">
        <v>211</v>
      </c>
      <c r="H26" s="11" t="s">
        <v>196</v>
      </c>
      <c r="I26" s="20" t="s">
        <v>209</v>
      </c>
      <c r="J26" s="6">
        <f>AVERAGE(K26:L26)</f>
        <v>7.0000000000000007E-2</v>
      </c>
      <c r="K26" s="11">
        <v>0.04</v>
      </c>
      <c r="L26" s="11">
        <v>0.1</v>
      </c>
      <c r="M26" s="10" t="s">
        <v>210</v>
      </c>
      <c r="N26" s="9"/>
      <c r="O26" s="2">
        <v>1</v>
      </c>
    </row>
    <row r="27" spans="1:15" x14ac:dyDescent="0.25">
      <c r="A27">
        <v>26</v>
      </c>
      <c r="B27" t="s">
        <v>1</v>
      </c>
      <c r="C27" t="s">
        <v>479</v>
      </c>
      <c r="D27" t="s">
        <v>479</v>
      </c>
      <c r="E27" s="20" t="s">
        <v>207</v>
      </c>
      <c r="F27" s="16" t="s">
        <v>469</v>
      </c>
      <c r="G27" s="21" t="s">
        <v>212</v>
      </c>
      <c r="H27" s="11" t="s">
        <v>196</v>
      </c>
      <c r="I27" s="20" t="s">
        <v>209</v>
      </c>
      <c r="J27" s="6">
        <f t="shared" ref="J27:J50" si="0">AVERAGE(K27:L27)</f>
        <v>7.0000000000000007E-2</v>
      </c>
      <c r="K27" s="11">
        <v>0.04</v>
      </c>
      <c r="L27" s="11">
        <v>0.1</v>
      </c>
      <c r="M27" s="10" t="s">
        <v>210</v>
      </c>
      <c r="N27" s="9"/>
      <c r="O27" s="2">
        <v>1</v>
      </c>
    </row>
    <row r="28" spans="1:15" ht="30" x14ac:dyDescent="0.25">
      <c r="A28">
        <v>27</v>
      </c>
      <c r="B28" t="s">
        <v>1</v>
      </c>
      <c r="C28" t="s">
        <v>479</v>
      </c>
      <c r="D28" t="s">
        <v>479</v>
      </c>
      <c r="E28" s="20" t="s">
        <v>207</v>
      </c>
      <c r="F28" s="16" t="s">
        <v>469</v>
      </c>
      <c r="G28" s="21" t="s">
        <v>213</v>
      </c>
      <c r="H28" s="11" t="s">
        <v>196</v>
      </c>
      <c r="I28" s="20" t="s">
        <v>209</v>
      </c>
      <c r="J28" s="6">
        <f t="shared" si="0"/>
        <v>7.0000000000000007E-2</v>
      </c>
      <c r="K28" s="11">
        <v>0.04</v>
      </c>
      <c r="L28" s="11">
        <v>0.1</v>
      </c>
      <c r="M28" s="10" t="s">
        <v>210</v>
      </c>
      <c r="N28" s="9"/>
      <c r="O28" s="2">
        <v>1</v>
      </c>
    </row>
    <row r="29" spans="1:15" x14ac:dyDescent="0.25">
      <c r="A29">
        <v>28</v>
      </c>
      <c r="B29" t="s">
        <v>1</v>
      </c>
      <c r="C29" t="s">
        <v>479</v>
      </c>
      <c r="D29" t="s">
        <v>479</v>
      </c>
      <c r="E29" s="20" t="s">
        <v>207</v>
      </c>
      <c r="F29" s="16" t="s">
        <v>469</v>
      </c>
      <c r="G29" s="21" t="s">
        <v>214</v>
      </c>
      <c r="H29" s="11" t="s">
        <v>196</v>
      </c>
      <c r="I29" s="20" t="s">
        <v>209</v>
      </c>
      <c r="J29" s="6">
        <f t="shared" si="0"/>
        <v>7.0000000000000007E-2</v>
      </c>
      <c r="K29" s="11">
        <v>0.04</v>
      </c>
      <c r="L29" s="11">
        <v>0.1</v>
      </c>
      <c r="M29" s="10" t="s">
        <v>210</v>
      </c>
      <c r="N29" s="9"/>
      <c r="O29" s="2">
        <v>1</v>
      </c>
    </row>
    <row r="30" spans="1:15" x14ac:dyDescent="0.25">
      <c r="A30">
        <v>29</v>
      </c>
      <c r="B30" t="s">
        <v>1</v>
      </c>
      <c r="C30" t="s">
        <v>479</v>
      </c>
      <c r="D30" t="s">
        <v>479</v>
      </c>
      <c r="E30" s="20" t="s">
        <v>215</v>
      </c>
      <c r="F30" s="16" t="s">
        <v>469</v>
      </c>
      <c r="G30" s="9" t="s">
        <v>208</v>
      </c>
      <c r="H30" s="11" t="s">
        <v>196</v>
      </c>
      <c r="I30" s="9" t="s">
        <v>216</v>
      </c>
      <c r="J30" s="6">
        <f t="shared" si="0"/>
        <v>0.12</v>
      </c>
      <c r="K30" s="11">
        <v>0.08</v>
      </c>
      <c r="L30" s="11">
        <v>0.16</v>
      </c>
      <c r="M30" s="10" t="s">
        <v>210</v>
      </c>
      <c r="N30" s="9"/>
      <c r="O30" s="2">
        <v>1</v>
      </c>
    </row>
    <row r="31" spans="1:15" x14ac:dyDescent="0.25">
      <c r="A31">
        <v>30</v>
      </c>
      <c r="B31" t="s">
        <v>1</v>
      </c>
      <c r="C31" t="s">
        <v>479</v>
      </c>
      <c r="D31" t="s">
        <v>479</v>
      </c>
      <c r="E31" s="20" t="s">
        <v>215</v>
      </c>
      <c r="F31" s="16" t="s">
        <v>469</v>
      </c>
      <c r="G31" s="9" t="s">
        <v>211</v>
      </c>
      <c r="H31" s="11" t="s">
        <v>196</v>
      </c>
      <c r="I31" s="9" t="s">
        <v>216</v>
      </c>
      <c r="J31" s="6">
        <f t="shared" si="0"/>
        <v>0.12</v>
      </c>
      <c r="K31" s="11">
        <v>0.08</v>
      </c>
      <c r="L31" s="11">
        <v>0.16</v>
      </c>
      <c r="M31" s="10" t="s">
        <v>210</v>
      </c>
      <c r="N31" s="9"/>
      <c r="O31" s="2">
        <v>1</v>
      </c>
    </row>
    <row r="32" spans="1:15" x14ac:dyDescent="0.25">
      <c r="A32">
        <v>31</v>
      </c>
      <c r="B32" t="s">
        <v>1</v>
      </c>
      <c r="C32" t="s">
        <v>479</v>
      </c>
      <c r="D32" t="s">
        <v>479</v>
      </c>
      <c r="E32" s="20" t="s">
        <v>215</v>
      </c>
      <c r="F32" s="16" t="s">
        <v>469</v>
      </c>
      <c r="G32" s="9" t="s">
        <v>212</v>
      </c>
      <c r="H32" s="11" t="s">
        <v>196</v>
      </c>
      <c r="I32" s="9" t="s">
        <v>216</v>
      </c>
      <c r="J32" s="6">
        <f t="shared" si="0"/>
        <v>0.12</v>
      </c>
      <c r="K32" s="11">
        <v>0.08</v>
      </c>
      <c r="L32" s="11">
        <v>0.16</v>
      </c>
      <c r="M32" s="10" t="s">
        <v>210</v>
      </c>
      <c r="N32" s="9"/>
      <c r="O32" s="2">
        <v>1</v>
      </c>
    </row>
    <row r="33" spans="1:15" x14ac:dyDescent="0.25">
      <c r="A33">
        <v>32</v>
      </c>
      <c r="B33" t="s">
        <v>1</v>
      </c>
      <c r="C33" t="s">
        <v>479</v>
      </c>
      <c r="D33" t="s">
        <v>479</v>
      </c>
      <c r="E33" s="20" t="s">
        <v>215</v>
      </c>
      <c r="F33" s="16" t="s">
        <v>469</v>
      </c>
      <c r="G33" s="9" t="s">
        <v>213</v>
      </c>
      <c r="H33" s="11" t="s">
        <v>196</v>
      </c>
      <c r="I33" s="9" t="s">
        <v>216</v>
      </c>
      <c r="J33" s="6">
        <f t="shared" si="0"/>
        <v>0.12</v>
      </c>
      <c r="K33" s="11">
        <v>0.08</v>
      </c>
      <c r="L33" s="11">
        <v>0.16</v>
      </c>
      <c r="M33" s="10" t="s">
        <v>210</v>
      </c>
      <c r="N33" s="9"/>
      <c r="O33" s="2">
        <v>1</v>
      </c>
    </row>
    <row r="34" spans="1:15" x14ac:dyDescent="0.25">
      <c r="A34">
        <v>33</v>
      </c>
      <c r="B34" t="s">
        <v>1</v>
      </c>
      <c r="C34" t="s">
        <v>479</v>
      </c>
      <c r="D34" t="s">
        <v>479</v>
      </c>
      <c r="E34" s="20" t="s">
        <v>215</v>
      </c>
      <c r="F34" s="16" t="s">
        <v>469</v>
      </c>
      <c r="G34" s="9" t="s">
        <v>214</v>
      </c>
      <c r="H34" s="11" t="s">
        <v>196</v>
      </c>
      <c r="I34" s="9" t="s">
        <v>216</v>
      </c>
      <c r="J34" s="6">
        <f t="shared" si="0"/>
        <v>0.12</v>
      </c>
      <c r="K34" s="11">
        <v>0.08</v>
      </c>
      <c r="L34" s="11">
        <v>0.16</v>
      </c>
      <c r="M34" s="10" t="s">
        <v>210</v>
      </c>
      <c r="N34" s="9"/>
      <c r="O34" s="2">
        <v>1</v>
      </c>
    </row>
    <row r="35" spans="1:15" x14ac:dyDescent="0.25">
      <c r="A35">
        <v>34</v>
      </c>
      <c r="B35" t="s">
        <v>1</v>
      </c>
      <c r="C35" t="s">
        <v>479</v>
      </c>
      <c r="D35" t="s">
        <v>479</v>
      </c>
      <c r="E35" s="20" t="s">
        <v>215</v>
      </c>
      <c r="F35" s="16" t="s">
        <v>469</v>
      </c>
      <c r="G35" s="9" t="s">
        <v>217</v>
      </c>
      <c r="H35" s="11" t="s">
        <v>196</v>
      </c>
      <c r="I35" s="9" t="s">
        <v>216</v>
      </c>
      <c r="J35" s="6">
        <f t="shared" si="0"/>
        <v>0.12</v>
      </c>
      <c r="K35" s="11">
        <v>0.08</v>
      </c>
      <c r="L35" s="11">
        <v>0.16</v>
      </c>
      <c r="M35" s="10" t="s">
        <v>210</v>
      </c>
      <c r="N35" s="9"/>
      <c r="O35" s="2">
        <v>1</v>
      </c>
    </row>
    <row r="36" spans="1:15" x14ac:dyDescent="0.25">
      <c r="A36">
        <v>35</v>
      </c>
      <c r="B36" t="s">
        <v>1</v>
      </c>
      <c r="C36" t="s">
        <v>479</v>
      </c>
      <c r="D36" t="s">
        <v>479</v>
      </c>
      <c r="E36" s="20" t="s">
        <v>215</v>
      </c>
      <c r="F36" s="16" t="s">
        <v>469</v>
      </c>
      <c r="G36" s="9" t="s">
        <v>218</v>
      </c>
      <c r="H36" s="11" t="s">
        <v>196</v>
      </c>
      <c r="I36" s="9" t="s">
        <v>219</v>
      </c>
      <c r="J36" s="6">
        <f t="shared" si="0"/>
        <v>0.12</v>
      </c>
      <c r="K36" s="11">
        <v>0.08</v>
      </c>
      <c r="L36" s="11">
        <v>0.16</v>
      </c>
      <c r="M36" s="10" t="s">
        <v>210</v>
      </c>
      <c r="N36" s="9"/>
      <c r="O36" s="2">
        <v>1</v>
      </c>
    </row>
    <row r="37" spans="1:15" x14ac:dyDescent="0.25">
      <c r="A37">
        <v>36</v>
      </c>
      <c r="B37" t="s">
        <v>1</v>
      </c>
      <c r="C37" t="s">
        <v>479</v>
      </c>
      <c r="D37" t="s">
        <v>479</v>
      </c>
      <c r="E37" s="20" t="s">
        <v>215</v>
      </c>
      <c r="F37" s="16" t="s">
        <v>469</v>
      </c>
      <c r="G37" s="9" t="s">
        <v>220</v>
      </c>
      <c r="H37" s="11" t="s">
        <v>196</v>
      </c>
      <c r="I37" s="9" t="s">
        <v>221</v>
      </c>
      <c r="J37" s="6">
        <f t="shared" si="0"/>
        <v>0.12</v>
      </c>
      <c r="K37" s="11">
        <v>0.08</v>
      </c>
      <c r="L37" s="11">
        <v>0.16</v>
      </c>
      <c r="M37" s="10" t="s">
        <v>210</v>
      </c>
      <c r="N37" s="9"/>
      <c r="O37" s="2">
        <v>1</v>
      </c>
    </row>
    <row r="38" spans="1:15" x14ac:dyDescent="0.25">
      <c r="A38">
        <v>37</v>
      </c>
      <c r="B38" t="s">
        <v>1</v>
      </c>
      <c r="C38" t="s">
        <v>479</v>
      </c>
      <c r="D38" t="s">
        <v>479</v>
      </c>
      <c r="E38" s="20" t="s">
        <v>215</v>
      </c>
      <c r="F38" s="16" t="s">
        <v>469</v>
      </c>
      <c r="G38" s="9" t="s">
        <v>222</v>
      </c>
      <c r="H38" s="11" t="s">
        <v>196</v>
      </c>
      <c r="I38" s="9" t="s">
        <v>223</v>
      </c>
      <c r="J38" s="6">
        <f t="shared" si="0"/>
        <v>0.12</v>
      </c>
      <c r="K38" s="11">
        <v>0.08</v>
      </c>
      <c r="L38" s="11">
        <v>0.16</v>
      </c>
      <c r="M38" s="10" t="s">
        <v>210</v>
      </c>
      <c r="N38" s="9"/>
      <c r="O38" s="2">
        <v>1</v>
      </c>
    </row>
    <row r="39" spans="1:15" x14ac:dyDescent="0.25">
      <c r="A39">
        <v>38</v>
      </c>
      <c r="B39" t="s">
        <v>1</v>
      </c>
      <c r="C39" t="s">
        <v>479</v>
      </c>
      <c r="D39" t="s">
        <v>479</v>
      </c>
      <c r="E39" s="20" t="s">
        <v>224</v>
      </c>
      <c r="F39" s="16" t="s">
        <v>469</v>
      </c>
      <c r="G39" s="9" t="s">
        <v>222</v>
      </c>
      <c r="H39" s="11" t="s">
        <v>196</v>
      </c>
      <c r="I39" s="9" t="s">
        <v>225</v>
      </c>
      <c r="J39" s="6">
        <f t="shared" si="0"/>
        <v>0.19</v>
      </c>
      <c r="K39" s="11">
        <v>0.14000000000000001</v>
      </c>
      <c r="L39" s="11">
        <v>0.24</v>
      </c>
      <c r="M39" s="10" t="s">
        <v>210</v>
      </c>
      <c r="N39" s="9"/>
      <c r="O39" s="2">
        <v>1</v>
      </c>
    </row>
    <row r="40" spans="1:15" x14ac:dyDescent="0.25">
      <c r="A40">
        <v>39</v>
      </c>
      <c r="B40" t="s">
        <v>1</v>
      </c>
      <c r="C40" t="s">
        <v>479</v>
      </c>
      <c r="D40" t="s">
        <v>479</v>
      </c>
      <c r="E40" s="20" t="s">
        <v>224</v>
      </c>
      <c r="F40" s="16" t="s">
        <v>469</v>
      </c>
      <c r="G40" s="9" t="s">
        <v>226</v>
      </c>
      <c r="H40" s="11" t="s">
        <v>196</v>
      </c>
      <c r="I40" s="9" t="s">
        <v>227</v>
      </c>
      <c r="J40" s="6">
        <f t="shared" si="0"/>
        <v>0.19</v>
      </c>
      <c r="K40" s="11">
        <v>0.14000000000000001</v>
      </c>
      <c r="L40" s="11">
        <v>0.24</v>
      </c>
      <c r="M40" s="10" t="s">
        <v>210</v>
      </c>
      <c r="N40" s="9"/>
      <c r="O40" s="2">
        <v>1</v>
      </c>
    </row>
    <row r="41" spans="1:15" x14ac:dyDescent="0.25">
      <c r="A41">
        <v>40</v>
      </c>
      <c r="B41" t="s">
        <v>1</v>
      </c>
      <c r="C41" t="s">
        <v>479</v>
      </c>
      <c r="D41" t="s">
        <v>479</v>
      </c>
      <c r="E41" s="20" t="s">
        <v>224</v>
      </c>
      <c r="F41" s="16" t="s">
        <v>469</v>
      </c>
      <c r="G41" s="9" t="s">
        <v>212</v>
      </c>
      <c r="H41" s="11" t="s">
        <v>196</v>
      </c>
      <c r="I41" s="9" t="s">
        <v>227</v>
      </c>
      <c r="J41" s="6">
        <f t="shared" si="0"/>
        <v>0.19</v>
      </c>
      <c r="K41" s="11">
        <v>0.14000000000000001</v>
      </c>
      <c r="L41" s="11">
        <v>0.24</v>
      </c>
      <c r="M41" s="10" t="s">
        <v>210</v>
      </c>
      <c r="N41" s="9"/>
      <c r="O41" s="2">
        <v>1</v>
      </c>
    </row>
    <row r="42" spans="1:15" x14ac:dyDescent="0.25">
      <c r="A42">
        <v>41</v>
      </c>
      <c r="B42" t="s">
        <v>1</v>
      </c>
      <c r="C42" t="s">
        <v>479</v>
      </c>
      <c r="D42" t="s">
        <v>479</v>
      </c>
      <c r="E42" s="20" t="s">
        <v>224</v>
      </c>
      <c r="F42" s="16" t="s">
        <v>469</v>
      </c>
      <c r="G42" s="9" t="s">
        <v>213</v>
      </c>
      <c r="H42" s="11" t="s">
        <v>196</v>
      </c>
      <c r="I42" s="9" t="s">
        <v>197</v>
      </c>
      <c r="J42" s="6">
        <f t="shared" si="0"/>
        <v>0.19</v>
      </c>
      <c r="K42" s="11">
        <v>0.14000000000000001</v>
      </c>
      <c r="L42" s="11">
        <v>0.24</v>
      </c>
      <c r="M42" s="10" t="s">
        <v>210</v>
      </c>
      <c r="N42" s="9"/>
      <c r="O42" s="2">
        <v>1</v>
      </c>
    </row>
    <row r="43" spans="1:15" x14ac:dyDescent="0.25">
      <c r="A43">
        <v>42</v>
      </c>
      <c r="B43" t="s">
        <v>1</v>
      </c>
      <c r="C43" t="s">
        <v>479</v>
      </c>
      <c r="D43" t="s">
        <v>479</v>
      </c>
      <c r="E43" s="20" t="s">
        <v>224</v>
      </c>
      <c r="F43" s="16" t="s">
        <v>469</v>
      </c>
      <c r="G43" s="9" t="s">
        <v>214</v>
      </c>
      <c r="H43" s="11" t="s">
        <v>196</v>
      </c>
      <c r="I43" s="9" t="s">
        <v>197</v>
      </c>
      <c r="J43" s="6">
        <f t="shared" si="0"/>
        <v>0.19</v>
      </c>
      <c r="K43" s="11">
        <v>0.14000000000000001</v>
      </c>
      <c r="L43" s="11">
        <v>0.24</v>
      </c>
      <c r="M43" s="10" t="s">
        <v>210</v>
      </c>
      <c r="N43" s="9"/>
      <c r="O43" s="2">
        <v>1</v>
      </c>
    </row>
    <row r="44" spans="1:15" x14ac:dyDescent="0.25">
      <c r="A44">
        <v>43</v>
      </c>
      <c r="B44" t="s">
        <v>1</v>
      </c>
      <c r="C44" t="s">
        <v>479</v>
      </c>
      <c r="D44" t="s">
        <v>479</v>
      </c>
      <c r="E44" s="20" t="s">
        <v>224</v>
      </c>
      <c r="F44" s="16" t="s">
        <v>469</v>
      </c>
      <c r="G44" s="9" t="s">
        <v>228</v>
      </c>
      <c r="H44" s="11" t="s">
        <v>196</v>
      </c>
      <c r="I44" s="9" t="s">
        <v>197</v>
      </c>
      <c r="J44" s="6">
        <f t="shared" si="0"/>
        <v>0.19</v>
      </c>
      <c r="K44" s="11">
        <v>0.14000000000000001</v>
      </c>
      <c r="L44" s="11">
        <v>0.24</v>
      </c>
      <c r="M44" s="10" t="s">
        <v>210</v>
      </c>
      <c r="N44" s="9"/>
      <c r="O44" s="2">
        <v>1</v>
      </c>
    </row>
    <row r="45" spans="1:15" x14ac:dyDescent="0.25">
      <c r="A45">
        <v>44</v>
      </c>
      <c r="B45" t="s">
        <v>1</v>
      </c>
      <c r="C45" t="s">
        <v>479</v>
      </c>
      <c r="D45" t="s">
        <v>479</v>
      </c>
      <c r="E45" s="20" t="s">
        <v>229</v>
      </c>
      <c r="F45" s="16" t="s">
        <v>469</v>
      </c>
      <c r="G45" s="9" t="s">
        <v>222</v>
      </c>
      <c r="H45" s="11" t="s">
        <v>196</v>
      </c>
      <c r="I45" s="9" t="s">
        <v>230</v>
      </c>
      <c r="J45" s="6">
        <f t="shared" si="0"/>
        <v>0.27500000000000002</v>
      </c>
      <c r="K45" s="11">
        <v>0.2</v>
      </c>
      <c r="L45" s="11">
        <v>0.35</v>
      </c>
      <c r="M45" s="10" t="s">
        <v>210</v>
      </c>
      <c r="N45" s="9"/>
      <c r="O45" s="2">
        <v>1</v>
      </c>
    </row>
    <row r="46" spans="1:15" x14ac:dyDescent="0.25">
      <c r="A46">
        <v>45</v>
      </c>
      <c r="B46" t="s">
        <v>1</v>
      </c>
      <c r="C46" t="s">
        <v>479</v>
      </c>
      <c r="D46" t="s">
        <v>479</v>
      </c>
      <c r="E46" s="20" t="s">
        <v>229</v>
      </c>
      <c r="F46" s="16" t="s">
        <v>469</v>
      </c>
      <c r="G46" s="9" t="s">
        <v>231</v>
      </c>
      <c r="H46" s="11" t="s">
        <v>196</v>
      </c>
      <c r="I46" s="9" t="s">
        <v>197</v>
      </c>
      <c r="J46" s="6">
        <f t="shared" si="0"/>
        <v>0.27500000000000002</v>
      </c>
      <c r="K46" s="11">
        <v>0.2</v>
      </c>
      <c r="L46" s="11">
        <v>0.35</v>
      </c>
      <c r="M46" s="10" t="s">
        <v>210</v>
      </c>
      <c r="N46" s="9"/>
      <c r="O46" s="2">
        <v>1</v>
      </c>
    </row>
    <row r="47" spans="1:15" x14ac:dyDescent="0.25">
      <c r="A47">
        <v>46</v>
      </c>
      <c r="B47" t="s">
        <v>1</v>
      </c>
      <c r="C47" t="s">
        <v>479</v>
      </c>
      <c r="D47" t="s">
        <v>479</v>
      </c>
      <c r="E47" s="20" t="s">
        <v>229</v>
      </c>
      <c r="F47" s="16" t="s">
        <v>469</v>
      </c>
      <c r="G47" s="9" t="s">
        <v>218</v>
      </c>
      <c r="H47" s="11" t="s">
        <v>196</v>
      </c>
      <c r="I47" s="9" t="s">
        <v>197</v>
      </c>
      <c r="J47" s="6">
        <f t="shared" si="0"/>
        <v>0.27500000000000002</v>
      </c>
      <c r="K47" s="11">
        <v>0.2</v>
      </c>
      <c r="L47" s="11">
        <v>0.35</v>
      </c>
      <c r="M47" s="10" t="s">
        <v>210</v>
      </c>
      <c r="N47" s="9"/>
      <c r="O47" s="2">
        <v>1</v>
      </c>
    </row>
    <row r="48" spans="1:15" x14ac:dyDescent="0.25">
      <c r="A48">
        <v>47</v>
      </c>
      <c r="B48" t="s">
        <v>1</v>
      </c>
      <c r="C48" t="s">
        <v>479</v>
      </c>
      <c r="D48" t="s">
        <v>479</v>
      </c>
      <c r="E48" s="20" t="s">
        <v>232</v>
      </c>
      <c r="F48" s="16" t="s">
        <v>469</v>
      </c>
      <c r="G48" s="9" t="s">
        <v>233</v>
      </c>
      <c r="H48" s="11" t="s">
        <v>196</v>
      </c>
      <c r="I48" s="9" t="s">
        <v>197</v>
      </c>
      <c r="J48" s="6">
        <f t="shared" si="0"/>
        <v>0.32499999999999996</v>
      </c>
      <c r="K48" s="11">
        <v>0.3</v>
      </c>
      <c r="L48" s="11">
        <v>0.35</v>
      </c>
      <c r="M48" s="10" t="s">
        <v>210</v>
      </c>
      <c r="N48" s="9"/>
      <c r="O48" s="2">
        <v>1</v>
      </c>
    </row>
    <row r="49" spans="1:15" x14ac:dyDescent="0.25">
      <c r="A49">
        <v>48</v>
      </c>
      <c r="B49" t="s">
        <v>1</v>
      </c>
      <c r="C49" t="s">
        <v>479</v>
      </c>
      <c r="D49" t="s">
        <v>479</v>
      </c>
      <c r="E49" s="20" t="s">
        <v>232</v>
      </c>
      <c r="F49" s="16" t="s">
        <v>469</v>
      </c>
      <c r="G49" s="9" t="s">
        <v>222</v>
      </c>
      <c r="H49" s="11" t="s">
        <v>196</v>
      </c>
      <c r="I49" s="9" t="s">
        <v>197</v>
      </c>
      <c r="J49" s="6">
        <f t="shared" si="0"/>
        <v>0.32499999999999996</v>
      </c>
      <c r="K49" s="11">
        <v>0.3</v>
      </c>
      <c r="L49" s="11">
        <v>0.35</v>
      </c>
      <c r="M49" s="10" t="s">
        <v>210</v>
      </c>
      <c r="N49" s="9"/>
      <c r="O49" s="2">
        <v>1</v>
      </c>
    </row>
    <row r="50" spans="1:15" x14ac:dyDescent="0.25">
      <c r="A50">
        <v>49</v>
      </c>
      <c r="B50" t="s">
        <v>1</v>
      </c>
      <c r="C50" t="s">
        <v>479</v>
      </c>
      <c r="D50" t="s">
        <v>479</v>
      </c>
      <c r="E50" s="20" t="s">
        <v>232</v>
      </c>
      <c r="F50" s="16" t="s">
        <v>469</v>
      </c>
      <c r="G50" s="9" t="s">
        <v>234</v>
      </c>
      <c r="H50" s="11" t="s">
        <v>196</v>
      </c>
      <c r="I50" s="9" t="s">
        <v>197</v>
      </c>
      <c r="J50" s="6">
        <f t="shared" si="0"/>
        <v>0.32499999999999996</v>
      </c>
      <c r="K50" s="11">
        <v>0.3</v>
      </c>
      <c r="L50" s="11">
        <v>0.35</v>
      </c>
      <c r="M50" s="10" t="s">
        <v>210</v>
      </c>
      <c r="N50" s="9"/>
      <c r="O50" s="2">
        <v>1</v>
      </c>
    </row>
    <row r="51" spans="1:15" x14ac:dyDescent="0.25">
      <c r="F51" s="16"/>
      <c r="G51" s="16"/>
      <c r="H51" s="11"/>
      <c r="I51" s="9"/>
      <c r="J51" s="6"/>
      <c r="K51" s="11"/>
      <c r="L51" s="11"/>
      <c r="M51" s="9"/>
      <c r="N51" s="9"/>
      <c r="O51" s="2"/>
    </row>
    <row r="52" spans="1:15" x14ac:dyDescent="0.25">
      <c r="F52" s="16"/>
      <c r="G52" s="16"/>
      <c r="H52" s="11"/>
      <c r="I52" s="9"/>
      <c r="J52" s="6"/>
      <c r="K52" s="11"/>
      <c r="L52" s="11"/>
      <c r="M52" s="9"/>
      <c r="N52" s="9"/>
      <c r="O52" s="2"/>
    </row>
    <row r="53" spans="1:15" x14ac:dyDescent="0.25">
      <c r="F53" s="16"/>
      <c r="G53" s="16"/>
      <c r="H53" s="11"/>
      <c r="I53" s="9"/>
      <c r="J53" s="6"/>
      <c r="K53" s="11"/>
      <c r="L53" s="11"/>
      <c r="M53" s="9"/>
      <c r="N53" s="9"/>
      <c r="O53" s="2"/>
    </row>
    <row r="54" spans="1:15" x14ac:dyDescent="0.25">
      <c r="F54" s="16"/>
      <c r="G54" s="16"/>
      <c r="H54" s="11"/>
      <c r="I54" s="9"/>
      <c r="J54" s="6"/>
      <c r="K54" s="11"/>
      <c r="L54" s="11"/>
      <c r="M54" s="9"/>
      <c r="N54" s="9"/>
      <c r="O54" s="2"/>
    </row>
    <row r="55" spans="1:15" x14ac:dyDescent="0.25">
      <c r="F55" s="16"/>
      <c r="G55" s="16"/>
      <c r="H55" s="11"/>
      <c r="I55" s="9"/>
      <c r="J55" s="6"/>
      <c r="K55" s="11"/>
      <c r="L55" s="11"/>
      <c r="M55" s="9"/>
      <c r="N55" s="9"/>
      <c r="O55" s="2"/>
    </row>
    <row r="56" spans="1:15" x14ac:dyDescent="0.25">
      <c r="F56" s="16"/>
      <c r="G56" s="16"/>
      <c r="H56" s="11"/>
      <c r="I56" s="9"/>
      <c r="J56" s="6"/>
      <c r="K56" s="11"/>
      <c r="L56" s="11"/>
      <c r="M56" s="9"/>
      <c r="N56" s="9"/>
      <c r="O56" s="2"/>
    </row>
    <row r="57" spans="1:15" x14ac:dyDescent="0.25">
      <c r="F57" s="16"/>
      <c r="G57" s="16"/>
      <c r="H57" s="11"/>
      <c r="I57" s="9"/>
      <c r="J57" s="6"/>
      <c r="K57" s="11"/>
      <c r="L57" s="11"/>
      <c r="M57" s="9"/>
      <c r="N57" s="9"/>
      <c r="O57" s="2"/>
    </row>
    <row r="58" spans="1:15" x14ac:dyDescent="0.25">
      <c r="F58" s="16"/>
      <c r="G58" s="16"/>
      <c r="H58" s="11"/>
      <c r="I58" s="9"/>
      <c r="J58" s="6"/>
      <c r="K58" s="11"/>
      <c r="L58" s="11"/>
      <c r="M58" s="9"/>
      <c r="N58" s="9"/>
      <c r="O58" s="2"/>
    </row>
    <row r="59" spans="1:15" x14ac:dyDescent="0.25">
      <c r="F59" s="16"/>
      <c r="G59" s="16"/>
      <c r="H59" s="11"/>
      <c r="I59" s="9"/>
      <c r="J59" s="6"/>
      <c r="K59" s="11"/>
      <c r="L59" s="11"/>
      <c r="M59" s="9"/>
      <c r="N59" s="9"/>
      <c r="O59" s="2"/>
    </row>
    <row r="60" spans="1:15" x14ac:dyDescent="0.25">
      <c r="F60" s="16"/>
      <c r="G60" s="16"/>
      <c r="H60" s="11"/>
      <c r="I60" s="9"/>
      <c r="J60" s="6"/>
      <c r="K60" s="11"/>
      <c r="L60" s="11"/>
      <c r="M60" s="9"/>
      <c r="N60" s="9"/>
      <c r="O60" s="2"/>
    </row>
    <row r="61" spans="1:15" x14ac:dyDescent="0.25">
      <c r="F61" s="16"/>
      <c r="G61" s="16"/>
      <c r="H61" s="11"/>
      <c r="I61" s="9"/>
      <c r="J61" s="6"/>
      <c r="K61" s="11"/>
      <c r="L61" s="11"/>
      <c r="M61" s="9"/>
      <c r="N61" s="9"/>
      <c r="O61" s="2"/>
    </row>
    <row r="62" spans="1:15" x14ac:dyDescent="0.25">
      <c r="F62" s="16"/>
      <c r="G62" s="16"/>
      <c r="H62" s="11"/>
      <c r="I62" s="9"/>
      <c r="J62" s="6"/>
      <c r="K62" s="11"/>
      <c r="L62" s="11"/>
      <c r="M62" s="9"/>
      <c r="N62" s="9"/>
      <c r="O62" s="2"/>
    </row>
    <row r="63" spans="1:15" x14ac:dyDescent="0.25">
      <c r="F63" s="16"/>
      <c r="G63" s="16"/>
      <c r="H63" s="11"/>
      <c r="I63" s="9"/>
      <c r="J63" s="6"/>
      <c r="K63" s="11"/>
      <c r="L63" s="11"/>
      <c r="M63" s="9"/>
      <c r="N63" s="9"/>
      <c r="O63" s="2"/>
    </row>
    <row r="64" spans="1:15" x14ac:dyDescent="0.25">
      <c r="F64" s="16"/>
      <c r="G64" s="16"/>
      <c r="H64" s="11"/>
      <c r="I64" s="9"/>
      <c r="J64" s="6"/>
      <c r="K64" s="11"/>
      <c r="L64" s="11"/>
      <c r="M64" s="9"/>
      <c r="N64" s="9"/>
      <c r="O64" s="2"/>
    </row>
    <row r="65" spans="6:15" x14ac:dyDescent="0.25">
      <c r="F65" s="16"/>
      <c r="G65" s="16"/>
      <c r="H65" s="11"/>
      <c r="I65" s="9"/>
      <c r="J65" s="6"/>
      <c r="K65" s="11"/>
      <c r="L65" s="11"/>
      <c r="M65" s="9"/>
      <c r="N65" s="9"/>
      <c r="O65" s="2"/>
    </row>
    <row r="66" spans="6:15" x14ac:dyDescent="0.25">
      <c r="F66" s="16"/>
      <c r="G66" s="16"/>
      <c r="H66" s="11"/>
      <c r="I66" s="9"/>
      <c r="J66" s="6"/>
      <c r="K66" s="11"/>
      <c r="L66" s="11"/>
      <c r="M66" s="9"/>
      <c r="N66" s="9"/>
      <c r="O66" s="2"/>
    </row>
    <row r="67" spans="6:15" x14ac:dyDescent="0.25">
      <c r="F67" s="16"/>
      <c r="G67" s="16"/>
      <c r="H67" s="11"/>
      <c r="I67" s="9"/>
      <c r="J67" s="6"/>
      <c r="K67" s="11"/>
      <c r="L67" s="11"/>
      <c r="M67" s="9"/>
      <c r="N67" s="9"/>
      <c r="O67" s="2"/>
    </row>
    <row r="68" spans="6:15" x14ac:dyDescent="0.25">
      <c r="F68" s="16"/>
      <c r="G68" s="16"/>
      <c r="H68" s="11"/>
      <c r="I68" s="9"/>
      <c r="J68" s="6"/>
      <c r="K68" s="11"/>
      <c r="L68" s="11"/>
      <c r="M68" s="9"/>
      <c r="N68" s="9"/>
      <c r="O68" s="2"/>
    </row>
    <row r="69" spans="6:15" x14ac:dyDescent="0.25">
      <c r="F69" s="16"/>
      <c r="G69" s="16"/>
      <c r="H69" s="11"/>
      <c r="I69" s="9"/>
      <c r="J69" s="6"/>
      <c r="K69" s="11"/>
      <c r="L69" s="11"/>
      <c r="M69" s="9"/>
      <c r="N69" s="9"/>
      <c r="O69" s="2"/>
    </row>
    <row r="70" spans="6:15" x14ac:dyDescent="0.25">
      <c r="F70" s="16"/>
      <c r="G70" s="16"/>
      <c r="H70" s="11"/>
      <c r="I70" s="9"/>
      <c r="J70" s="6"/>
      <c r="K70" s="11"/>
      <c r="L70" s="11"/>
      <c r="M70" s="9"/>
      <c r="N70" s="9"/>
      <c r="O70" s="2"/>
    </row>
    <row r="71" spans="6:15" x14ac:dyDescent="0.25">
      <c r="F71" s="16"/>
      <c r="G71" s="16"/>
      <c r="H71" s="11"/>
      <c r="I71" s="9"/>
      <c r="J71" s="6"/>
      <c r="K71" s="11"/>
      <c r="L71" s="11"/>
      <c r="M71" s="9"/>
      <c r="N71" s="9"/>
      <c r="O71" s="2"/>
    </row>
    <row r="72" spans="6:15" x14ac:dyDescent="0.25">
      <c r="F72" s="16"/>
      <c r="G72" s="16"/>
      <c r="H72" s="11"/>
      <c r="I72" s="9"/>
      <c r="J72" s="6"/>
      <c r="K72" s="11"/>
      <c r="L72" s="11"/>
      <c r="M72" s="9"/>
      <c r="N72" s="9"/>
      <c r="O72" s="2"/>
    </row>
    <row r="73" spans="6:15" x14ac:dyDescent="0.25">
      <c r="F73" s="16"/>
      <c r="G73" s="16"/>
      <c r="H73" s="11"/>
      <c r="I73" s="9"/>
      <c r="J73" s="6"/>
      <c r="K73" s="11"/>
      <c r="L73" s="11"/>
      <c r="M73" s="9"/>
      <c r="N73" s="9"/>
      <c r="O73" s="2"/>
    </row>
    <row r="74" spans="6:15" x14ac:dyDescent="0.25">
      <c r="F74" s="16"/>
      <c r="G74" s="16"/>
      <c r="H74" s="11"/>
      <c r="I74" s="9"/>
      <c r="J74" s="6"/>
      <c r="K74" s="11"/>
      <c r="L74" s="11"/>
      <c r="M74" s="9"/>
      <c r="N74" s="9"/>
      <c r="O74" s="2"/>
    </row>
    <row r="75" spans="6:15" x14ac:dyDescent="0.25">
      <c r="F75" s="16"/>
      <c r="G75" s="16"/>
      <c r="H75" s="11"/>
      <c r="I75" s="9"/>
      <c r="J75" s="6"/>
      <c r="K75" s="11"/>
      <c r="L75" s="11"/>
      <c r="M75" s="9"/>
      <c r="N75" s="9"/>
      <c r="O75" s="2"/>
    </row>
    <row r="76" spans="6:15" x14ac:dyDescent="0.25">
      <c r="F76" s="16"/>
      <c r="G76" s="16"/>
      <c r="H76" s="11"/>
      <c r="I76" s="9"/>
      <c r="J76" s="6"/>
      <c r="K76" s="11"/>
      <c r="L76" s="11"/>
      <c r="M76" s="9"/>
      <c r="N76" s="9"/>
      <c r="O76" s="2"/>
    </row>
    <row r="77" spans="6:15" x14ac:dyDescent="0.25">
      <c r="F77" s="16"/>
      <c r="G77" s="16"/>
      <c r="H77" s="11"/>
      <c r="I77" s="9"/>
      <c r="J77" s="6"/>
      <c r="K77" s="11"/>
      <c r="L77" s="11"/>
      <c r="M77" s="9"/>
      <c r="N77" s="9"/>
      <c r="O77" s="2"/>
    </row>
    <row r="78" spans="6:15" x14ac:dyDescent="0.25">
      <c r="F78" s="16"/>
      <c r="G78" s="16"/>
      <c r="H78" s="11"/>
      <c r="I78" s="9"/>
      <c r="J78" s="6"/>
      <c r="K78" s="11"/>
      <c r="L78" s="11"/>
      <c r="M78" s="9"/>
      <c r="N78" s="9"/>
      <c r="O78" s="2"/>
    </row>
    <row r="79" spans="6:15" x14ac:dyDescent="0.25">
      <c r="F79" s="16"/>
      <c r="G79" s="16"/>
      <c r="H79" s="11"/>
      <c r="I79" s="9"/>
      <c r="J79" s="6"/>
      <c r="K79" s="11"/>
      <c r="L79" s="11"/>
      <c r="M79" s="9"/>
      <c r="N79" s="9"/>
      <c r="O79" s="2"/>
    </row>
    <row r="80" spans="6:15" x14ac:dyDescent="0.25">
      <c r="F80" s="16"/>
      <c r="G80" s="16"/>
      <c r="H80" s="11"/>
      <c r="I80" s="9"/>
      <c r="J80" s="6"/>
      <c r="K80" s="11"/>
      <c r="L80" s="11"/>
      <c r="M80" s="9"/>
      <c r="N80" s="9"/>
      <c r="O80" s="2"/>
    </row>
    <row r="81" spans="6:15" x14ac:dyDescent="0.25">
      <c r="F81" s="16"/>
      <c r="G81" s="16"/>
      <c r="H81" s="11"/>
      <c r="I81" s="9"/>
      <c r="J81" s="6"/>
      <c r="K81" s="11"/>
      <c r="L81" s="11"/>
      <c r="M81" s="9"/>
      <c r="N81" s="9"/>
      <c r="O81" s="2"/>
    </row>
    <row r="82" spans="6:15" x14ac:dyDescent="0.25">
      <c r="F82" s="16"/>
      <c r="G82" s="16"/>
      <c r="H82" s="11"/>
      <c r="I82" s="9"/>
      <c r="J82" s="6"/>
      <c r="K82" s="11"/>
      <c r="L82" s="11"/>
      <c r="M82" s="9"/>
      <c r="N82" s="9"/>
      <c r="O82" s="2"/>
    </row>
    <row r="83" spans="6:15" x14ac:dyDescent="0.25">
      <c r="F83" s="16"/>
      <c r="G83" s="16"/>
      <c r="H83" s="11"/>
      <c r="I83" s="9"/>
      <c r="J83" s="6"/>
      <c r="K83" s="11"/>
      <c r="L83" s="11"/>
      <c r="M83" s="9"/>
      <c r="N83" s="9"/>
      <c r="O83" s="2"/>
    </row>
    <row r="84" spans="6:15" x14ac:dyDescent="0.25">
      <c r="F84" s="16"/>
      <c r="G84" s="16"/>
      <c r="H84" s="11"/>
      <c r="I84" s="9"/>
      <c r="J84" s="6"/>
      <c r="K84" s="11"/>
      <c r="L84" s="11"/>
      <c r="M84" s="9"/>
      <c r="N84" s="9"/>
      <c r="O84" s="2"/>
    </row>
    <row r="85" spans="6:15" x14ac:dyDescent="0.25">
      <c r="F85" s="16"/>
      <c r="G85" s="16"/>
      <c r="H85" s="11"/>
      <c r="I85" s="9"/>
      <c r="J85" s="6"/>
      <c r="K85" s="11"/>
      <c r="L85" s="11"/>
      <c r="M85" s="9"/>
      <c r="N85" s="9"/>
      <c r="O85" s="2"/>
    </row>
    <row r="86" spans="6:15" x14ac:dyDescent="0.25">
      <c r="F86" s="16"/>
      <c r="G86" s="16"/>
      <c r="H86" s="11"/>
      <c r="I86" s="9"/>
      <c r="J86" s="6"/>
      <c r="K86" s="11"/>
      <c r="L86" s="11"/>
      <c r="M86" s="9"/>
      <c r="N86" s="9"/>
      <c r="O86" s="2"/>
    </row>
    <row r="87" spans="6:15" x14ac:dyDescent="0.25">
      <c r="F87" s="16"/>
      <c r="G87" s="16"/>
      <c r="H87" s="11"/>
      <c r="I87" s="9"/>
      <c r="J87" s="6"/>
      <c r="K87" s="11"/>
      <c r="L87" s="11"/>
      <c r="M87" s="9"/>
      <c r="N87" s="9"/>
      <c r="O87" s="2"/>
    </row>
    <row r="88" spans="6:15" x14ac:dyDescent="0.25">
      <c r="F88" s="16"/>
      <c r="G88" s="16"/>
      <c r="H88" s="11"/>
      <c r="I88" s="9"/>
      <c r="J88" s="6"/>
      <c r="K88" s="11"/>
      <c r="L88" s="11"/>
      <c r="M88" s="9"/>
      <c r="N88" s="9"/>
      <c r="O88" s="2"/>
    </row>
    <row r="89" spans="6:15" x14ac:dyDescent="0.25">
      <c r="F89" s="16"/>
      <c r="G89" s="16"/>
      <c r="H89" s="11"/>
      <c r="I89" s="9"/>
      <c r="J89" s="6"/>
      <c r="K89" s="11"/>
      <c r="L89" s="11"/>
      <c r="M89" s="9"/>
      <c r="N89" s="9"/>
      <c r="O89" s="2"/>
    </row>
    <row r="90" spans="6:15" x14ac:dyDescent="0.25">
      <c r="F90" s="16"/>
      <c r="G90" s="16"/>
      <c r="H90" s="11"/>
      <c r="I90" s="9"/>
      <c r="J90" s="6"/>
      <c r="K90" s="11"/>
      <c r="L90" s="11"/>
      <c r="M90" s="9"/>
      <c r="N90" s="9"/>
      <c r="O90" s="2"/>
    </row>
    <row r="91" spans="6:15" x14ac:dyDescent="0.25">
      <c r="F91" s="16"/>
      <c r="G91" s="16"/>
      <c r="H91" s="11"/>
      <c r="I91" s="9"/>
      <c r="J91" s="6"/>
      <c r="K91" s="11"/>
      <c r="L91" s="11"/>
      <c r="M91" s="9"/>
      <c r="N91" s="9"/>
      <c r="O91" s="2"/>
    </row>
    <row r="92" spans="6:15" x14ac:dyDescent="0.25">
      <c r="F92" s="16"/>
      <c r="G92" s="16"/>
      <c r="H92" s="11"/>
      <c r="I92" s="9"/>
      <c r="J92" s="6"/>
      <c r="K92" s="11"/>
      <c r="L92" s="11"/>
      <c r="M92" s="9"/>
      <c r="N92" s="9"/>
      <c r="O92" s="2"/>
    </row>
    <row r="93" spans="6:15" x14ac:dyDescent="0.25">
      <c r="F93" s="16"/>
      <c r="G93" s="16"/>
      <c r="H93" s="11"/>
      <c r="I93" s="9"/>
      <c r="J93" s="6"/>
      <c r="K93" s="11"/>
      <c r="L93" s="11"/>
      <c r="M93" s="9"/>
      <c r="N93" s="9"/>
      <c r="O93" s="2"/>
    </row>
    <row r="94" spans="6:15" x14ac:dyDescent="0.25">
      <c r="F94" s="16"/>
      <c r="G94" s="16"/>
      <c r="H94" s="11"/>
      <c r="I94" s="9"/>
      <c r="J94" s="6"/>
      <c r="K94" s="11"/>
      <c r="L94" s="11"/>
      <c r="M94" s="9"/>
      <c r="N94" s="9"/>
      <c r="O94" s="2"/>
    </row>
    <row r="95" spans="6:15" x14ac:dyDescent="0.25">
      <c r="F95" s="16"/>
      <c r="G95" s="16"/>
      <c r="H95" s="11"/>
      <c r="I95" s="9"/>
      <c r="J95" s="6"/>
      <c r="K95" s="11"/>
      <c r="L95" s="11"/>
      <c r="M95" s="9"/>
      <c r="N95" s="9"/>
      <c r="O95" s="2"/>
    </row>
    <row r="96" spans="6:15" x14ac:dyDescent="0.25">
      <c r="F96" s="16"/>
      <c r="G96" s="16"/>
      <c r="H96" s="11"/>
      <c r="I96" s="9"/>
      <c r="J96" s="6"/>
      <c r="K96" s="11"/>
      <c r="L96" s="11"/>
      <c r="M96" s="9"/>
      <c r="N96" s="9"/>
      <c r="O96" s="2"/>
    </row>
    <row r="97" spans="6:15" x14ac:dyDescent="0.25">
      <c r="F97" s="9"/>
      <c r="G97" s="9"/>
      <c r="H97" s="9"/>
      <c r="I97" s="9"/>
      <c r="J97" s="2"/>
      <c r="K97" s="9"/>
      <c r="L97" s="9"/>
      <c r="M97" s="9"/>
      <c r="N97" s="9"/>
      <c r="O97" s="2"/>
    </row>
    <row r="98" spans="6:15" ht="18.75" x14ac:dyDescent="0.3">
      <c r="F98" s="8"/>
      <c r="G98" s="9"/>
      <c r="H98" s="9"/>
      <c r="I98" s="9"/>
      <c r="J98" s="2"/>
      <c r="K98" s="9"/>
      <c r="L98" s="9"/>
      <c r="M98" s="9"/>
      <c r="N98" s="9"/>
      <c r="O98" s="2"/>
    </row>
    <row r="99" spans="6:15" ht="18.75" x14ac:dyDescent="0.3">
      <c r="F99" s="8"/>
      <c r="G99" s="9"/>
      <c r="H99" s="9"/>
      <c r="I99" s="9"/>
      <c r="J99" s="2"/>
      <c r="K99" s="9"/>
      <c r="L99" s="9"/>
      <c r="M99" s="9"/>
      <c r="N99" s="9"/>
      <c r="O99" s="2"/>
    </row>
    <row r="100" spans="6:15" x14ac:dyDescent="0.25">
      <c r="F100" s="4"/>
      <c r="G100" s="4"/>
      <c r="H100" s="4"/>
      <c r="I100" s="4"/>
      <c r="J100" s="7"/>
      <c r="K100" s="13"/>
      <c r="L100" s="15"/>
      <c r="M100" s="13"/>
      <c r="N100" s="13"/>
      <c r="O100" s="1"/>
    </row>
    <row r="101" spans="6:15" x14ac:dyDescent="0.25">
      <c r="F101" s="11"/>
      <c r="G101" s="16"/>
      <c r="H101" s="16"/>
      <c r="I101" s="16"/>
      <c r="J101" s="6"/>
      <c r="K101" s="11"/>
      <c r="L101" s="11"/>
      <c r="M101" s="10"/>
      <c r="N101" s="14"/>
      <c r="O101" s="2"/>
    </row>
    <row r="102" spans="6:15" x14ac:dyDescent="0.25">
      <c r="F102" s="11"/>
      <c r="G102" s="16"/>
      <c r="H102" s="16"/>
      <c r="I102" s="16"/>
      <c r="J102" s="6"/>
      <c r="K102" s="11"/>
      <c r="L102" s="11"/>
      <c r="M102" s="10"/>
      <c r="N102" s="14"/>
      <c r="O102" s="2"/>
    </row>
    <row r="103" spans="6:15" x14ac:dyDescent="0.25">
      <c r="F103" s="11"/>
      <c r="G103" s="16"/>
      <c r="H103" s="16"/>
      <c r="I103" s="16"/>
      <c r="J103" s="6"/>
      <c r="K103" s="11"/>
      <c r="L103" s="11"/>
      <c r="M103" s="10"/>
      <c r="N103" s="14"/>
      <c r="O103" s="2"/>
    </row>
    <row r="104" spans="6:15" x14ac:dyDescent="0.25">
      <c r="F104" s="11"/>
      <c r="G104" s="16"/>
      <c r="H104" s="16"/>
      <c r="I104" s="16"/>
      <c r="J104" s="6"/>
      <c r="K104" s="11"/>
      <c r="L104" s="11"/>
      <c r="M104" s="10"/>
      <c r="N104" s="14"/>
      <c r="O104" s="2"/>
    </row>
    <row r="105" spans="6:15" x14ac:dyDescent="0.25">
      <c r="F105" s="11"/>
      <c r="G105" s="16"/>
      <c r="H105" s="16"/>
      <c r="I105" s="16"/>
      <c r="J105" s="6"/>
      <c r="K105" s="11"/>
      <c r="L105" s="11"/>
      <c r="M105" s="10"/>
      <c r="N105" s="14"/>
      <c r="O105" s="2"/>
    </row>
    <row r="106" spans="6:15" x14ac:dyDescent="0.25">
      <c r="F106" s="11"/>
      <c r="G106" s="16"/>
      <c r="H106" s="16"/>
      <c r="I106" s="16"/>
      <c r="J106" s="6"/>
      <c r="K106" s="11"/>
      <c r="L106" s="11"/>
      <c r="M106" s="10"/>
      <c r="N106" s="14"/>
      <c r="O106" s="2"/>
    </row>
    <row r="107" spans="6:15" x14ac:dyDescent="0.25">
      <c r="F107" s="11"/>
      <c r="G107" s="16"/>
      <c r="H107" s="16"/>
      <c r="I107" s="16"/>
      <c r="J107" s="6"/>
      <c r="K107" s="11"/>
      <c r="L107" s="11"/>
      <c r="M107" s="10"/>
      <c r="N107" s="14"/>
      <c r="O107" s="2"/>
    </row>
    <row r="108" spans="6:15" x14ac:dyDescent="0.25">
      <c r="F108" s="11"/>
      <c r="G108" s="16"/>
      <c r="H108" s="16"/>
      <c r="I108" s="16"/>
      <c r="J108" s="6"/>
      <c r="K108" s="11"/>
      <c r="L108" s="11"/>
      <c r="M108" s="10"/>
      <c r="N108" s="14"/>
      <c r="O108" s="2"/>
    </row>
    <row r="109" spans="6:15" x14ac:dyDescent="0.25">
      <c r="F109" s="11"/>
      <c r="G109" s="16"/>
      <c r="H109" s="16"/>
      <c r="I109" s="16"/>
      <c r="J109" s="6"/>
      <c r="K109" s="11"/>
      <c r="L109" s="11"/>
      <c r="M109" s="10"/>
      <c r="N109" s="14"/>
      <c r="O109" s="2"/>
    </row>
    <row r="110" spans="6:15" x14ac:dyDescent="0.25">
      <c r="F110" s="11"/>
      <c r="G110" s="16"/>
      <c r="H110" s="16"/>
      <c r="I110" s="16"/>
      <c r="J110" s="6"/>
      <c r="K110" s="11"/>
      <c r="L110" s="11"/>
      <c r="M110" s="10"/>
      <c r="N110" s="14"/>
      <c r="O110" s="2"/>
    </row>
    <row r="111" spans="6:15" x14ac:dyDescent="0.25">
      <c r="F111" s="11"/>
      <c r="G111" s="16"/>
      <c r="H111" s="16"/>
      <c r="I111" s="16"/>
      <c r="J111" s="6"/>
      <c r="K111" s="11"/>
      <c r="L111" s="11"/>
      <c r="M111" s="10"/>
      <c r="N111" s="14"/>
      <c r="O111" s="2"/>
    </row>
    <row r="112" spans="6:15" x14ac:dyDescent="0.25">
      <c r="F112" s="11"/>
      <c r="G112" s="16"/>
      <c r="H112" s="16"/>
      <c r="I112" s="16"/>
      <c r="J112" s="6"/>
      <c r="K112" s="11"/>
      <c r="L112" s="11"/>
      <c r="M112" s="10"/>
      <c r="N112" s="14"/>
      <c r="O112" s="2"/>
    </row>
    <row r="113" spans="6:15" x14ac:dyDescent="0.25">
      <c r="F113" s="11"/>
      <c r="G113" s="16"/>
      <c r="H113" s="16"/>
      <c r="I113" s="16"/>
      <c r="J113" s="6"/>
      <c r="K113" s="11"/>
      <c r="L113" s="11"/>
      <c r="M113" s="10"/>
      <c r="N113" s="14"/>
      <c r="O113" s="2"/>
    </row>
    <row r="114" spans="6:15" x14ac:dyDescent="0.25">
      <c r="F114" s="11"/>
      <c r="G114" s="16"/>
      <c r="H114" s="16"/>
      <c r="I114" s="16"/>
      <c r="J114" s="6"/>
      <c r="K114" s="11"/>
      <c r="L114" s="11"/>
      <c r="M114" s="10"/>
      <c r="N114" s="14"/>
      <c r="O114" s="2"/>
    </row>
    <row r="115" spans="6:15" x14ac:dyDescent="0.25">
      <c r="F115" s="16"/>
      <c r="G115" s="17"/>
      <c r="H115" s="11"/>
      <c r="I115" s="11"/>
      <c r="J115" s="6"/>
      <c r="K115" s="11"/>
      <c r="L115" s="11"/>
      <c r="M115" s="9"/>
      <c r="N115" s="13"/>
      <c r="O115" s="2"/>
    </row>
    <row r="116" spans="6:15" x14ac:dyDescent="0.25">
      <c r="F116" s="16"/>
      <c r="G116" s="17"/>
      <c r="H116" s="11"/>
      <c r="I116" s="11"/>
      <c r="J116" s="6"/>
      <c r="K116" s="11"/>
      <c r="L116" s="11"/>
      <c r="M116" s="9"/>
      <c r="N116" s="9"/>
      <c r="O116" s="2"/>
    </row>
    <row r="117" spans="6:15" x14ac:dyDescent="0.25">
      <c r="F117" s="16"/>
      <c r="G117" s="17"/>
      <c r="H117" s="11"/>
      <c r="I117" s="11"/>
      <c r="J117" s="6"/>
      <c r="K117" s="11"/>
      <c r="L117" s="11"/>
      <c r="M117" s="9"/>
      <c r="N117" s="9"/>
      <c r="O117" s="2"/>
    </row>
    <row r="118" spans="6:15" x14ac:dyDescent="0.25">
      <c r="F118" s="39"/>
      <c r="G118" s="17"/>
      <c r="H118" s="11"/>
      <c r="I118" s="11"/>
      <c r="J118" s="6"/>
      <c r="K118" s="11"/>
      <c r="L118" s="11"/>
      <c r="M118" s="9"/>
      <c r="N118" s="9"/>
      <c r="O118" s="2"/>
    </row>
    <row r="119" spans="6:15" x14ac:dyDescent="0.25">
      <c r="F119" s="39"/>
      <c r="G119" s="17"/>
      <c r="H119" s="11"/>
      <c r="I119" s="11"/>
      <c r="J119" s="6"/>
      <c r="K119" s="11"/>
      <c r="L119" s="11"/>
      <c r="M119" s="9"/>
      <c r="N119" s="13"/>
      <c r="O119" s="2"/>
    </row>
    <row r="120" spans="6:15" x14ac:dyDescent="0.25">
      <c r="F120" s="16"/>
      <c r="G120" s="17"/>
      <c r="H120" s="11"/>
      <c r="I120" s="11"/>
      <c r="J120" s="6"/>
      <c r="K120" s="11"/>
      <c r="L120" s="11"/>
      <c r="M120" s="9"/>
      <c r="N120" s="13"/>
      <c r="O120" s="2"/>
    </row>
    <row r="121" spans="6:15" x14ac:dyDescent="0.25">
      <c r="F121" s="16"/>
      <c r="G121" s="17"/>
      <c r="H121" s="11"/>
      <c r="I121" s="11"/>
      <c r="J121" s="6"/>
      <c r="K121" s="11"/>
      <c r="L121" s="11"/>
      <c r="M121" s="9"/>
      <c r="N121" s="13"/>
      <c r="O121" s="2"/>
    </row>
    <row r="122" spans="6:15" x14ac:dyDescent="0.25">
      <c r="F122" s="16"/>
      <c r="G122" s="17"/>
      <c r="H122" s="11"/>
      <c r="I122" s="11"/>
      <c r="J122" s="6"/>
      <c r="K122" s="11"/>
      <c r="L122" s="11"/>
      <c r="M122" s="9"/>
      <c r="N122" s="13"/>
      <c r="O122" s="2"/>
    </row>
    <row r="123" spans="6:15" x14ac:dyDescent="0.25">
      <c r="F123" s="16"/>
      <c r="G123" s="17"/>
      <c r="H123" s="11"/>
      <c r="I123" s="11"/>
      <c r="J123" s="6"/>
      <c r="K123" s="11"/>
      <c r="L123" s="11"/>
      <c r="M123" s="9"/>
      <c r="N123" s="13"/>
      <c r="O123" s="2"/>
    </row>
    <row r="124" spans="6:15" x14ac:dyDescent="0.25">
      <c r="F124" s="16"/>
      <c r="G124" s="17"/>
      <c r="H124" s="11"/>
      <c r="I124" s="11"/>
      <c r="J124" s="6"/>
      <c r="K124" s="11"/>
      <c r="L124" s="11"/>
      <c r="M124" s="9"/>
      <c r="N124" s="13"/>
      <c r="O124" s="2"/>
    </row>
    <row r="125" spans="6:15" x14ac:dyDescent="0.25">
      <c r="F125" s="10"/>
      <c r="G125" s="18"/>
      <c r="H125" s="5"/>
      <c r="I125" s="5"/>
      <c r="J125" s="24"/>
      <c r="K125" s="5"/>
      <c r="L125" s="5"/>
      <c r="M125" s="19"/>
      <c r="N125" s="13"/>
      <c r="O125" s="2"/>
    </row>
    <row r="126" spans="6:15" x14ac:dyDescent="0.25">
      <c r="F126" s="16"/>
      <c r="G126" s="17"/>
      <c r="H126" s="11"/>
      <c r="I126" s="11"/>
      <c r="J126" s="6"/>
      <c r="K126" s="11"/>
      <c r="L126" s="11"/>
      <c r="M126" s="9"/>
      <c r="N126" s="13"/>
      <c r="O126" s="2"/>
    </row>
    <row r="127" spans="6:15" x14ac:dyDescent="0.25">
      <c r="F127" s="16"/>
      <c r="G127" s="17"/>
      <c r="H127" s="11"/>
      <c r="I127" s="11"/>
      <c r="J127" s="6"/>
      <c r="K127" s="11"/>
      <c r="L127" s="11"/>
      <c r="M127" s="9"/>
      <c r="N127" s="13"/>
      <c r="O127" s="2"/>
    </row>
    <row r="128" spans="6:15" x14ac:dyDescent="0.25">
      <c r="F128" s="20"/>
      <c r="G128" s="21"/>
      <c r="H128" s="9"/>
      <c r="I128" s="20"/>
      <c r="J128" s="6"/>
      <c r="K128" s="11"/>
      <c r="L128" s="11"/>
      <c r="M128" s="10"/>
      <c r="N128" s="9"/>
      <c r="O128" s="2"/>
    </row>
    <row r="129" spans="6:15" x14ac:dyDescent="0.25">
      <c r="F129" s="20"/>
      <c r="G129" s="21"/>
      <c r="H129" s="9"/>
      <c r="I129" s="20"/>
      <c r="J129" s="6"/>
      <c r="K129" s="11"/>
      <c r="L129" s="11"/>
      <c r="M129" s="10"/>
      <c r="N129" s="9"/>
      <c r="O129" s="2"/>
    </row>
    <row r="130" spans="6:15" x14ac:dyDescent="0.25">
      <c r="F130" s="20"/>
      <c r="G130" s="21"/>
      <c r="H130" s="9"/>
      <c r="I130" s="20"/>
      <c r="J130" s="6"/>
      <c r="K130" s="11"/>
      <c r="L130" s="11"/>
      <c r="M130" s="10"/>
      <c r="N130" s="9"/>
      <c r="O130" s="2"/>
    </row>
    <row r="131" spans="6:15" x14ac:dyDescent="0.25">
      <c r="F131" s="20"/>
      <c r="G131" s="21"/>
      <c r="H131" s="9"/>
      <c r="I131" s="20"/>
      <c r="J131" s="6"/>
      <c r="K131" s="11"/>
      <c r="L131" s="11"/>
      <c r="M131" s="10"/>
      <c r="N131" s="9"/>
      <c r="O131" s="2"/>
    </row>
    <row r="132" spans="6:15" x14ac:dyDescent="0.25">
      <c r="F132" s="20"/>
      <c r="G132" s="21"/>
      <c r="H132" s="9"/>
      <c r="I132" s="20"/>
      <c r="J132" s="6"/>
      <c r="K132" s="11"/>
      <c r="L132" s="11"/>
      <c r="M132" s="10"/>
      <c r="N132" s="9"/>
      <c r="O132" s="2"/>
    </row>
    <row r="133" spans="6:15" x14ac:dyDescent="0.25">
      <c r="F133" s="20"/>
      <c r="G133" s="9"/>
      <c r="H133" s="9"/>
      <c r="I133" s="9"/>
      <c r="J133" s="6"/>
      <c r="K133" s="11"/>
      <c r="L133" s="11"/>
      <c r="M133" s="10"/>
      <c r="N133" s="9"/>
      <c r="O133" s="2"/>
    </row>
    <row r="134" spans="6:15" x14ac:dyDescent="0.25">
      <c r="F134" s="20"/>
      <c r="G134" s="9"/>
      <c r="H134" s="9"/>
      <c r="I134" s="9"/>
      <c r="J134" s="6"/>
      <c r="K134" s="11"/>
      <c r="L134" s="11"/>
      <c r="M134" s="10"/>
      <c r="N134" s="9"/>
      <c r="O134" s="2"/>
    </row>
    <row r="135" spans="6:15" x14ac:dyDescent="0.25">
      <c r="F135" s="20"/>
      <c r="G135" s="9"/>
      <c r="H135" s="9"/>
      <c r="I135" s="9"/>
      <c r="J135" s="6"/>
      <c r="K135" s="11"/>
      <c r="L135" s="11"/>
      <c r="M135" s="10"/>
      <c r="N135" s="9"/>
      <c r="O135" s="2"/>
    </row>
    <row r="136" spans="6:15" x14ac:dyDescent="0.25">
      <c r="F136" s="20"/>
      <c r="G136" s="9"/>
      <c r="H136" s="9"/>
      <c r="I136" s="9"/>
      <c r="J136" s="6"/>
      <c r="K136" s="11"/>
      <c r="L136" s="11"/>
      <c r="M136" s="10"/>
      <c r="N136" s="9"/>
      <c r="O136" s="2"/>
    </row>
    <row r="137" spans="6:15" x14ac:dyDescent="0.25">
      <c r="F137" s="20"/>
      <c r="G137" s="9"/>
      <c r="H137" s="9"/>
      <c r="I137" s="9"/>
      <c r="J137" s="6"/>
      <c r="K137" s="11"/>
      <c r="L137" s="11"/>
      <c r="M137" s="10"/>
      <c r="N137" s="9"/>
      <c r="O137" s="2"/>
    </row>
    <row r="138" spans="6:15" x14ac:dyDescent="0.25">
      <c r="F138" s="20"/>
      <c r="G138" s="9"/>
      <c r="H138" s="9"/>
      <c r="I138" s="9"/>
      <c r="J138" s="6"/>
      <c r="K138" s="11"/>
      <c r="L138" s="11"/>
      <c r="M138" s="10"/>
      <c r="N138" s="9"/>
      <c r="O138" s="2"/>
    </row>
    <row r="139" spans="6:15" x14ac:dyDescent="0.25">
      <c r="F139" s="20"/>
      <c r="G139" s="9"/>
      <c r="H139" s="9"/>
      <c r="I139" s="9"/>
      <c r="J139" s="6"/>
      <c r="K139" s="11"/>
      <c r="L139" s="11"/>
      <c r="M139" s="10"/>
      <c r="N139" s="9"/>
      <c r="O139" s="2"/>
    </row>
    <row r="140" spans="6:15" x14ac:dyDescent="0.25">
      <c r="F140" s="20"/>
      <c r="G140" s="9"/>
      <c r="H140" s="9"/>
      <c r="I140" s="9"/>
      <c r="J140" s="6"/>
      <c r="K140" s="11"/>
      <c r="L140" s="11"/>
      <c r="M140" s="10"/>
      <c r="N140" s="9"/>
      <c r="O140" s="2"/>
    </row>
    <row r="141" spans="6:15" x14ac:dyDescent="0.25">
      <c r="F141" s="20"/>
      <c r="G141" s="9"/>
      <c r="H141" s="9"/>
      <c r="I141" s="9"/>
      <c r="J141" s="6"/>
      <c r="K141" s="11"/>
      <c r="L141" s="11"/>
      <c r="M141" s="10"/>
      <c r="N141" s="9"/>
      <c r="O141" s="2"/>
    </row>
    <row r="142" spans="6:15" x14ac:dyDescent="0.25">
      <c r="F142" s="20"/>
      <c r="G142" s="9"/>
      <c r="H142" s="9"/>
      <c r="I142" s="9"/>
      <c r="J142" s="6"/>
      <c r="K142" s="11"/>
      <c r="L142" s="11"/>
      <c r="M142" s="10"/>
      <c r="N142" s="9"/>
      <c r="O142" s="2"/>
    </row>
    <row r="143" spans="6:15" x14ac:dyDescent="0.25">
      <c r="F143" s="20"/>
      <c r="G143" s="9"/>
      <c r="H143" s="9"/>
      <c r="I143" s="9"/>
      <c r="J143" s="6"/>
      <c r="K143" s="11"/>
      <c r="L143" s="11"/>
      <c r="M143" s="10"/>
      <c r="N143" s="9"/>
      <c r="O143" s="2"/>
    </row>
    <row r="144" spans="6:15" x14ac:dyDescent="0.25">
      <c r="F144" s="20"/>
      <c r="G144" s="9"/>
      <c r="H144" s="9"/>
      <c r="I144" s="9"/>
      <c r="J144" s="6"/>
      <c r="K144" s="11"/>
      <c r="L144" s="11"/>
      <c r="M144" s="10"/>
      <c r="N144" s="9"/>
      <c r="O144" s="2"/>
    </row>
    <row r="145" spans="6:15" x14ac:dyDescent="0.25">
      <c r="F145" s="20"/>
      <c r="G145" s="9"/>
      <c r="H145" s="9"/>
      <c r="I145" s="9"/>
      <c r="J145" s="6"/>
      <c r="K145" s="11"/>
      <c r="L145" s="11"/>
      <c r="M145" s="10"/>
      <c r="N145" s="9"/>
      <c r="O145" s="2"/>
    </row>
    <row r="146" spans="6:15" x14ac:dyDescent="0.25">
      <c r="F146" s="20"/>
      <c r="G146" s="9"/>
      <c r="H146" s="9"/>
      <c r="I146" s="9"/>
      <c r="J146" s="6"/>
      <c r="K146" s="11"/>
      <c r="L146" s="11"/>
      <c r="M146" s="10"/>
      <c r="N146" s="9"/>
      <c r="O146" s="2"/>
    </row>
    <row r="147" spans="6:15" x14ac:dyDescent="0.25">
      <c r="F147" s="20"/>
      <c r="G147" s="9"/>
      <c r="H147" s="9"/>
      <c r="I147" s="9"/>
      <c r="J147" s="6"/>
      <c r="K147" s="11"/>
      <c r="L147" s="11"/>
      <c r="M147" s="10"/>
      <c r="N147" s="9"/>
      <c r="O147" s="2"/>
    </row>
    <row r="148" spans="6:15" x14ac:dyDescent="0.25">
      <c r="F148" s="20"/>
      <c r="G148" s="9"/>
      <c r="H148" s="9"/>
      <c r="I148" s="9"/>
      <c r="J148" s="6"/>
      <c r="K148" s="11"/>
      <c r="L148" s="11"/>
      <c r="M148" s="10"/>
      <c r="N148" s="9"/>
      <c r="O148" s="2"/>
    </row>
    <row r="149" spans="6:15" x14ac:dyDescent="0.25">
      <c r="F149" s="20"/>
      <c r="G149" s="9"/>
      <c r="H149" s="9"/>
      <c r="I149" s="9"/>
      <c r="J149" s="6"/>
      <c r="K149" s="11"/>
      <c r="L149" s="11"/>
      <c r="M149" s="10"/>
      <c r="N149" s="9"/>
      <c r="O149" s="2"/>
    </row>
    <row r="150" spans="6:15" x14ac:dyDescent="0.25">
      <c r="F150" s="20"/>
      <c r="G150" s="9"/>
      <c r="H150" s="9"/>
      <c r="I150" s="9"/>
      <c r="J150" s="6"/>
      <c r="K150" s="11"/>
      <c r="L150" s="11"/>
      <c r="M150" s="10"/>
      <c r="N150" s="9"/>
      <c r="O150" s="2"/>
    </row>
    <row r="151" spans="6:15" x14ac:dyDescent="0.25">
      <c r="F151" s="20"/>
      <c r="G151" s="9"/>
      <c r="H151" s="9"/>
      <c r="I151" s="9"/>
      <c r="J151" s="6"/>
      <c r="K151" s="11"/>
      <c r="L151" s="11"/>
      <c r="M151" s="10"/>
      <c r="N151" s="9"/>
      <c r="O151" s="2"/>
    </row>
    <row r="152" spans="6:15" x14ac:dyDescent="0.25">
      <c r="F152" s="20"/>
      <c r="G152" s="9"/>
      <c r="H152" s="9"/>
      <c r="I152" s="9"/>
      <c r="J152" s="6"/>
      <c r="K152" s="11"/>
      <c r="L152" s="11"/>
      <c r="M152" s="10"/>
      <c r="N152" s="9"/>
      <c r="O152" s="2"/>
    </row>
    <row r="153" spans="6:15" x14ac:dyDescent="0.25">
      <c r="F153" s="20"/>
      <c r="G153" s="9"/>
      <c r="H153" s="9"/>
      <c r="I153" s="9"/>
      <c r="J153" s="6"/>
      <c r="K153" s="11"/>
      <c r="L153" s="11"/>
      <c r="M153" s="10"/>
      <c r="N153" s="9"/>
      <c r="O153" s="2"/>
    </row>
    <row r="154" spans="6:15" x14ac:dyDescent="0.25">
      <c r="F154" s="20"/>
      <c r="G154" s="20"/>
      <c r="H154" s="20"/>
      <c r="I154" s="20"/>
      <c r="J154" s="6"/>
      <c r="K154" s="11"/>
      <c r="L154" s="11"/>
      <c r="M154" s="10"/>
      <c r="N154" s="9"/>
      <c r="O154" s="2"/>
    </row>
    <row r="155" spans="6:15" x14ac:dyDescent="0.25">
      <c r="F155" s="20"/>
      <c r="G155" s="20"/>
      <c r="H155" s="20"/>
      <c r="I155" s="20"/>
      <c r="J155" s="6"/>
      <c r="K155" s="11"/>
      <c r="L155" s="11"/>
      <c r="M155" s="10"/>
      <c r="N155" s="9"/>
      <c r="O155" s="2"/>
    </row>
    <row r="156" spans="6:15" x14ac:dyDescent="0.25">
      <c r="F156" s="20"/>
      <c r="G156" s="20"/>
      <c r="H156" s="20"/>
      <c r="I156" s="20"/>
      <c r="J156" s="6"/>
      <c r="K156" s="11"/>
      <c r="L156" s="11"/>
      <c r="M156" s="10"/>
      <c r="N156" s="9"/>
      <c r="O156" s="2"/>
    </row>
    <row r="157" spans="6:15" x14ac:dyDescent="0.25">
      <c r="F157" s="20"/>
      <c r="G157" s="20"/>
      <c r="H157" s="20"/>
      <c r="I157" s="20"/>
      <c r="J157" s="6"/>
      <c r="K157" s="11"/>
      <c r="L157" s="11"/>
      <c r="M157" s="10"/>
      <c r="N157" s="9"/>
      <c r="O157" s="2"/>
    </row>
    <row r="158" spans="6:15" x14ac:dyDescent="0.25">
      <c r="F158" s="20"/>
      <c r="G158" s="20"/>
      <c r="H158" s="20"/>
      <c r="I158" s="20"/>
      <c r="J158" s="6"/>
      <c r="K158" s="11"/>
      <c r="L158" s="11"/>
      <c r="M158" s="10"/>
      <c r="N158" s="9"/>
      <c r="O158" s="2"/>
    </row>
    <row r="159" spans="6:15" x14ac:dyDescent="0.25">
      <c r="F159" s="20"/>
      <c r="G159" s="20"/>
      <c r="H159" s="20"/>
      <c r="I159" s="20"/>
      <c r="J159" s="6"/>
      <c r="K159" s="11"/>
      <c r="L159" s="11"/>
      <c r="M159" s="10"/>
      <c r="N159" s="9"/>
      <c r="O159" s="2"/>
    </row>
    <row r="160" spans="6:15" x14ac:dyDescent="0.25">
      <c r="F160" s="20"/>
      <c r="G160" s="20"/>
      <c r="H160" s="20"/>
      <c r="I160" s="20"/>
      <c r="J160" s="6"/>
      <c r="K160" s="11"/>
      <c r="L160" s="11"/>
      <c r="M160" s="10"/>
      <c r="N160" s="9"/>
      <c r="O160" s="2"/>
    </row>
    <row r="161" spans="6:15" x14ac:dyDescent="0.25">
      <c r="F161" s="20"/>
      <c r="G161" s="20"/>
      <c r="H161" s="20"/>
      <c r="I161" s="20"/>
      <c r="J161" s="6"/>
      <c r="K161" s="11"/>
      <c r="L161" s="11"/>
      <c r="M161" s="10"/>
      <c r="N161" s="9"/>
      <c r="O161" s="2"/>
    </row>
    <row r="162" spans="6:15" x14ac:dyDescent="0.25">
      <c r="F162" s="20"/>
      <c r="G162" s="20"/>
      <c r="H162" s="20"/>
      <c r="I162" s="20"/>
      <c r="J162" s="6"/>
      <c r="K162" s="11"/>
      <c r="L162" s="11"/>
      <c r="M162" s="10"/>
      <c r="N162" s="9"/>
      <c r="O162" s="2"/>
    </row>
    <row r="163" spans="6:15" x14ac:dyDescent="0.25">
      <c r="F163" s="20"/>
      <c r="G163" s="20"/>
      <c r="H163" s="20"/>
      <c r="I163" s="20"/>
      <c r="J163" s="6"/>
      <c r="K163" s="11"/>
      <c r="L163" s="11"/>
      <c r="M163" s="10"/>
      <c r="N163" s="9"/>
      <c r="O163" s="2"/>
    </row>
    <row r="164" spans="6:15" x14ac:dyDescent="0.25">
      <c r="F164" s="20"/>
      <c r="G164" s="20"/>
      <c r="H164" s="20"/>
      <c r="I164" s="20"/>
      <c r="J164" s="6"/>
      <c r="K164" s="11"/>
      <c r="L164" s="11"/>
      <c r="M164" s="10"/>
      <c r="N164" s="9"/>
      <c r="O164" s="2"/>
    </row>
    <row r="165" spans="6:15" x14ac:dyDescent="0.25">
      <c r="F165" s="20"/>
      <c r="G165" s="20"/>
      <c r="H165" s="20"/>
      <c r="I165" s="20"/>
      <c r="J165" s="6"/>
      <c r="K165" s="11"/>
      <c r="L165" s="11"/>
      <c r="M165" s="10"/>
      <c r="N165" s="9"/>
      <c r="O165" s="2"/>
    </row>
    <row r="166" spans="6:15" x14ac:dyDescent="0.25">
      <c r="F166" s="20"/>
      <c r="G166" s="20"/>
      <c r="H166" s="20"/>
      <c r="I166" s="20"/>
      <c r="J166" s="6"/>
      <c r="K166" s="11"/>
      <c r="L166" s="11"/>
      <c r="M166" s="10"/>
      <c r="N166" s="9"/>
      <c r="O166" s="2"/>
    </row>
    <row r="167" spans="6:15" x14ac:dyDescent="0.25">
      <c r="F167" s="20"/>
      <c r="G167" s="20"/>
      <c r="H167" s="20"/>
      <c r="I167" s="20"/>
      <c r="J167" s="6"/>
      <c r="K167" s="11"/>
      <c r="L167" s="11"/>
      <c r="M167" s="10"/>
      <c r="N167" s="9"/>
      <c r="O167" s="2"/>
    </row>
    <row r="168" spans="6:15" x14ac:dyDescent="0.25">
      <c r="F168" s="20"/>
      <c r="G168" s="20"/>
      <c r="H168" s="20"/>
      <c r="I168" s="20"/>
      <c r="J168" s="6"/>
      <c r="K168" s="11"/>
      <c r="L168" s="11"/>
      <c r="M168" s="10"/>
      <c r="N168" s="9"/>
      <c r="O168" s="2"/>
    </row>
    <row r="169" spans="6:15" x14ac:dyDescent="0.25">
      <c r="F169" s="20"/>
      <c r="G169" s="20"/>
      <c r="H169" s="20"/>
      <c r="I169" s="20"/>
      <c r="J169" s="6"/>
      <c r="K169" s="11"/>
      <c r="L169" s="11"/>
      <c r="M169" s="10"/>
      <c r="N169" s="9"/>
      <c r="O169" s="2"/>
    </row>
    <row r="170" spans="6:15" x14ac:dyDescent="0.25">
      <c r="F170" s="20"/>
      <c r="G170" s="20"/>
      <c r="H170" s="20"/>
      <c r="I170" s="20"/>
      <c r="J170" s="6"/>
      <c r="K170" s="11"/>
      <c r="L170" s="11"/>
      <c r="M170" s="10"/>
      <c r="N170" s="9"/>
      <c r="O170" s="2"/>
    </row>
    <row r="171" spans="6:15" x14ac:dyDescent="0.25">
      <c r="F171" s="20"/>
      <c r="G171" s="20"/>
      <c r="H171" s="20"/>
      <c r="I171" s="20"/>
      <c r="J171" s="6"/>
      <c r="K171" s="11"/>
      <c r="L171" s="11"/>
      <c r="M171" s="10"/>
      <c r="N171" s="9"/>
      <c r="O171" s="2"/>
    </row>
    <row r="172" spans="6:15" x14ac:dyDescent="0.25">
      <c r="F172" s="20"/>
      <c r="G172" s="20"/>
      <c r="H172" s="20"/>
      <c r="I172" s="20"/>
      <c r="J172" s="6"/>
      <c r="K172" s="11"/>
      <c r="L172" s="11"/>
      <c r="M172" s="10"/>
      <c r="N172" s="9"/>
      <c r="O172" s="2"/>
    </row>
    <row r="173" spans="6:15" x14ac:dyDescent="0.25">
      <c r="F173" s="20"/>
      <c r="G173" s="20"/>
      <c r="H173" s="20"/>
      <c r="I173" s="20"/>
      <c r="J173" s="6"/>
      <c r="K173" s="11"/>
      <c r="L173" s="11"/>
      <c r="M173" s="10"/>
      <c r="N173" s="9"/>
      <c r="O173" s="2"/>
    </row>
    <row r="174" spans="6:15" x14ac:dyDescent="0.25">
      <c r="F174" s="20"/>
      <c r="G174" s="20"/>
      <c r="H174" s="20"/>
      <c r="I174" s="20"/>
      <c r="J174" s="6"/>
      <c r="K174" s="11"/>
      <c r="L174" s="11"/>
      <c r="M174" s="10"/>
      <c r="N174" s="9"/>
      <c r="O174" s="2"/>
    </row>
    <row r="175" spans="6:15" x14ac:dyDescent="0.25">
      <c r="F175" s="20"/>
      <c r="G175" s="20"/>
      <c r="H175" s="20"/>
      <c r="I175" s="20"/>
      <c r="J175" s="6"/>
      <c r="K175" s="11"/>
      <c r="L175" s="11"/>
      <c r="M175" s="10"/>
      <c r="N175" s="9"/>
      <c r="O175" s="2"/>
    </row>
    <row r="176" spans="6:15" x14ac:dyDescent="0.25">
      <c r="F176" s="20"/>
      <c r="G176" s="20"/>
      <c r="H176" s="20"/>
      <c r="I176" s="20"/>
      <c r="J176" s="6"/>
      <c r="K176" s="11"/>
      <c r="L176" s="11"/>
      <c r="M176" s="10"/>
      <c r="N176" s="9"/>
      <c r="O176" s="2"/>
    </row>
    <row r="177" spans="6:15" x14ac:dyDescent="0.25">
      <c r="F177" s="9"/>
      <c r="G177" s="20"/>
      <c r="H177" s="20"/>
      <c r="I177" s="20"/>
      <c r="J177" s="6"/>
      <c r="K177" s="11"/>
      <c r="L177" s="11"/>
      <c r="M177" s="10"/>
      <c r="N177" s="9"/>
      <c r="O177" s="2"/>
    </row>
    <row r="178" spans="6:15" x14ac:dyDescent="0.25">
      <c r="F178" s="9"/>
      <c r="G178" s="20"/>
      <c r="H178" s="20"/>
      <c r="I178" s="20"/>
      <c r="J178" s="6"/>
      <c r="K178" s="11"/>
      <c r="L178" s="11"/>
      <c r="M178" s="10"/>
      <c r="N178" s="9"/>
      <c r="O178" s="2"/>
    </row>
    <row r="179" spans="6:15" x14ac:dyDescent="0.25">
      <c r="F179" s="9"/>
      <c r="G179" s="20"/>
      <c r="H179" s="20"/>
      <c r="I179" s="20"/>
      <c r="J179" s="6"/>
      <c r="K179" s="11"/>
      <c r="L179" s="11"/>
      <c r="M179" s="10"/>
      <c r="N179" s="9"/>
      <c r="O179" s="2"/>
    </row>
    <row r="180" spans="6:15" x14ac:dyDescent="0.25">
      <c r="F180" s="9"/>
      <c r="G180" s="20"/>
      <c r="H180" s="20"/>
      <c r="I180" s="20"/>
      <c r="J180" s="6"/>
      <c r="K180" s="11"/>
      <c r="L180" s="11"/>
      <c r="M180" s="10"/>
      <c r="N180" s="9"/>
      <c r="O180" s="2"/>
    </row>
    <row r="181" spans="6:15" x14ac:dyDescent="0.25">
      <c r="F181" s="9"/>
      <c r="G181" s="20"/>
      <c r="H181" s="20"/>
      <c r="I181" s="20"/>
      <c r="J181" s="6"/>
      <c r="K181" s="11"/>
      <c r="L181" s="11"/>
      <c r="M181" s="10"/>
      <c r="N181" s="9"/>
      <c r="O181" s="2"/>
    </row>
    <row r="182" spans="6:15" x14ac:dyDescent="0.25">
      <c r="F182" s="9"/>
      <c r="G182" s="20"/>
      <c r="H182" s="20"/>
      <c r="I182" s="20"/>
      <c r="J182" s="6"/>
      <c r="K182" s="11"/>
      <c r="L182" s="11"/>
      <c r="M182" s="10"/>
      <c r="N182" s="9"/>
      <c r="O182" s="2"/>
    </row>
    <row r="183" spans="6:15" x14ac:dyDescent="0.25">
      <c r="F183" s="9"/>
      <c r="G183" s="20"/>
      <c r="H183" s="20"/>
      <c r="I183" s="20"/>
      <c r="J183" s="6"/>
      <c r="K183" s="11"/>
      <c r="L183" s="11"/>
      <c r="M183" s="10"/>
      <c r="N183" s="9"/>
      <c r="O183" s="2"/>
    </row>
    <row r="184" spans="6:15" x14ac:dyDescent="0.25">
      <c r="F184" s="9"/>
      <c r="G184" s="20"/>
      <c r="H184" s="20"/>
      <c r="I184" s="20"/>
      <c r="J184" s="6"/>
      <c r="K184" s="11"/>
      <c r="L184" s="11"/>
      <c r="M184" s="10"/>
      <c r="N184" s="9"/>
      <c r="O184" s="2"/>
    </row>
    <row r="185" spans="6:15" x14ac:dyDescent="0.25">
      <c r="F185" s="9"/>
      <c r="G185" s="20"/>
      <c r="H185" s="20"/>
      <c r="I185" s="20"/>
      <c r="J185" s="6"/>
      <c r="K185" s="11"/>
      <c r="L185" s="11"/>
      <c r="M185" s="10"/>
      <c r="N185" s="9"/>
      <c r="O185" s="2"/>
    </row>
    <row r="186" spans="6:15" x14ac:dyDescent="0.25">
      <c r="F186" s="9"/>
      <c r="G186" s="20"/>
      <c r="H186" s="20"/>
      <c r="I186" s="20"/>
      <c r="J186" s="6"/>
      <c r="K186" s="11"/>
      <c r="L186" s="11"/>
      <c r="M186" s="10"/>
      <c r="N186" s="9"/>
      <c r="O186" s="2"/>
    </row>
    <row r="187" spans="6:15" x14ac:dyDescent="0.25">
      <c r="F187" s="9"/>
      <c r="G187" s="20"/>
      <c r="H187" s="20"/>
      <c r="I187" s="20"/>
      <c r="J187" s="6"/>
      <c r="K187" s="11"/>
      <c r="L187" s="11"/>
      <c r="M187" s="10"/>
      <c r="N187" s="9"/>
      <c r="O187" s="2"/>
    </row>
    <row r="188" spans="6:15" x14ac:dyDescent="0.25">
      <c r="F188" s="9"/>
      <c r="G188" s="20"/>
      <c r="H188" s="20"/>
      <c r="I188" s="20"/>
      <c r="J188" s="6"/>
      <c r="K188" s="11"/>
      <c r="L188" s="11"/>
      <c r="M188" s="10"/>
      <c r="N188" s="9"/>
      <c r="O188" s="2"/>
    </row>
    <row r="189" spans="6:15" x14ac:dyDescent="0.25">
      <c r="F189" s="9"/>
      <c r="G189" s="20"/>
      <c r="H189" s="20"/>
      <c r="I189" s="20"/>
      <c r="J189" s="6"/>
      <c r="K189" s="11"/>
      <c r="L189" s="11"/>
      <c r="M189" s="10"/>
      <c r="N189" s="9"/>
      <c r="O189" s="2"/>
    </row>
    <row r="190" spans="6:15" x14ac:dyDescent="0.25">
      <c r="F190" s="9"/>
      <c r="G190" s="20"/>
      <c r="H190" s="20"/>
      <c r="I190" s="20"/>
      <c r="J190" s="6"/>
      <c r="K190" s="11"/>
      <c r="L190" s="11"/>
      <c r="M190" s="10"/>
      <c r="N190" s="9"/>
      <c r="O190" s="2"/>
    </row>
    <row r="191" spans="6:15" x14ac:dyDescent="0.25">
      <c r="F191" s="9"/>
      <c r="G191" s="20"/>
      <c r="H191" s="20"/>
      <c r="I191" s="20"/>
      <c r="J191" s="6"/>
      <c r="K191" s="11"/>
      <c r="L191" s="11"/>
      <c r="M191" s="10"/>
      <c r="N191" s="9"/>
      <c r="O191" s="2"/>
    </row>
    <row r="192" spans="6:15" x14ac:dyDescent="0.25">
      <c r="F192" s="9"/>
      <c r="G192" s="20"/>
      <c r="H192" s="20"/>
      <c r="I192" s="20"/>
      <c r="J192" s="6"/>
      <c r="K192" s="11"/>
      <c r="L192" s="11"/>
      <c r="M192" s="10"/>
      <c r="N192" s="9"/>
      <c r="O192" s="2"/>
    </row>
    <row r="193" spans="6:15" x14ac:dyDescent="0.25">
      <c r="F193" s="9"/>
      <c r="G193" s="20"/>
      <c r="H193" s="20"/>
      <c r="I193" s="20"/>
      <c r="J193" s="6"/>
      <c r="K193" s="11"/>
      <c r="L193" s="11"/>
      <c r="M193" s="10"/>
      <c r="N193" s="9"/>
      <c r="O193" s="2"/>
    </row>
    <row r="194" spans="6:15" x14ac:dyDescent="0.25">
      <c r="F194" s="9"/>
      <c r="G194" s="20"/>
      <c r="H194" s="20"/>
      <c r="I194" s="20"/>
      <c r="J194" s="6"/>
      <c r="K194" s="11"/>
      <c r="L194" s="11"/>
      <c r="M194" s="10"/>
      <c r="N194" s="9"/>
      <c r="O194" s="2"/>
    </row>
    <row r="195" spans="6:15" x14ac:dyDescent="0.25">
      <c r="F195" s="9"/>
      <c r="G195" s="20"/>
      <c r="H195" s="20"/>
      <c r="I195" s="20"/>
      <c r="J195" s="6"/>
      <c r="K195" s="11"/>
      <c r="L195" s="11"/>
      <c r="M195" s="10"/>
      <c r="N195" s="9"/>
      <c r="O195" s="2"/>
    </row>
    <row r="196" spans="6:15" x14ac:dyDescent="0.25">
      <c r="F196" s="9"/>
      <c r="G196" s="20"/>
      <c r="H196" s="20"/>
      <c r="I196" s="20"/>
      <c r="J196" s="6"/>
      <c r="K196" s="11"/>
      <c r="L196" s="11"/>
      <c r="M196" s="10"/>
      <c r="N196" s="9"/>
      <c r="O196" s="2"/>
    </row>
    <row r="197" spans="6:15" x14ac:dyDescent="0.25">
      <c r="F197" s="9"/>
      <c r="G197" s="20"/>
      <c r="H197" s="20"/>
      <c r="I197" s="20"/>
      <c r="J197" s="6"/>
      <c r="K197" s="11"/>
      <c r="L197" s="11"/>
      <c r="M197" s="10"/>
      <c r="N197" s="9"/>
      <c r="O197" s="2"/>
    </row>
    <row r="198" spans="6:15" x14ac:dyDescent="0.25">
      <c r="F198" s="9"/>
      <c r="G198" s="20"/>
      <c r="H198" s="20"/>
      <c r="I198" s="20"/>
      <c r="J198" s="6"/>
      <c r="K198" s="11"/>
      <c r="L198" s="11"/>
      <c r="M198" s="10"/>
      <c r="N198" s="9"/>
      <c r="O198" s="2"/>
    </row>
    <row r="199" spans="6:15" x14ac:dyDescent="0.25">
      <c r="F199" s="9"/>
      <c r="G199" s="20"/>
      <c r="H199" s="20"/>
      <c r="I199" s="20"/>
      <c r="J199" s="6"/>
      <c r="K199" s="11"/>
      <c r="L199" s="11"/>
      <c r="M199" s="10"/>
      <c r="N199" s="9"/>
      <c r="O199" s="2"/>
    </row>
  </sheetData>
  <mergeCells count="1">
    <mergeCell ref="F118:F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O100"/>
  <sheetViews>
    <sheetView topLeftCell="F1" workbookViewId="0">
      <selection activeCell="G23" sqref="G23"/>
    </sheetView>
  </sheetViews>
  <sheetFormatPr defaultRowHeight="15" x14ac:dyDescent="0.25"/>
  <cols>
    <col min="1" max="1" width="8.7109375" style="26"/>
    <col min="2" max="2" width="13" style="26" customWidth="1"/>
    <col min="3" max="4" width="24.42578125" bestFit="1" customWidth="1"/>
    <col min="5" max="5" width="35.5703125" bestFit="1" customWidth="1"/>
    <col min="6" max="6" width="35.5703125" customWidth="1"/>
    <col min="7" max="7" width="14.42578125" bestFit="1" customWidth="1"/>
    <col min="8" max="8" width="9.5703125" bestFit="1" customWidth="1"/>
    <col min="9" max="9" width="139.5703125" bestFit="1" customWidth="1"/>
    <col min="10" max="10" width="7.5703125" style="25" bestFit="1" customWidth="1"/>
    <col min="13" max="13" width="75.7109375" bestFit="1" customWidth="1"/>
    <col min="15" max="15" width="11.5703125" style="26" customWidth="1"/>
  </cols>
  <sheetData>
    <row r="1" spans="1:15" ht="44.1" customHeight="1" x14ac:dyDescent="0.25">
      <c r="A1" s="27" t="s">
        <v>470</v>
      </c>
      <c r="B1" s="27" t="s">
        <v>471</v>
      </c>
      <c r="C1" s="28" t="s">
        <v>474</v>
      </c>
      <c r="D1" s="28" t="s">
        <v>473</v>
      </c>
      <c r="E1" s="29" t="s">
        <v>475</v>
      </c>
      <c r="F1" s="29" t="s">
        <v>475</v>
      </c>
      <c r="G1" s="29" t="s">
        <v>478</v>
      </c>
      <c r="H1" s="29" t="s">
        <v>186</v>
      </c>
      <c r="I1" s="29" t="s">
        <v>189</v>
      </c>
      <c r="J1" s="30" t="s">
        <v>190</v>
      </c>
      <c r="K1" s="31" t="s">
        <v>191</v>
      </c>
      <c r="L1" s="32" t="s">
        <v>192</v>
      </c>
      <c r="M1" s="31" t="s">
        <v>193</v>
      </c>
      <c r="N1" s="31" t="s">
        <v>194</v>
      </c>
      <c r="O1" s="27" t="s">
        <v>472</v>
      </c>
    </row>
    <row r="2" spans="1:15" x14ac:dyDescent="0.25">
      <c r="A2" s="26">
        <v>1</v>
      </c>
      <c r="B2" s="11"/>
      <c r="C2" t="s">
        <v>479</v>
      </c>
      <c r="D2" t="s">
        <v>479</v>
      </c>
      <c r="E2" s="16" t="s">
        <v>477</v>
      </c>
      <c r="F2" s="16" t="s">
        <v>476</v>
      </c>
      <c r="G2" s="16" t="s">
        <v>16</v>
      </c>
      <c r="H2" s="16"/>
      <c r="I2" s="16" t="s">
        <v>16</v>
      </c>
      <c r="J2" s="6">
        <f t="shared" ref="J2:J15" si="0">AVERAGE(K2:L2)</f>
        <v>0.32499999999999996</v>
      </c>
      <c r="K2" s="11">
        <v>0.3</v>
      </c>
      <c r="L2" s="11">
        <v>0.35</v>
      </c>
      <c r="M2" s="10" t="s">
        <v>210</v>
      </c>
      <c r="N2" s="14"/>
      <c r="O2" s="26">
        <v>1</v>
      </c>
    </row>
    <row r="3" spans="1:15" x14ac:dyDescent="0.25">
      <c r="A3" s="26">
        <v>2</v>
      </c>
      <c r="B3" s="11"/>
      <c r="C3" t="s">
        <v>479</v>
      </c>
      <c r="D3" t="s">
        <v>479</v>
      </c>
      <c r="E3" s="16" t="s">
        <v>477</v>
      </c>
      <c r="F3" s="16" t="s">
        <v>476</v>
      </c>
      <c r="G3" s="16" t="s">
        <v>16</v>
      </c>
      <c r="H3" s="16"/>
      <c r="I3" s="16" t="s">
        <v>252</v>
      </c>
      <c r="J3" s="6">
        <f t="shared" si="0"/>
        <v>0.12</v>
      </c>
      <c r="K3" s="11">
        <v>0.08</v>
      </c>
      <c r="L3" s="11">
        <v>0.16</v>
      </c>
      <c r="M3" s="10" t="s">
        <v>210</v>
      </c>
      <c r="N3" s="14"/>
      <c r="O3" s="26">
        <v>1</v>
      </c>
    </row>
    <row r="4" spans="1:15" x14ac:dyDescent="0.25">
      <c r="A4" s="26">
        <v>3</v>
      </c>
      <c r="B4" s="11"/>
      <c r="C4" t="s">
        <v>479</v>
      </c>
      <c r="D4" t="s">
        <v>479</v>
      </c>
      <c r="E4" s="16" t="s">
        <v>477</v>
      </c>
      <c r="F4" s="16" t="s">
        <v>476</v>
      </c>
      <c r="G4" s="16" t="s">
        <v>253</v>
      </c>
      <c r="H4" s="16"/>
      <c r="I4" s="16" t="s">
        <v>197</v>
      </c>
      <c r="J4" s="6">
        <f t="shared" si="0"/>
        <v>0.12</v>
      </c>
      <c r="K4" s="11">
        <v>0.08</v>
      </c>
      <c r="L4" s="11">
        <v>0.16</v>
      </c>
      <c r="M4" s="10"/>
      <c r="N4" s="14"/>
      <c r="O4" s="26">
        <v>1</v>
      </c>
    </row>
    <row r="5" spans="1:15" x14ac:dyDescent="0.25">
      <c r="A5" s="26">
        <v>4</v>
      </c>
      <c r="B5" s="11"/>
      <c r="C5" t="s">
        <v>479</v>
      </c>
      <c r="D5" t="s">
        <v>479</v>
      </c>
      <c r="E5" s="16" t="s">
        <v>477</v>
      </c>
      <c r="F5" s="16" t="s">
        <v>476</v>
      </c>
      <c r="G5" s="16" t="s">
        <v>254</v>
      </c>
      <c r="H5" s="16" t="s">
        <v>255</v>
      </c>
      <c r="I5" s="16" t="s">
        <v>221</v>
      </c>
      <c r="J5" s="6">
        <f t="shared" si="0"/>
        <v>0.12</v>
      </c>
      <c r="K5" s="11">
        <v>0.08</v>
      </c>
      <c r="L5" s="11">
        <v>0.16</v>
      </c>
      <c r="M5" s="10" t="s">
        <v>210</v>
      </c>
      <c r="N5" s="14"/>
      <c r="O5" s="26">
        <v>1</v>
      </c>
    </row>
    <row r="6" spans="1:15" x14ac:dyDescent="0.25">
      <c r="A6" s="26">
        <v>5</v>
      </c>
      <c r="B6" s="11"/>
      <c r="C6" t="s">
        <v>479</v>
      </c>
      <c r="D6" t="s">
        <v>479</v>
      </c>
      <c r="E6" s="16" t="s">
        <v>256</v>
      </c>
      <c r="F6" s="16" t="s">
        <v>256</v>
      </c>
      <c r="G6" s="16" t="s">
        <v>254</v>
      </c>
      <c r="H6" s="16" t="s">
        <v>255</v>
      </c>
      <c r="I6" s="16" t="s">
        <v>221</v>
      </c>
      <c r="J6" s="6">
        <f t="shared" si="0"/>
        <v>0.12</v>
      </c>
      <c r="K6" s="11">
        <v>0.08</v>
      </c>
      <c r="L6" s="11">
        <v>0.16</v>
      </c>
      <c r="M6" s="10" t="s">
        <v>210</v>
      </c>
      <c r="N6" s="14"/>
      <c r="O6" s="26">
        <v>1</v>
      </c>
    </row>
    <row r="7" spans="1:15" x14ac:dyDescent="0.25">
      <c r="A7" s="26">
        <v>6</v>
      </c>
      <c r="B7" s="11"/>
      <c r="C7" t="s">
        <v>479</v>
      </c>
      <c r="D7" t="s">
        <v>479</v>
      </c>
      <c r="E7" s="16" t="s">
        <v>256</v>
      </c>
      <c r="F7" s="16" t="s">
        <v>256</v>
      </c>
      <c r="G7" s="16" t="s">
        <v>257</v>
      </c>
      <c r="H7" s="16" t="s">
        <v>255</v>
      </c>
      <c r="I7" s="16" t="s">
        <v>221</v>
      </c>
      <c r="J7" s="6">
        <f t="shared" si="0"/>
        <v>0.12</v>
      </c>
      <c r="K7" s="11">
        <v>0.08</v>
      </c>
      <c r="L7" s="11">
        <v>0.16</v>
      </c>
      <c r="M7" s="10" t="s">
        <v>210</v>
      </c>
      <c r="N7" s="14"/>
      <c r="O7" s="26">
        <v>1</v>
      </c>
    </row>
    <row r="8" spans="1:15" x14ac:dyDescent="0.25">
      <c r="A8" s="26">
        <v>7</v>
      </c>
      <c r="B8" s="11"/>
      <c r="C8" t="s">
        <v>479</v>
      </c>
      <c r="D8" t="s">
        <v>479</v>
      </c>
      <c r="E8" s="16" t="s">
        <v>256</v>
      </c>
      <c r="F8" s="16" t="s">
        <v>256</v>
      </c>
      <c r="G8" s="16" t="s">
        <v>258</v>
      </c>
      <c r="H8" s="16" t="s">
        <v>195</v>
      </c>
      <c r="I8" s="16" t="s">
        <v>252</v>
      </c>
      <c r="J8" s="6">
        <f t="shared" si="0"/>
        <v>0.12</v>
      </c>
      <c r="K8" s="11">
        <v>0.08</v>
      </c>
      <c r="L8" s="11">
        <v>0.16</v>
      </c>
      <c r="M8" s="10" t="s">
        <v>210</v>
      </c>
      <c r="N8" s="14"/>
      <c r="O8" s="26">
        <v>1</v>
      </c>
    </row>
    <row r="9" spans="1:15" x14ac:dyDescent="0.25">
      <c r="A9" s="26">
        <v>8</v>
      </c>
      <c r="B9" s="11"/>
      <c r="C9" t="s">
        <v>479</v>
      </c>
      <c r="D9" t="s">
        <v>479</v>
      </c>
      <c r="E9" s="16" t="s">
        <v>256</v>
      </c>
      <c r="F9" s="16" t="s">
        <v>256</v>
      </c>
      <c r="G9" s="16" t="s">
        <v>258</v>
      </c>
      <c r="H9" s="16"/>
      <c r="I9" s="16" t="s">
        <v>197</v>
      </c>
      <c r="J9" s="6">
        <f t="shared" si="0"/>
        <v>0.19</v>
      </c>
      <c r="K9" s="11">
        <v>0.14000000000000001</v>
      </c>
      <c r="L9" s="11">
        <v>0.24</v>
      </c>
      <c r="M9" s="10" t="s">
        <v>210</v>
      </c>
      <c r="N9" s="14"/>
      <c r="O9" s="26">
        <v>1</v>
      </c>
    </row>
    <row r="10" spans="1:15" x14ac:dyDescent="0.25">
      <c r="A10" s="26">
        <v>9</v>
      </c>
      <c r="B10" s="11"/>
      <c r="C10" t="s">
        <v>479</v>
      </c>
      <c r="D10" t="s">
        <v>479</v>
      </c>
      <c r="E10" s="16" t="s">
        <v>256</v>
      </c>
      <c r="F10" s="16" t="s">
        <v>256</v>
      </c>
      <c r="G10" s="16" t="s">
        <v>259</v>
      </c>
      <c r="H10" s="16" t="s">
        <v>203</v>
      </c>
      <c r="I10" s="16" t="s">
        <v>252</v>
      </c>
      <c r="J10" s="6">
        <f t="shared" si="0"/>
        <v>0.12</v>
      </c>
      <c r="K10" s="11">
        <v>0.08</v>
      </c>
      <c r="L10" s="11">
        <v>0.16</v>
      </c>
      <c r="M10" s="10" t="s">
        <v>210</v>
      </c>
      <c r="N10" s="14"/>
      <c r="O10" s="26">
        <v>1</v>
      </c>
    </row>
    <row r="11" spans="1:15" x14ac:dyDescent="0.25">
      <c r="A11" s="26">
        <v>10</v>
      </c>
      <c r="B11" s="11"/>
      <c r="C11" t="s">
        <v>479</v>
      </c>
      <c r="D11" t="s">
        <v>479</v>
      </c>
      <c r="E11" s="16" t="s">
        <v>256</v>
      </c>
      <c r="F11" s="16" t="s">
        <v>256</v>
      </c>
      <c r="G11" s="16" t="s">
        <v>259</v>
      </c>
      <c r="H11" s="16"/>
      <c r="I11" s="16" t="s">
        <v>197</v>
      </c>
      <c r="J11" s="6">
        <f t="shared" si="0"/>
        <v>0.19</v>
      </c>
      <c r="K11" s="11">
        <v>0.14000000000000001</v>
      </c>
      <c r="L11" s="11">
        <v>0.24</v>
      </c>
      <c r="M11" s="10" t="s">
        <v>210</v>
      </c>
      <c r="N11" s="14"/>
      <c r="O11" s="26">
        <v>1</v>
      </c>
    </row>
    <row r="12" spans="1:15" x14ac:dyDescent="0.25">
      <c r="A12" s="26">
        <v>11</v>
      </c>
      <c r="B12" s="11"/>
      <c r="C12" t="s">
        <v>479</v>
      </c>
      <c r="D12" t="s">
        <v>479</v>
      </c>
      <c r="E12" s="16" t="s">
        <v>256</v>
      </c>
      <c r="F12" s="16" t="s">
        <v>256</v>
      </c>
      <c r="G12" s="16" t="s">
        <v>260</v>
      </c>
      <c r="H12" s="16" t="s">
        <v>203</v>
      </c>
      <c r="I12" s="16" t="s">
        <v>252</v>
      </c>
      <c r="J12" s="6">
        <f t="shared" si="0"/>
        <v>0.12</v>
      </c>
      <c r="K12" s="11">
        <v>0.08</v>
      </c>
      <c r="L12" s="11">
        <v>0.16</v>
      </c>
      <c r="M12" s="10" t="s">
        <v>210</v>
      </c>
      <c r="N12" s="14"/>
      <c r="O12" s="26">
        <v>1</v>
      </c>
    </row>
    <row r="13" spans="1:15" x14ac:dyDescent="0.25">
      <c r="A13" s="26">
        <v>12</v>
      </c>
      <c r="B13" s="11"/>
      <c r="C13" t="s">
        <v>479</v>
      </c>
      <c r="D13" t="s">
        <v>479</v>
      </c>
      <c r="E13" s="16" t="s">
        <v>256</v>
      </c>
      <c r="F13" s="16" t="s">
        <v>256</v>
      </c>
      <c r="G13" s="16" t="s">
        <v>260</v>
      </c>
      <c r="H13" s="16"/>
      <c r="I13" s="16" t="s">
        <v>197</v>
      </c>
      <c r="J13" s="6">
        <f t="shared" si="0"/>
        <v>0.19</v>
      </c>
      <c r="K13" s="11">
        <v>0.14000000000000001</v>
      </c>
      <c r="L13" s="11">
        <v>0.24</v>
      </c>
      <c r="M13" s="10" t="s">
        <v>210</v>
      </c>
      <c r="N13" s="14"/>
      <c r="O13" s="26">
        <v>1</v>
      </c>
    </row>
    <row r="14" spans="1:15" x14ac:dyDescent="0.25">
      <c r="A14" s="26">
        <v>13</v>
      </c>
      <c r="B14" s="11"/>
      <c r="C14" t="s">
        <v>479</v>
      </c>
      <c r="D14" t="s">
        <v>479</v>
      </c>
      <c r="E14" s="16" t="s">
        <v>256</v>
      </c>
      <c r="F14" s="16" t="s">
        <v>256</v>
      </c>
      <c r="G14" s="16" t="s">
        <v>261</v>
      </c>
      <c r="H14" s="16" t="s">
        <v>203</v>
      </c>
      <c r="I14" s="16" t="s">
        <v>252</v>
      </c>
      <c r="J14" s="6">
        <f t="shared" si="0"/>
        <v>0.12</v>
      </c>
      <c r="K14" s="11">
        <v>0.08</v>
      </c>
      <c r="L14" s="11">
        <v>0.16</v>
      </c>
      <c r="M14" s="10" t="s">
        <v>210</v>
      </c>
      <c r="N14" s="14"/>
      <c r="O14" s="26">
        <v>1</v>
      </c>
    </row>
    <row r="15" spans="1:15" x14ac:dyDescent="0.25">
      <c r="A15" s="26">
        <v>14</v>
      </c>
      <c r="B15" s="11"/>
      <c r="C15" t="s">
        <v>479</v>
      </c>
      <c r="D15" t="s">
        <v>479</v>
      </c>
      <c r="E15" s="16" t="s">
        <v>256</v>
      </c>
      <c r="F15" s="16" t="s">
        <v>256</v>
      </c>
      <c r="G15" s="16" t="s">
        <v>261</v>
      </c>
      <c r="H15" s="16"/>
      <c r="I15" s="16" t="s">
        <v>227</v>
      </c>
      <c r="J15" s="6">
        <f t="shared" si="0"/>
        <v>0.19</v>
      </c>
      <c r="K15" s="11">
        <v>0.14000000000000001</v>
      </c>
      <c r="L15" s="11">
        <v>0.24</v>
      </c>
      <c r="M15" s="10" t="s">
        <v>210</v>
      </c>
      <c r="N15" s="14"/>
      <c r="O15" s="26">
        <v>1</v>
      </c>
    </row>
    <row r="16" spans="1:15" x14ac:dyDescent="0.25">
      <c r="A16" s="26">
        <v>15</v>
      </c>
      <c r="B16" s="11" t="s">
        <v>271</v>
      </c>
      <c r="C16" t="s">
        <v>479</v>
      </c>
      <c r="D16" t="s">
        <v>479</v>
      </c>
      <c r="E16" s="17"/>
      <c r="F16" s="17"/>
      <c r="G16" s="11"/>
      <c r="H16" s="4"/>
      <c r="I16" s="11"/>
      <c r="J16" s="6">
        <v>0.15</v>
      </c>
      <c r="K16" s="11">
        <v>0.12</v>
      </c>
      <c r="L16" s="11">
        <v>0.18</v>
      </c>
      <c r="M16" s="9" t="s">
        <v>282</v>
      </c>
      <c r="N16" s="13"/>
      <c r="O16" s="26">
        <v>1</v>
      </c>
    </row>
    <row r="17" spans="1:15" x14ac:dyDescent="0.25">
      <c r="A17" s="26">
        <v>16</v>
      </c>
      <c r="B17" s="11" t="s">
        <v>272</v>
      </c>
      <c r="C17" t="s">
        <v>479</v>
      </c>
      <c r="D17" t="s">
        <v>479</v>
      </c>
      <c r="E17" s="17"/>
      <c r="F17" s="17"/>
      <c r="G17" s="11"/>
      <c r="H17" s="4"/>
      <c r="I17" s="11"/>
      <c r="J17" s="6">
        <v>0.12</v>
      </c>
      <c r="K17" s="11">
        <v>0.12</v>
      </c>
      <c r="L17" s="11">
        <v>0.18</v>
      </c>
      <c r="M17" s="9" t="s">
        <v>454</v>
      </c>
      <c r="N17" s="9"/>
      <c r="O17" s="26">
        <v>1</v>
      </c>
    </row>
    <row r="18" spans="1:15" x14ac:dyDescent="0.25">
      <c r="A18" s="26">
        <v>17</v>
      </c>
      <c r="B18" s="11" t="s">
        <v>273</v>
      </c>
      <c r="C18" t="s">
        <v>479</v>
      </c>
      <c r="D18" t="s">
        <v>479</v>
      </c>
      <c r="E18" s="17"/>
      <c r="F18" s="17"/>
      <c r="G18" s="11"/>
      <c r="H18" s="4"/>
      <c r="I18" s="11"/>
      <c r="J18" s="6">
        <v>0.12</v>
      </c>
      <c r="K18" s="11">
        <v>0.12</v>
      </c>
      <c r="L18" s="11">
        <v>0.12</v>
      </c>
      <c r="M18" s="9" t="s">
        <v>283</v>
      </c>
      <c r="N18" s="9" t="s">
        <v>294</v>
      </c>
      <c r="O18" s="26">
        <v>1</v>
      </c>
    </row>
    <row r="19" spans="1:15" x14ac:dyDescent="0.25">
      <c r="A19" s="26">
        <v>18</v>
      </c>
      <c r="B19" s="40" t="s">
        <v>274</v>
      </c>
      <c r="C19" t="s">
        <v>479</v>
      </c>
      <c r="D19" t="s">
        <v>479</v>
      </c>
      <c r="E19" s="17"/>
      <c r="F19" s="17"/>
      <c r="G19" s="11"/>
      <c r="H19" s="4"/>
      <c r="I19" s="11"/>
      <c r="J19" s="6">
        <v>0.11</v>
      </c>
      <c r="K19" s="11">
        <v>0.08</v>
      </c>
      <c r="L19" s="11">
        <v>0.14000000000000001</v>
      </c>
      <c r="M19" s="9" t="s">
        <v>284</v>
      </c>
      <c r="N19" s="9" t="s">
        <v>295</v>
      </c>
      <c r="O19" s="26">
        <v>1</v>
      </c>
    </row>
    <row r="20" spans="1:15" x14ac:dyDescent="0.25">
      <c r="A20" s="26">
        <v>19</v>
      </c>
      <c r="B20" s="40"/>
      <c r="C20" t="s">
        <v>479</v>
      </c>
      <c r="D20" t="s">
        <v>479</v>
      </c>
      <c r="E20" s="17"/>
      <c r="F20" s="17"/>
      <c r="G20" s="11"/>
      <c r="H20" s="4"/>
      <c r="I20" s="11"/>
      <c r="J20" s="6" t="s">
        <v>293</v>
      </c>
      <c r="K20" s="11" t="s">
        <v>293</v>
      </c>
      <c r="L20" s="11" t="s">
        <v>293</v>
      </c>
      <c r="M20" s="9" t="s">
        <v>285</v>
      </c>
      <c r="N20" s="13"/>
      <c r="O20" s="26">
        <v>1</v>
      </c>
    </row>
    <row r="21" spans="1:15" x14ac:dyDescent="0.25">
      <c r="A21" s="26">
        <v>20</v>
      </c>
      <c r="B21" s="11" t="s">
        <v>275</v>
      </c>
      <c r="C21" t="s">
        <v>479</v>
      </c>
      <c r="D21" t="s">
        <v>479</v>
      </c>
      <c r="E21" s="17"/>
      <c r="F21" s="17"/>
      <c r="G21" s="11"/>
      <c r="H21" s="4"/>
      <c r="I21" s="11"/>
      <c r="J21" s="6" t="s">
        <v>293</v>
      </c>
      <c r="K21" s="11" t="s">
        <v>293</v>
      </c>
      <c r="L21" s="11" t="s">
        <v>293</v>
      </c>
      <c r="M21" s="9" t="s">
        <v>286</v>
      </c>
      <c r="N21" s="13"/>
      <c r="O21" s="26">
        <v>1</v>
      </c>
    </row>
    <row r="22" spans="1:15" x14ac:dyDescent="0.25">
      <c r="A22" s="26">
        <v>21</v>
      </c>
      <c r="B22" s="11" t="s">
        <v>276</v>
      </c>
      <c r="C22" t="s">
        <v>479</v>
      </c>
      <c r="D22" t="s">
        <v>479</v>
      </c>
      <c r="E22" s="17"/>
      <c r="F22" s="17"/>
      <c r="G22" s="11"/>
      <c r="H22" s="4"/>
      <c r="I22" s="11"/>
      <c r="J22" s="6">
        <v>0.15</v>
      </c>
      <c r="K22" s="11">
        <v>0.12</v>
      </c>
      <c r="L22" s="11">
        <v>0.18</v>
      </c>
      <c r="M22" s="9" t="s">
        <v>287</v>
      </c>
      <c r="N22" s="13"/>
      <c r="O22" s="26">
        <v>1</v>
      </c>
    </row>
    <row r="23" spans="1:15" x14ac:dyDescent="0.25">
      <c r="A23" s="26">
        <v>22</v>
      </c>
      <c r="B23" s="11" t="s">
        <v>277</v>
      </c>
      <c r="C23" t="s">
        <v>479</v>
      </c>
      <c r="D23" t="s">
        <v>479</v>
      </c>
      <c r="E23" s="17"/>
      <c r="F23" s="17"/>
      <c r="G23" s="11"/>
      <c r="H23" s="4"/>
      <c r="I23" s="11"/>
      <c r="J23" s="6">
        <v>0.16</v>
      </c>
      <c r="K23" s="11">
        <v>0.14000000000000001</v>
      </c>
      <c r="L23" s="11">
        <v>0.18</v>
      </c>
      <c r="M23" s="9" t="s">
        <v>288</v>
      </c>
      <c r="N23" s="13"/>
      <c r="O23" s="26">
        <v>1</v>
      </c>
    </row>
    <row r="24" spans="1:15" x14ac:dyDescent="0.25">
      <c r="A24" s="26">
        <v>23</v>
      </c>
      <c r="B24" s="11" t="s">
        <v>455</v>
      </c>
      <c r="C24" t="s">
        <v>479</v>
      </c>
      <c r="D24" t="s">
        <v>479</v>
      </c>
      <c r="E24" s="17"/>
      <c r="F24" s="17"/>
      <c r="G24" s="11"/>
      <c r="H24" s="4"/>
      <c r="I24" s="11"/>
      <c r="J24" s="6">
        <v>0.09</v>
      </c>
      <c r="K24" s="11">
        <f>(J24+L24)/2</f>
        <v>0.115</v>
      </c>
      <c r="L24" s="11">
        <v>0.14000000000000001</v>
      </c>
      <c r="M24" s="9" t="s">
        <v>456</v>
      </c>
      <c r="N24" s="13"/>
      <c r="O24" s="26">
        <v>1</v>
      </c>
    </row>
    <row r="25" spans="1:15" x14ac:dyDescent="0.25">
      <c r="A25" s="26">
        <v>24</v>
      </c>
      <c r="B25" s="11" t="s">
        <v>278</v>
      </c>
      <c r="C25" t="s">
        <v>479</v>
      </c>
      <c r="D25" t="s">
        <v>479</v>
      </c>
      <c r="E25" s="17"/>
      <c r="F25" s="17"/>
      <c r="G25" s="11"/>
      <c r="H25" s="4"/>
      <c r="I25" s="11"/>
      <c r="J25" s="6">
        <v>0.12</v>
      </c>
      <c r="K25" s="11">
        <v>0.12</v>
      </c>
      <c r="L25" s="11">
        <v>0.12</v>
      </c>
      <c r="M25" s="9" t="s">
        <v>289</v>
      </c>
      <c r="N25" s="13"/>
      <c r="O25" s="26">
        <v>1</v>
      </c>
    </row>
    <row r="26" spans="1:15" x14ac:dyDescent="0.25">
      <c r="A26" s="26">
        <v>25</v>
      </c>
      <c r="B26" s="5" t="s">
        <v>279</v>
      </c>
      <c r="C26" t="s">
        <v>479</v>
      </c>
      <c r="D26" t="s">
        <v>479</v>
      </c>
      <c r="E26" s="18"/>
      <c r="F26" s="18"/>
      <c r="G26" s="5"/>
      <c r="H26" s="15"/>
      <c r="I26" s="5"/>
      <c r="J26" s="24">
        <v>0.11</v>
      </c>
      <c r="K26" s="5">
        <v>0.09</v>
      </c>
      <c r="L26" s="5">
        <v>0.14000000000000001</v>
      </c>
      <c r="M26" s="19" t="s">
        <v>290</v>
      </c>
      <c r="N26" s="13"/>
      <c r="O26" s="26">
        <v>1</v>
      </c>
    </row>
    <row r="27" spans="1:15" x14ac:dyDescent="0.25">
      <c r="A27" s="26">
        <v>26</v>
      </c>
      <c r="B27" s="11" t="s">
        <v>280</v>
      </c>
      <c r="C27" t="s">
        <v>479</v>
      </c>
      <c r="D27" t="s">
        <v>479</v>
      </c>
      <c r="E27" s="17"/>
      <c r="F27" s="17"/>
      <c r="G27" s="11"/>
      <c r="H27" s="4"/>
      <c r="I27" s="11"/>
      <c r="J27" s="6" t="s">
        <v>293</v>
      </c>
      <c r="K27" s="11" t="s">
        <v>293</v>
      </c>
      <c r="L27" s="11" t="s">
        <v>293</v>
      </c>
      <c r="M27" s="9" t="s">
        <v>291</v>
      </c>
      <c r="N27" s="13"/>
      <c r="O27" s="26">
        <v>1</v>
      </c>
    </row>
    <row r="28" spans="1:15" x14ac:dyDescent="0.25">
      <c r="A28" s="26">
        <v>27</v>
      </c>
      <c r="B28" s="11" t="s">
        <v>281</v>
      </c>
      <c r="C28" t="s">
        <v>479</v>
      </c>
      <c r="D28" t="s">
        <v>479</v>
      </c>
      <c r="E28" s="17"/>
      <c r="F28" s="17"/>
      <c r="G28" s="11"/>
      <c r="H28" s="4"/>
      <c r="I28" s="11"/>
      <c r="J28" s="6">
        <v>0.11</v>
      </c>
      <c r="K28" s="11">
        <v>0.09</v>
      </c>
      <c r="L28" s="11">
        <v>0.14000000000000001</v>
      </c>
      <c r="M28" s="9" t="s">
        <v>292</v>
      </c>
      <c r="N28" s="13"/>
      <c r="O28" s="26">
        <v>1</v>
      </c>
    </row>
    <row r="29" spans="1:15" x14ac:dyDescent="0.25">
      <c r="A29" s="26">
        <v>28</v>
      </c>
      <c r="B29" s="5" t="s">
        <v>207</v>
      </c>
      <c r="C29" t="s">
        <v>479</v>
      </c>
      <c r="D29" t="s">
        <v>479</v>
      </c>
      <c r="E29" s="21" t="s">
        <v>208</v>
      </c>
      <c r="F29" s="21" t="s">
        <v>208</v>
      </c>
      <c r="G29" s="9"/>
      <c r="H29" s="9"/>
      <c r="I29" s="20" t="s">
        <v>209</v>
      </c>
      <c r="J29" s="6">
        <f>AVERAGE(K29:L29)</f>
        <v>7.0000000000000007E-2</v>
      </c>
      <c r="K29" s="11">
        <v>0.04</v>
      </c>
      <c r="L29" s="11">
        <v>0.1</v>
      </c>
      <c r="M29" s="10" t="s">
        <v>210</v>
      </c>
      <c r="N29" s="9"/>
      <c r="O29" s="26">
        <v>1</v>
      </c>
    </row>
    <row r="30" spans="1:15" x14ac:dyDescent="0.25">
      <c r="A30" s="26">
        <v>29</v>
      </c>
      <c r="B30" s="5" t="s">
        <v>207</v>
      </c>
      <c r="C30" t="s">
        <v>479</v>
      </c>
      <c r="D30" t="s">
        <v>479</v>
      </c>
      <c r="E30" s="21" t="s">
        <v>211</v>
      </c>
      <c r="F30" s="21" t="s">
        <v>211</v>
      </c>
      <c r="G30" s="9"/>
      <c r="H30" s="9"/>
      <c r="I30" s="20" t="s">
        <v>209</v>
      </c>
      <c r="J30" s="6">
        <f>AVERAGE(K30:L30)</f>
        <v>7.0000000000000007E-2</v>
      </c>
      <c r="K30" s="11">
        <v>0.04</v>
      </c>
      <c r="L30" s="11">
        <v>0.1</v>
      </c>
      <c r="M30" s="10" t="s">
        <v>210</v>
      </c>
      <c r="N30" s="9"/>
      <c r="O30" s="26">
        <v>1</v>
      </c>
    </row>
    <row r="31" spans="1:15" x14ac:dyDescent="0.25">
      <c r="A31" s="26">
        <v>30</v>
      </c>
      <c r="B31" s="5" t="s">
        <v>207</v>
      </c>
      <c r="C31" t="s">
        <v>479</v>
      </c>
      <c r="D31" t="s">
        <v>479</v>
      </c>
      <c r="E31" s="21" t="s">
        <v>212</v>
      </c>
      <c r="F31" s="21" t="s">
        <v>212</v>
      </c>
      <c r="G31" s="9"/>
      <c r="H31" s="9"/>
      <c r="I31" s="20" t="s">
        <v>209</v>
      </c>
      <c r="J31" s="6">
        <f t="shared" ref="J31:J54" si="1">AVERAGE(K31:L31)</f>
        <v>7.0000000000000007E-2</v>
      </c>
      <c r="K31" s="11">
        <v>0.04</v>
      </c>
      <c r="L31" s="11">
        <v>0.1</v>
      </c>
      <c r="M31" s="10" t="s">
        <v>210</v>
      </c>
      <c r="N31" s="9"/>
      <c r="O31" s="26">
        <v>1</v>
      </c>
    </row>
    <row r="32" spans="1:15" ht="30" x14ac:dyDescent="0.25">
      <c r="A32" s="26">
        <v>31</v>
      </c>
      <c r="B32" s="5" t="s">
        <v>207</v>
      </c>
      <c r="C32" t="s">
        <v>479</v>
      </c>
      <c r="D32" t="s">
        <v>479</v>
      </c>
      <c r="E32" s="21" t="s">
        <v>213</v>
      </c>
      <c r="F32" s="21" t="s">
        <v>213</v>
      </c>
      <c r="G32" s="9"/>
      <c r="H32" s="9"/>
      <c r="I32" s="20" t="s">
        <v>209</v>
      </c>
      <c r="J32" s="6">
        <f t="shared" si="1"/>
        <v>7.0000000000000007E-2</v>
      </c>
      <c r="K32" s="11">
        <v>0.04</v>
      </c>
      <c r="L32" s="11">
        <v>0.1</v>
      </c>
      <c r="M32" s="10" t="s">
        <v>210</v>
      </c>
      <c r="N32" s="9"/>
      <c r="O32" s="26">
        <v>1</v>
      </c>
    </row>
    <row r="33" spans="1:15" x14ac:dyDescent="0.25">
      <c r="A33" s="26">
        <v>32</v>
      </c>
      <c r="B33" s="5" t="s">
        <v>207</v>
      </c>
      <c r="C33" t="s">
        <v>479</v>
      </c>
      <c r="D33" t="s">
        <v>479</v>
      </c>
      <c r="E33" s="21" t="s">
        <v>214</v>
      </c>
      <c r="F33" s="21" t="s">
        <v>214</v>
      </c>
      <c r="G33" s="9"/>
      <c r="H33" s="9"/>
      <c r="I33" s="20" t="s">
        <v>209</v>
      </c>
      <c r="J33" s="6">
        <f t="shared" si="1"/>
        <v>7.0000000000000007E-2</v>
      </c>
      <c r="K33" s="11">
        <v>0.04</v>
      </c>
      <c r="L33" s="11">
        <v>0.1</v>
      </c>
      <c r="M33" s="10" t="s">
        <v>210</v>
      </c>
      <c r="N33" s="9"/>
      <c r="O33" s="26">
        <v>1</v>
      </c>
    </row>
    <row r="34" spans="1:15" x14ac:dyDescent="0.25">
      <c r="A34" s="26">
        <v>33</v>
      </c>
      <c r="B34" s="5" t="s">
        <v>215</v>
      </c>
      <c r="C34" t="s">
        <v>479</v>
      </c>
      <c r="D34" t="s">
        <v>479</v>
      </c>
      <c r="E34" s="9" t="s">
        <v>208</v>
      </c>
      <c r="F34" s="9" t="s">
        <v>208</v>
      </c>
      <c r="G34" s="9"/>
      <c r="H34" s="9"/>
      <c r="I34" s="9" t="s">
        <v>216</v>
      </c>
      <c r="J34" s="6">
        <f t="shared" si="1"/>
        <v>0.12</v>
      </c>
      <c r="K34" s="11">
        <v>0.08</v>
      </c>
      <c r="L34" s="11">
        <v>0.16</v>
      </c>
      <c r="M34" s="10" t="s">
        <v>210</v>
      </c>
      <c r="N34" s="9"/>
      <c r="O34" s="26">
        <v>1</v>
      </c>
    </row>
    <row r="35" spans="1:15" x14ac:dyDescent="0.25">
      <c r="A35" s="26">
        <v>34</v>
      </c>
      <c r="B35" s="5" t="s">
        <v>215</v>
      </c>
      <c r="C35" t="s">
        <v>479</v>
      </c>
      <c r="D35" t="s">
        <v>479</v>
      </c>
      <c r="E35" s="9" t="s">
        <v>211</v>
      </c>
      <c r="F35" s="9" t="s">
        <v>211</v>
      </c>
      <c r="G35" s="9"/>
      <c r="H35" s="9"/>
      <c r="I35" s="9" t="s">
        <v>216</v>
      </c>
      <c r="J35" s="6">
        <f t="shared" si="1"/>
        <v>0.12</v>
      </c>
      <c r="K35" s="11">
        <v>0.08</v>
      </c>
      <c r="L35" s="11">
        <v>0.16</v>
      </c>
      <c r="M35" s="10" t="s">
        <v>210</v>
      </c>
      <c r="N35" s="9"/>
      <c r="O35" s="26">
        <v>1</v>
      </c>
    </row>
    <row r="36" spans="1:15" x14ac:dyDescent="0.25">
      <c r="A36" s="26">
        <v>35</v>
      </c>
      <c r="B36" s="5" t="s">
        <v>215</v>
      </c>
      <c r="C36" t="s">
        <v>479</v>
      </c>
      <c r="D36" t="s">
        <v>479</v>
      </c>
      <c r="E36" s="9" t="s">
        <v>212</v>
      </c>
      <c r="F36" s="9" t="s">
        <v>212</v>
      </c>
      <c r="G36" s="9"/>
      <c r="H36" s="9"/>
      <c r="I36" s="9" t="s">
        <v>216</v>
      </c>
      <c r="J36" s="6">
        <f t="shared" si="1"/>
        <v>0.12</v>
      </c>
      <c r="K36" s="11">
        <v>0.08</v>
      </c>
      <c r="L36" s="11">
        <v>0.16</v>
      </c>
      <c r="M36" s="10" t="s">
        <v>210</v>
      </c>
      <c r="N36" s="9"/>
      <c r="O36" s="26">
        <v>1</v>
      </c>
    </row>
    <row r="37" spans="1:15" x14ac:dyDescent="0.25">
      <c r="A37" s="26">
        <v>36</v>
      </c>
      <c r="B37" s="5" t="s">
        <v>215</v>
      </c>
      <c r="C37" t="s">
        <v>479</v>
      </c>
      <c r="D37" t="s">
        <v>479</v>
      </c>
      <c r="E37" s="9" t="s">
        <v>213</v>
      </c>
      <c r="F37" s="9" t="s">
        <v>213</v>
      </c>
      <c r="G37" s="9"/>
      <c r="H37" s="9"/>
      <c r="I37" s="9" t="s">
        <v>216</v>
      </c>
      <c r="J37" s="6">
        <f t="shared" si="1"/>
        <v>0.12</v>
      </c>
      <c r="K37" s="11">
        <v>0.08</v>
      </c>
      <c r="L37" s="11">
        <v>0.16</v>
      </c>
      <c r="M37" s="10" t="s">
        <v>210</v>
      </c>
      <c r="N37" s="9"/>
      <c r="O37" s="26">
        <v>1</v>
      </c>
    </row>
    <row r="38" spans="1:15" x14ac:dyDescent="0.25">
      <c r="A38" s="26">
        <v>37</v>
      </c>
      <c r="B38" s="5" t="s">
        <v>215</v>
      </c>
      <c r="C38" t="s">
        <v>479</v>
      </c>
      <c r="D38" t="s">
        <v>479</v>
      </c>
      <c r="E38" s="9" t="s">
        <v>214</v>
      </c>
      <c r="F38" s="9" t="s">
        <v>214</v>
      </c>
      <c r="G38" s="9"/>
      <c r="H38" s="9"/>
      <c r="I38" s="9" t="s">
        <v>216</v>
      </c>
      <c r="J38" s="6">
        <f t="shared" si="1"/>
        <v>0.12</v>
      </c>
      <c r="K38" s="11">
        <v>0.08</v>
      </c>
      <c r="L38" s="11">
        <v>0.16</v>
      </c>
      <c r="M38" s="10" t="s">
        <v>210</v>
      </c>
      <c r="N38" s="9"/>
      <c r="O38" s="26">
        <v>1</v>
      </c>
    </row>
    <row r="39" spans="1:15" x14ac:dyDescent="0.25">
      <c r="A39" s="26">
        <v>38</v>
      </c>
      <c r="B39" s="5" t="s">
        <v>215</v>
      </c>
      <c r="C39" t="s">
        <v>479</v>
      </c>
      <c r="D39" t="s">
        <v>479</v>
      </c>
      <c r="E39" s="9" t="s">
        <v>217</v>
      </c>
      <c r="F39" s="9" t="s">
        <v>217</v>
      </c>
      <c r="G39" s="9"/>
      <c r="H39" s="9"/>
      <c r="I39" s="9" t="s">
        <v>216</v>
      </c>
      <c r="J39" s="6">
        <f t="shared" si="1"/>
        <v>0.12</v>
      </c>
      <c r="K39" s="11">
        <v>0.08</v>
      </c>
      <c r="L39" s="11">
        <v>0.16</v>
      </c>
      <c r="M39" s="10" t="s">
        <v>210</v>
      </c>
      <c r="N39" s="9"/>
      <c r="O39" s="26">
        <v>1</v>
      </c>
    </row>
    <row r="40" spans="1:15" x14ac:dyDescent="0.25">
      <c r="A40" s="26">
        <v>39</v>
      </c>
      <c r="B40" s="5" t="s">
        <v>215</v>
      </c>
      <c r="C40" t="s">
        <v>479</v>
      </c>
      <c r="D40" t="s">
        <v>479</v>
      </c>
      <c r="E40" s="9" t="s">
        <v>218</v>
      </c>
      <c r="F40" s="9" t="s">
        <v>218</v>
      </c>
      <c r="G40" s="9"/>
      <c r="H40" s="9"/>
      <c r="I40" s="9" t="s">
        <v>219</v>
      </c>
      <c r="J40" s="6">
        <f t="shared" si="1"/>
        <v>0.12</v>
      </c>
      <c r="K40" s="11">
        <v>0.08</v>
      </c>
      <c r="L40" s="11">
        <v>0.16</v>
      </c>
      <c r="M40" s="10" t="s">
        <v>210</v>
      </c>
      <c r="N40" s="9"/>
      <c r="O40" s="26">
        <v>1</v>
      </c>
    </row>
    <row r="41" spans="1:15" x14ac:dyDescent="0.25">
      <c r="A41" s="26">
        <v>40</v>
      </c>
      <c r="B41" s="5" t="s">
        <v>215</v>
      </c>
      <c r="C41" t="s">
        <v>479</v>
      </c>
      <c r="D41" t="s">
        <v>479</v>
      </c>
      <c r="E41" s="9" t="s">
        <v>220</v>
      </c>
      <c r="F41" s="9" t="s">
        <v>220</v>
      </c>
      <c r="G41" s="9"/>
      <c r="H41" s="9"/>
      <c r="I41" s="9" t="s">
        <v>221</v>
      </c>
      <c r="J41" s="6">
        <f t="shared" si="1"/>
        <v>0.12</v>
      </c>
      <c r="K41" s="11">
        <v>0.08</v>
      </c>
      <c r="L41" s="11">
        <v>0.16</v>
      </c>
      <c r="M41" s="10" t="s">
        <v>210</v>
      </c>
      <c r="N41" s="9"/>
      <c r="O41" s="26">
        <v>1</v>
      </c>
    </row>
    <row r="42" spans="1:15" x14ac:dyDescent="0.25">
      <c r="A42" s="26">
        <v>41</v>
      </c>
      <c r="B42" s="5" t="s">
        <v>215</v>
      </c>
      <c r="C42" t="s">
        <v>479</v>
      </c>
      <c r="D42" t="s">
        <v>479</v>
      </c>
      <c r="E42" s="9" t="s">
        <v>222</v>
      </c>
      <c r="F42" s="9" t="s">
        <v>222</v>
      </c>
      <c r="G42" s="9"/>
      <c r="H42" s="9"/>
      <c r="I42" s="9" t="s">
        <v>223</v>
      </c>
      <c r="J42" s="6">
        <f t="shared" si="1"/>
        <v>0.12</v>
      </c>
      <c r="K42" s="11">
        <v>0.08</v>
      </c>
      <c r="L42" s="11">
        <v>0.16</v>
      </c>
      <c r="M42" s="10" t="s">
        <v>210</v>
      </c>
      <c r="N42" s="9"/>
      <c r="O42" s="26">
        <v>1</v>
      </c>
    </row>
    <row r="43" spans="1:15" x14ac:dyDescent="0.25">
      <c r="A43" s="26">
        <v>42</v>
      </c>
      <c r="B43" s="5" t="s">
        <v>224</v>
      </c>
      <c r="C43" t="s">
        <v>479</v>
      </c>
      <c r="D43" t="s">
        <v>479</v>
      </c>
      <c r="E43" s="9" t="s">
        <v>222</v>
      </c>
      <c r="F43" s="9" t="s">
        <v>222</v>
      </c>
      <c r="G43" s="9"/>
      <c r="H43" s="9"/>
      <c r="I43" s="9" t="s">
        <v>225</v>
      </c>
      <c r="J43" s="6">
        <f t="shared" si="1"/>
        <v>0.19</v>
      </c>
      <c r="K43" s="11">
        <v>0.14000000000000001</v>
      </c>
      <c r="L43" s="11">
        <v>0.24</v>
      </c>
      <c r="M43" s="10" t="s">
        <v>210</v>
      </c>
      <c r="N43" s="9"/>
      <c r="O43" s="26">
        <v>1</v>
      </c>
    </row>
    <row r="44" spans="1:15" x14ac:dyDescent="0.25">
      <c r="A44" s="26">
        <v>43</v>
      </c>
      <c r="B44" s="5" t="s">
        <v>224</v>
      </c>
      <c r="C44" t="s">
        <v>479</v>
      </c>
      <c r="D44" t="s">
        <v>479</v>
      </c>
      <c r="E44" s="9" t="s">
        <v>226</v>
      </c>
      <c r="F44" s="9" t="s">
        <v>226</v>
      </c>
      <c r="G44" s="9"/>
      <c r="H44" s="9"/>
      <c r="I44" s="9" t="s">
        <v>227</v>
      </c>
      <c r="J44" s="6">
        <f t="shared" si="1"/>
        <v>0.19</v>
      </c>
      <c r="K44" s="11">
        <v>0.14000000000000001</v>
      </c>
      <c r="L44" s="11">
        <v>0.24</v>
      </c>
      <c r="M44" s="10" t="s">
        <v>210</v>
      </c>
      <c r="N44" s="9"/>
      <c r="O44" s="26">
        <v>1</v>
      </c>
    </row>
    <row r="45" spans="1:15" x14ac:dyDescent="0.25">
      <c r="A45" s="26">
        <v>44</v>
      </c>
      <c r="B45" s="5" t="s">
        <v>224</v>
      </c>
      <c r="C45" t="s">
        <v>479</v>
      </c>
      <c r="D45" t="s">
        <v>479</v>
      </c>
      <c r="E45" s="9" t="s">
        <v>212</v>
      </c>
      <c r="F45" s="9" t="s">
        <v>212</v>
      </c>
      <c r="G45" s="9"/>
      <c r="H45" s="9"/>
      <c r="I45" s="9" t="s">
        <v>227</v>
      </c>
      <c r="J45" s="6">
        <f t="shared" si="1"/>
        <v>0.19</v>
      </c>
      <c r="K45" s="11">
        <v>0.14000000000000001</v>
      </c>
      <c r="L45" s="11">
        <v>0.24</v>
      </c>
      <c r="M45" s="10" t="s">
        <v>210</v>
      </c>
      <c r="N45" s="9"/>
      <c r="O45" s="26">
        <v>1</v>
      </c>
    </row>
    <row r="46" spans="1:15" x14ac:dyDescent="0.25">
      <c r="A46" s="26">
        <v>45</v>
      </c>
      <c r="B46" s="5" t="s">
        <v>224</v>
      </c>
      <c r="C46" t="s">
        <v>479</v>
      </c>
      <c r="D46" t="s">
        <v>479</v>
      </c>
      <c r="E46" s="9" t="s">
        <v>213</v>
      </c>
      <c r="F46" s="9" t="s">
        <v>213</v>
      </c>
      <c r="G46" s="9"/>
      <c r="H46" s="9"/>
      <c r="I46" s="9" t="s">
        <v>197</v>
      </c>
      <c r="J46" s="6">
        <f t="shared" si="1"/>
        <v>0.19</v>
      </c>
      <c r="K46" s="11">
        <v>0.14000000000000001</v>
      </c>
      <c r="L46" s="11">
        <v>0.24</v>
      </c>
      <c r="M46" s="10" t="s">
        <v>210</v>
      </c>
      <c r="N46" s="9"/>
      <c r="O46" s="26">
        <v>1</v>
      </c>
    </row>
    <row r="47" spans="1:15" x14ac:dyDescent="0.25">
      <c r="A47" s="26">
        <v>46</v>
      </c>
      <c r="B47" s="5" t="s">
        <v>224</v>
      </c>
      <c r="C47" t="s">
        <v>479</v>
      </c>
      <c r="D47" t="s">
        <v>479</v>
      </c>
      <c r="E47" s="9" t="s">
        <v>214</v>
      </c>
      <c r="F47" s="9" t="s">
        <v>214</v>
      </c>
      <c r="G47" s="9"/>
      <c r="H47" s="9"/>
      <c r="I47" s="9" t="s">
        <v>197</v>
      </c>
      <c r="J47" s="6">
        <f t="shared" si="1"/>
        <v>0.19</v>
      </c>
      <c r="K47" s="11">
        <v>0.14000000000000001</v>
      </c>
      <c r="L47" s="11">
        <v>0.24</v>
      </c>
      <c r="M47" s="10" t="s">
        <v>210</v>
      </c>
      <c r="N47" s="9"/>
      <c r="O47" s="26">
        <v>1</v>
      </c>
    </row>
    <row r="48" spans="1:15" x14ac:dyDescent="0.25">
      <c r="A48" s="26">
        <v>47</v>
      </c>
      <c r="B48" s="5" t="s">
        <v>224</v>
      </c>
      <c r="C48" t="s">
        <v>479</v>
      </c>
      <c r="D48" t="s">
        <v>479</v>
      </c>
      <c r="E48" s="9" t="s">
        <v>228</v>
      </c>
      <c r="F48" s="9" t="s">
        <v>228</v>
      </c>
      <c r="G48" s="9"/>
      <c r="H48" s="9"/>
      <c r="I48" s="9" t="s">
        <v>197</v>
      </c>
      <c r="J48" s="6">
        <f t="shared" si="1"/>
        <v>0.19</v>
      </c>
      <c r="K48" s="11">
        <v>0.14000000000000001</v>
      </c>
      <c r="L48" s="11">
        <v>0.24</v>
      </c>
      <c r="M48" s="10" t="s">
        <v>210</v>
      </c>
      <c r="N48" s="9"/>
      <c r="O48" s="26">
        <v>1</v>
      </c>
    </row>
    <row r="49" spans="1:15" x14ac:dyDescent="0.25">
      <c r="A49" s="26">
        <v>48</v>
      </c>
      <c r="B49" s="5" t="s">
        <v>229</v>
      </c>
      <c r="C49" t="s">
        <v>479</v>
      </c>
      <c r="D49" t="s">
        <v>479</v>
      </c>
      <c r="E49" s="9" t="s">
        <v>222</v>
      </c>
      <c r="F49" s="9" t="s">
        <v>222</v>
      </c>
      <c r="G49" s="9"/>
      <c r="H49" s="9"/>
      <c r="I49" s="9" t="s">
        <v>230</v>
      </c>
      <c r="J49" s="6">
        <f t="shared" si="1"/>
        <v>0.27500000000000002</v>
      </c>
      <c r="K49" s="11">
        <v>0.2</v>
      </c>
      <c r="L49" s="11">
        <v>0.35</v>
      </c>
      <c r="M49" s="10" t="s">
        <v>210</v>
      </c>
      <c r="N49" s="9"/>
      <c r="O49" s="26">
        <v>1</v>
      </c>
    </row>
    <row r="50" spans="1:15" x14ac:dyDescent="0.25">
      <c r="A50" s="26">
        <v>49</v>
      </c>
      <c r="B50" s="5" t="s">
        <v>229</v>
      </c>
      <c r="C50" t="s">
        <v>479</v>
      </c>
      <c r="D50" t="s">
        <v>479</v>
      </c>
      <c r="E50" s="9" t="s">
        <v>231</v>
      </c>
      <c r="F50" s="9" t="s">
        <v>231</v>
      </c>
      <c r="G50" s="9"/>
      <c r="H50" s="9"/>
      <c r="I50" s="9" t="s">
        <v>197</v>
      </c>
      <c r="J50" s="6">
        <f t="shared" si="1"/>
        <v>0.27500000000000002</v>
      </c>
      <c r="K50" s="11">
        <v>0.2</v>
      </c>
      <c r="L50" s="11">
        <v>0.35</v>
      </c>
      <c r="M50" s="10" t="s">
        <v>210</v>
      </c>
      <c r="N50" s="9"/>
      <c r="O50" s="26">
        <v>1</v>
      </c>
    </row>
    <row r="51" spans="1:15" x14ac:dyDescent="0.25">
      <c r="A51" s="26">
        <v>50</v>
      </c>
      <c r="B51" s="5" t="s">
        <v>229</v>
      </c>
      <c r="C51" t="s">
        <v>479</v>
      </c>
      <c r="D51" t="s">
        <v>479</v>
      </c>
      <c r="E51" s="9" t="s">
        <v>218</v>
      </c>
      <c r="F51" s="9" t="s">
        <v>218</v>
      </c>
      <c r="G51" s="9"/>
      <c r="H51" s="9"/>
      <c r="I51" s="9" t="s">
        <v>197</v>
      </c>
      <c r="J51" s="6">
        <f t="shared" si="1"/>
        <v>0.27500000000000002</v>
      </c>
      <c r="K51" s="11">
        <v>0.2</v>
      </c>
      <c r="L51" s="11">
        <v>0.35</v>
      </c>
      <c r="M51" s="10" t="s">
        <v>210</v>
      </c>
      <c r="N51" s="9"/>
      <c r="O51" s="26">
        <v>1</v>
      </c>
    </row>
    <row r="52" spans="1:15" x14ac:dyDescent="0.25">
      <c r="A52" s="26">
        <v>51</v>
      </c>
      <c r="B52" s="5" t="s">
        <v>232</v>
      </c>
      <c r="C52" t="s">
        <v>479</v>
      </c>
      <c r="D52" t="s">
        <v>479</v>
      </c>
      <c r="E52" s="9" t="s">
        <v>233</v>
      </c>
      <c r="F52" s="9" t="s">
        <v>233</v>
      </c>
      <c r="G52" s="9"/>
      <c r="H52" s="9"/>
      <c r="I52" s="9" t="s">
        <v>197</v>
      </c>
      <c r="J52" s="6">
        <f t="shared" si="1"/>
        <v>0.32499999999999996</v>
      </c>
      <c r="K52" s="11">
        <v>0.3</v>
      </c>
      <c r="L52" s="11">
        <v>0.35</v>
      </c>
      <c r="M52" s="10" t="s">
        <v>210</v>
      </c>
      <c r="N52" s="9"/>
      <c r="O52" s="26">
        <v>1</v>
      </c>
    </row>
    <row r="53" spans="1:15" x14ac:dyDescent="0.25">
      <c r="A53" s="26">
        <v>52</v>
      </c>
      <c r="B53" s="5" t="s">
        <v>232</v>
      </c>
      <c r="C53" t="s">
        <v>479</v>
      </c>
      <c r="D53" t="s">
        <v>479</v>
      </c>
      <c r="E53" s="9" t="s">
        <v>222</v>
      </c>
      <c r="F53" s="9" t="s">
        <v>222</v>
      </c>
      <c r="G53" s="9"/>
      <c r="H53" s="9"/>
      <c r="I53" s="9" t="s">
        <v>197</v>
      </c>
      <c r="J53" s="6">
        <f t="shared" si="1"/>
        <v>0.32499999999999996</v>
      </c>
      <c r="K53" s="11">
        <v>0.3</v>
      </c>
      <c r="L53" s="11">
        <v>0.35</v>
      </c>
      <c r="M53" s="10" t="s">
        <v>210</v>
      </c>
      <c r="N53" s="9"/>
      <c r="O53" s="26">
        <v>1</v>
      </c>
    </row>
    <row r="54" spans="1:15" x14ac:dyDescent="0.25">
      <c r="A54" s="26">
        <v>53</v>
      </c>
      <c r="B54" s="5" t="s">
        <v>232</v>
      </c>
      <c r="C54" t="s">
        <v>479</v>
      </c>
      <c r="D54" t="s">
        <v>479</v>
      </c>
      <c r="E54" s="9" t="s">
        <v>234</v>
      </c>
      <c r="F54" s="9" t="s">
        <v>234</v>
      </c>
      <c r="G54" s="9"/>
      <c r="H54" s="9"/>
      <c r="I54" s="9" t="s">
        <v>197</v>
      </c>
      <c r="J54" s="6">
        <f t="shared" si="1"/>
        <v>0.32499999999999996</v>
      </c>
      <c r="K54" s="11">
        <v>0.3</v>
      </c>
      <c r="L54" s="11">
        <v>0.35</v>
      </c>
      <c r="M54" s="10" t="s">
        <v>210</v>
      </c>
      <c r="N54" s="9"/>
      <c r="O54" s="26">
        <v>1</v>
      </c>
    </row>
    <row r="55" spans="1:15" x14ac:dyDescent="0.25">
      <c r="B55" s="5"/>
      <c r="E55" s="20"/>
      <c r="F55" s="20"/>
      <c r="G55" s="20"/>
      <c r="H55" s="20"/>
      <c r="I55" s="20"/>
      <c r="J55" s="6"/>
      <c r="K55" s="11"/>
      <c r="L55" s="11"/>
      <c r="M55" s="10"/>
      <c r="N55" s="9"/>
    </row>
    <row r="56" spans="1:15" x14ac:dyDescent="0.25">
      <c r="B56" s="5"/>
      <c r="E56" s="20"/>
      <c r="F56" s="20"/>
      <c r="G56" s="20"/>
      <c r="H56" s="20"/>
      <c r="I56" s="20"/>
      <c r="J56" s="6"/>
      <c r="K56" s="11"/>
      <c r="L56" s="11"/>
      <c r="M56" s="10"/>
      <c r="N56" s="9"/>
    </row>
    <row r="57" spans="1:15" x14ac:dyDescent="0.25">
      <c r="B57" s="5"/>
      <c r="E57" s="20"/>
      <c r="F57" s="20"/>
      <c r="G57" s="20"/>
      <c r="H57" s="20"/>
      <c r="I57" s="20"/>
      <c r="J57" s="6"/>
      <c r="K57" s="11"/>
      <c r="L57" s="11"/>
      <c r="M57" s="10"/>
      <c r="N57" s="9"/>
    </row>
    <row r="58" spans="1:15" x14ac:dyDescent="0.25">
      <c r="B58" s="5"/>
      <c r="E58" s="20"/>
      <c r="F58" s="20"/>
      <c r="G58" s="20"/>
      <c r="H58" s="20"/>
      <c r="I58" s="20"/>
      <c r="J58" s="6"/>
      <c r="K58" s="11"/>
      <c r="L58" s="11"/>
      <c r="M58" s="10"/>
      <c r="N58" s="9"/>
    </row>
    <row r="59" spans="1:15" x14ac:dyDescent="0.25">
      <c r="B59" s="5"/>
      <c r="E59" s="20"/>
      <c r="F59" s="20"/>
      <c r="G59" s="20"/>
      <c r="H59" s="20"/>
      <c r="I59" s="20"/>
      <c r="J59" s="6"/>
      <c r="K59" s="11"/>
      <c r="L59" s="11"/>
      <c r="M59" s="10"/>
      <c r="N59" s="9"/>
    </row>
    <row r="60" spans="1:15" x14ac:dyDescent="0.25">
      <c r="B60" s="5"/>
      <c r="E60" s="20"/>
      <c r="F60" s="20"/>
      <c r="G60" s="20"/>
      <c r="H60" s="20"/>
      <c r="I60" s="20"/>
      <c r="J60" s="6"/>
      <c r="K60" s="11"/>
      <c r="L60" s="11"/>
      <c r="M60" s="10"/>
      <c r="N60" s="9"/>
    </row>
    <row r="61" spans="1:15" x14ac:dyDescent="0.25">
      <c r="B61" s="5"/>
      <c r="E61" s="20"/>
      <c r="F61" s="20"/>
      <c r="G61" s="20"/>
      <c r="H61" s="20"/>
      <c r="I61" s="20"/>
      <c r="J61" s="6"/>
      <c r="K61" s="11"/>
      <c r="L61" s="11"/>
      <c r="M61" s="10"/>
      <c r="N61" s="9"/>
    </row>
    <row r="62" spans="1:15" x14ac:dyDescent="0.25">
      <c r="E62" s="20"/>
      <c r="F62" s="20"/>
      <c r="G62" s="20"/>
      <c r="H62" s="20"/>
      <c r="I62" s="20"/>
      <c r="J62" s="6"/>
      <c r="K62" s="11"/>
      <c r="L62" s="11"/>
      <c r="M62" s="10"/>
      <c r="N62" s="9"/>
    </row>
    <row r="63" spans="1:15" x14ac:dyDescent="0.25">
      <c r="E63" s="20"/>
      <c r="F63" s="20"/>
      <c r="G63" s="20"/>
      <c r="H63" s="20"/>
      <c r="I63" s="20"/>
      <c r="J63" s="6"/>
      <c r="K63" s="11"/>
      <c r="L63" s="11"/>
      <c r="M63" s="10"/>
      <c r="N63" s="9"/>
    </row>
    <row r="64" spans="1:15" x14ac:dyDescent="0.25">
      <c r="E64" s="20"/>
      <c r="F64" s="20"/>
      <c r="G64" s="20"/>
      <c r="H64" s="20"/>
      <c r="I64" s="20"/>
      <c r="J64" s="6"/>
      <c r="K64" s="11"/>
      <c r="L64" s="11"/>
      <c r="M64" s="10"/>
      <c r="N64" s="9"/>
    </row>
    <row r="65" spans="5:14" x14ac:dyDescent="0.25">
      <c r="E65" s="20"/>
      <c r="F65" s="20"/>
      <c r="G65" s="20"/>
      <c r="H65" s="20"/>
      <c r="I65" s="20"/>
      <c r="J65" s="6"/>
      <c r="K65" s="11"/>
      <c r="L65" s="11"/>
      <c r="M65" s="10"/>
      <c r="N65" s="9"/>
    </row>
    <row r="66" spans="5:14" x14ac:dyDescent="0.25">
      <c r="E66" s="20"/>
      <c r="F66" s="20"/>
      <c r="G66" s="20"/>
      <c r="H66" s="20"/>
      <c r="I66" s="20"/>
      <c r="J66" s="6"/>
      <c r="K66" s="11"/>
      <c r="L66" s="11"/>
      <c r="M66" s="10"/>
      <c r="N66" s="9"/>
    </row>
    <row r="67" spans="5:14" x14ac:dyDescent="0.25">
      <c r="E67" s="20"/>
      <c r="F67" s="20"/>
      <c r="G67" s="20"/>
      <c r="H67" s="20"/>
      <c r="I67" s="20"/>
      <c r="J67" s="6"/>
      <c r="K67" s="11"/>
      <c r="L67" s="11"/>
      <c r="M67" s="10"/>
      <c r="N67" s="9"/>
    </row>
    <row r="68" spans="5:14" x14ac:dyDescent="0.25">
      <c r="E68" s="20"/>
      <c r="F68" s="20"/>
      <c r="G68" s="20"/>
      <c r="H68" s="20"/>
      <c r="I68" s="20"/>
      <c r="J68" s="6"/>
      <c r="K68" s="11"/>
      <c r="L68" s="11"/>
      <c r="M68" s="10"/>
      <c r="N68" s="9"/>
    </row>
    <row r="69" spans="5:14" x14ac:dyDescent="0.25">
      <c r="E69" s="20"/>
      <c r="F69" s="20"/>
      <c r="G69" s="20"/>
      <c r="H69" s="20"/>
      <c r="I69" s="20"/>
      <c r="J69" s="6"/>
      <c r="K69" s="11"/>
      <c r="L69" s="11"/>
      <c r="M69" s="10"/>
      <c r="N69" s="9"/>
    </row>
    <row r="70" spans="5:14" x14ac:dyDescent="0.25">
      <c r="E70" s="20"/>
      <c r="F70" s="20"/>
      <c r="G70" s="20"/>
      <c r="H70" s="20"/>
      <c r="I70" s="20"/>
      <c r="J70" s="6"/>
      <c r="K70" s="11"/>
      <c r="L70" s="11"/>
      <c r="M70" s="10"/>
      <c r="N70" s="9"/>
    </row>
    <row r="71" spans="5:14" x14ac:dyDescent="0.25">
      <c r="E71" s="20"/>
      <c r="F71" s="20"/>
      <c r="G71" s="20"/>
      <c r="H71" s="20"/>
      <c r="I71" s="20"/>
      <c r="J71" s="6"/>
      <c r="K71" s="11"/>
      <c r="L71" s="11"/>
      <c r="M71" s="10"/>
      <c r="N71" s="9"/>
    </row>
    <row r="72" spans="5:14" x14ac:dyDescent="0.25">
      <c r="E72" s="20"/>
      <c r="F72" s="20"/>
      <c r="G72" s="20"/>
      <c r="H72" s="20"/>
      <c r="I72" s="20"/>
      <c r="J72" s="6"/>
      <c r="K72" s="11"/>
      <c r="L72" s="11"/>
      <c r="M72" s="10"/>
      <c r="N72" s="9"/>
    </row>
    <row r="73" spans="5:14" x14ac:dyDescent="0.25">
      <c r="E73" s="20"/>
      <c r="F73" s="20"/>
      <c r="G73" s="20"/>
      <c r="H73" s="20"/>
      <c r="I73" s="20"/>
      <c r="J73" s="6"/>
      <c r="K73" s="11"/>
      <c r="L73" s="11"/>
      <c r="M73" s="10"/>
      <c r="N73" s="9"/>
    </row>
    <row r="74" spans="5:14" x14ac:dyDescent="0.25">
      <c r="E74" s="20"/>
      <c r="F74" s="20"/>
      <c r="G74" s="20"/>
      <c r="H74" s="20"/>
      <c r="I74" s="20"/>
      <c r="J74" s="6"/>
      <c r="K74" s="11"/>
      <c r="L74" s="11"/>
      <c r="M74" s="10"/>
      <c r="N74" s="9"/>
    </row>
    <row r="75" spans="5:14" x14ac:dyDescent="0.25">
      <c r="E75" s="20"/>
      <c r="F75" s="20"/>
      <c r="G75" s="20"/>
      <c r="H75" s="20"/>
      <c r="I75" s="20"/>
      <c r="J75" s="6"/>
      <c r="K75" s="11"/>
      <c r="L75" s="11"/>
      <c r="M75" s="10"/>
      <c r="N75" s="9"/>
    </row>
    <row r="76" spans="5:14" x14ac:dyDescent="0.25">
      <c r="E76" s="20"/>
      <c r="F76" s="20"/>
      <c r="G76" s="20"/>
      <c r="H76" s="20"/>
      <c r="I76" s="20"/>
      <c r="J76" s="6"/>
      <c r="K76" s="11"/>
      <c r="L76" s="11"/>
      <c r="M76" s="10"/>
      <c r="N76" s="9"/>
    </row>
    <row r="77" spans="5:14" x14ac:dyDescent="0.25">
      <c r="E77" s="20"/>
      <c r="F77" s="20"/>
      <c r="G77" s="20"/>
      <c r="H77" s="20"/>
      <c r="I77" s="20"/>
      <c r="J77" s="6"/>
      <c r="K77" s="11"/>
      <c r="L77" s="11"/>
      <c r="M77" s="10"/>
      <c r="N77" s="9"/>
    </row>
    <row r="78" spans="5:14" x14ac:dyDescent="0.25">
      <c r="E78" s="20"/>
      <c r="F78" s="20"/>
      <c r="G78" s="20"/>
      <c r="H78" s="20"/>
      <c r="I78" s="20"/>
      <c r="J78" s="6"/>
      <c r="K78" s="11"/>
      <c r="L78" s="11"/>
      <c r="M78" s="10"/>
      <c r="N78" s="9"/>
    </row>
    <row r="79" spans="5:14" x14ac:dyDescent="0.25">
      <c r="E79" s="20"/>
      <c r="F79" s="20"/>
      <c r="G79" s="20"/>
      <c r="H79" s="20"/>
      <c r="I79" s="20"/>
      <c r="J79" s="6"/>
      <c r="K79" s="11"/>
      <c r="L79" s="11"/>
      <c r="M79" s="10"/>
      <c r="N79" s="9"/>
    </row>
    <row r="80" spans="5:14" x14ac:dyDescent="0.25">
      <c r="E80" s="20"/>
      <c r="F80" s="20"/>
      <c r="G80" s="20"/>
      <c r="H80" s="20"/>
      <c r="I80" s="20"/>
      <c r="J80" s="6"/>
      <c r="K80" s="11"/>
      <c r="L80" s="11"/>
      <c r="M80" s="10"/>
      <c r="N80" s="9"/>
    </row>
    <row r="81" spans="5:14" x14ac:dyDescent="0.25">
      <c r="E81" s="20"/>
      <c r="F81" s="20"/>
      <c r="G81" s="20"/>
      <c r="H81" s="20"/>
      <c r="I81" s="20"/>
      <c r="J81" s="6"/>
      <c r="K81" s="11"/>
      <c r="L81" s="11"/>
      <c r="M81" s="10"/>
      <c r="N81" s="9"/>
    </row>
    <row r="82" spans="5:14" x14ac:dyDescent="0.25">
      <c r="E82" s="20"/>
      <c r="F82" s="20"/>
      <c r="G82" s="20"/>
      <c r="H82" s="20"/>
      <c r="I82" s="20"/>
      <c r="J82" s="6"/>
      <c r="K82" s="11"/>
      <c r="L82" s="11"/>
      <c r="M82" s="10"/>
      <c r="N82" s="9"/>
    </row>
    <row r="83" spans="5:14" x14ac:dyDescent="0.25">
      <c r="E83" s="20"/>
      <c r="F83" s="20"/>
      <c r="G83" s="20"/>
      <c r="H83" s="20"/>
      <c r="I83" s="20"/>
      <c r="J83" s="6"/>
      <c r="K83" s="11"/>
      <c r="L83" s="11"/>
      <c r="M83" s="10"/>
      <c r="N83" s="9"/>
    </row>
    <row r="84" spans="5:14" x14ac:dyDescent="0.25">
      <c r="E84" s="20"/>
      <c r="F84" s="20"/>
      <c r="G84" s="20"/>
      <c r="H84" s="20"/>
      <c r="I84" s="20"/>
      <c r="J84" s="6"/>
      <c r="K84" s="11"/>
      <c r="L84" s="11"/>
      <c r="M84" s="10"/>
      <c r="N84" s="9"/>
    </row>
    <row r="85" spans="5:14" x14ac:dyDescent="0.25">
      <c r="E85" s="20"/>
      <c r="F85" s="20"/>
      <c r="G85" s="20"/>
      <c r="H85" s="20"/>
      <c r="I85" s="20"/>
      <c r="J85" s="6"/>
      <c r="K85" s="11"/>
      <c r="L85" s="11"/>
      <c r="M85" s="10"/>
      <c r="N85" s="9"/>
    </row>
    <row r="86" spans="5:14" x14ac:dyDescent="0.25">
      <c r="E86" s="20"/>
      <c r="F86" s="20"/>
      <c r="G86" s="20"/>
      <c r="H86" s="20"/>
      <c r="I86" s="20"/>
      <c r="J86" s="6"/>
      <c r="K86" s="11"/>
      <c r="L86" s="11"/>
      <c r="M86" s="10"/>
      <c r="N86" s="9"/>
    </row>
    <row r="87" spans="5:14" x14ac:dyDescent="0.25">
      <c r="E87" s="20"/>
      <c r="F87" s="20"/>
      <c r="G87" s="20"/>
      <c r="H87" s="20"/>
      <c r="I87" s="20"/>
      <c r="J87" s="6"/>
      <c r="K87" s="11"/>
      <c r="L87" s="11"/>
      <c r="M87" s="10"/>
      <c r="N87" s="9"/>
    </row>
    <row r="88" spans="5:14" x14ac:dyDescent="0.25">
      <c r="E88" s="20"/>
      <c r="F88" s="20"/>
      <c r="G88" s="20"/>
      <c r="H88" s="20"/>
      <c r="I88" s="20"/>
      <c r="J88" s="6"/>
      <c r="K88" s="11"/>
      <c r="L88" s="11"/>
      <c r="M88" s="10"/>
      <c r="N88" s="9"/>
    </row>
    <row r="89" spans="5:14" x14ac:dyDescent="0.25">
      <c r="E89" s="20"/>
      <c r="F89" s="20"/>
      <c r="G89" s="20"/>
      <c r="H89" s="20"/>
      <c r="I89" s="20"/>
      <c r="J89" s="6"/>
      <c r="K89" s="11"/>
      <c r="L89" s="11"/>
      <c r="M89" s="10"/>
      <c r="N89" s="9"/>
    </row>
    <row r="90" spans="5:14" x14ac:dyDescent="0.25">
      <c r="E90" s="20"/>
      <c r="F90" s="20"/>
      <c r="G90" s="20"/>
      <c r="H90" s="20"/>
      <c r="I90" s="20"/>
      <c r="J90" s="6"/>
      <c r="K90" s="11"/>
      <c r="L90" s="11"/>
      <c r="M90" s="10"/>
      <c r="N90" s="9"/>
    </row>
    <row r="91" spans="5:14" x14ac:dyDescent="0.25">
      <c r="E91" s="20"/>
      <c r="F91" s="20"/>
      <c r="G91" s="20"/>
      <c r="H91" s="20"/>
      <c r="I91" s="20"/>
      <c r="J91" s="6"/>
      <c r="K91" s="11"/>
      <c r="L91" s="11"/>
      <c r="M91" s="10"/>
      <c r="N91" s="9"/>
    </row>
    <row r="92" spans="5:14" x14ac:dyDescent="0.25">
      <c r="E92" s="20"/>
      <c r="F92" s="20"/>
      <c r="G92" s="20"/>
      <c r="H92" s="20"/>
      <c r="I92" s="20"/>
      <c r="J92" s="6"/>
      <c r="K92" s="11"/>
      <c r="L92" s="11"/>
      <c r="M92" s="10"/>
      <c r="N92" s="9"/>
    </row>
    <row r="93" spans="5:14" x14ac:dyDescent="0.25">
      <c r="E93" s="20"/>
      <c r="F93" s="20"/>
      <c r="G93" s="20"/>
      <c r="H93" s="20"/>
      <c r="I93" s="20"/>
      <c r="J93" s="6"/>
      <c r="K93" s="11"/>
      <c r="L93" s="11"/>
      <c r="M93" s="10"/>
      <c r="N93" s="9"/>
    </row>
    <row r="94" spans="5:14" x14ac:dyDescent="0.25">
      <c r="E94" s="20"/>
      <c r="F94" s="20"/>
      <c r="G94" s="20"/>
      <c r="H94" s="20"/>
      <c r="I94" s="20"/>
      <c r="J94" s="6"/>
      <c r="K94" s="11"/>
      <c r="L94" s="11"/>
      <c r="M94" s="10"/>
      <c r="N94" s="9"/>
    </row>
    <row r="95" spans="5:14" x14ac:dyDescent="0.25">
      <c r="E95" s="20"/>
      <c r="F95" s="20"/>
      <c r="G95" s="20"/>
      <c r="H95" s="20"/>
      <c r="I95" s="20"/>
      <c r="J95" s="6"/>
      <c r="K95" s="11"/>
      <c r="L95" s="11"/>
      <c r="M95" s="10"/>
      <c r="N95" s="9"/>
    </row>
    <row r="96" spans="5:14" x14ac:dyDescent="0.25">
      <c r="E96" s="20"/>
      <c r="F96" s="20"/>
      <c r="G96" s="20"/>
      <c r="H96" s="20"/>
      <c r="I96" s="20"/>
      <c r="J96" s="6"/>
      <c r="K96" s="11"/>
      <c r="L96" s="11"/>
      <c r="M96" s="10"/>
      <c r="N96" s="9"/>
    </row>
    <row r="97" spans="5:14" x14ac:dyDescent="0.25">
      <c r="E97" s="20"/>
      <c r="F97" s="20"/>
      <c r="G97" s="20"/>
      <c r="H97" s="20"/>
      <c r="I97" s="20"/>
      <c r="J97" s="6"/>
      <c r="K97" s="11"/>
      <c r="L97" s="11"/>
      <c r="M97" s="10"/>
      <c r="N97" s="9"/>
    </row>
    <row r="98" spans="5:14" x14ac:dyDescent="0.25">
      <c r="E98" s="20"/>
      <c r="F98" s="20"/>
      <c r="G98" s="20"/>
      <c r="H98" s="20"/>
      <c r="I98" s="20"/>
      <c r="J98" s="6"/>
      <c r="K98" s="11"/>
      <c r="L98" s="11"/>
      <c r="M98" s="10"/>
      <c r="N98" s="9"/>
    </row>
    <row r="99" spans="5:14" x14ac:dyDescent="0.25">
      <c r="E99" s="20"/>
      <c r="F99" s="20"/>
      <c r="G99" s="20"/>
      <c r="H99" s="20"/>
      <c r="I99" s="20"/>
      <c r="J99" s="6"/>
      <c r="K99" s="11"/>
      <c r="L99" s="11"/>
      <c r="M99" s="10"/>
      <c r="N99" s="9"/>
    </row>
    <row r="100" spans="5:14" x14ac:dyDescent="0.25">
      <c r="E100" s="20"/>
      <c r="F100" s="20"/>
      <c r="G100" s="20"/>
      <c r="H100" s="20"/>
      <c r="I100" s="20"/>
      <c r="J100" s="6"/>
      <c r="K100" s="11"/>
      <c r="L100" s="11"/>
      <c r="M100" s="10"/>
      <c r="N100" s="9"/>
    </row>
  </sheetData>
  <mergeCells count="1">
    <mergeCell ref="B19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U91"/>
  <sheetViews>
    <sheetView topLeftCell="A43" workbookViewId="0">
      <selection activeCell="H18" sqref="H18"/>
    </sheetView>
  </sheetViews>
  <sheetFormatPr defaultRowHeight="15" x14ac:dyDescent="0.25"/>
  <cols>
    <col min="2" max="2" width="62.7109375" bestFit="1" customWidth="1"/>
    <col min="9" max="9" width="10.5703125" bestFit="1" customWidth="1"/>
    <col min="10" max="10" width="7.85546875" bestFit="1" customWidth="1"/>
    <col min="11" max="11" width="11.85546875" bestFit="1" customWidth="1"/>
    <col min="12" max="12" width="32.5703125" bestFit="1" customWidth="1"/>
    <col min="13" max="13" width="32.140625" bestFit="1" customWidth="1"/>
    <col min="14" max="14" width="14.140625" bestFit="1" customWidth="1"/>
    <col min="15" max="15" width="30" bestFit="1" customWidth="1"/>
    <col min="16" max="16" width="20.5703125" bestFit="1" customWidth="1"/>
    <col min="17" max="17" width="18.5703125" bestFit="1" customWidth="1"/>
    <col min="18" max="18" width="36.5703125" bestFit="1" customWidth="1"/>
    <col min="19" max="19" width="36.5703125" customWidth="1"/>
    <col min="20" max="20" width="13.5703125" bestFit="1" customWidth="1"/>
    <col min="21" max="21" width="10.42578125" customWidth="1"/>
  </cols>
  <sheetData>
    <row r="1" spans="1:21" x14ac:dyDescent="0.25">
      <c r="A1" t="s">
        <v>470</v>
      </c>
      <c r="B1" t="s">
        <v>471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395</v>
      </c>
      <c r="N1" t="s">
        <v>12</v>
      </c>
      <c r="O1" t="s">
        <v>13</v>
      </c>
      <c r="P1" t="s">
        <v>14</v>
      </c>
      <c r="Q1" t="s">
        <v>15</v>
      </c>
      <c r="R1" t="s">
        <v>0</v>
      </c>
      <c r="S1" t="s">
        <v>480</v>
      </c>
      <c r="T1" t="s">
        <v>481</v>
      </c>
      <c r="U1" t="s">
        <v>472</v>
      </c>
    </row>
    <row r="2" spans="1:21" x14ac:dyDescent="0.25">
      <c r="A2">
        <v>1</v>
      </c>
      <c r="B2" t="s">
        <v>340</v>
      </c>
      <c r="U2">
        <v>1</v>
      </c>
    </row>
    <row r="3" spans="1:21" x14ac:dyDescent="0.25">
      <c r="A3">
        <v>2</v>
      </c>
      <c r="B3" t="s">
        <v>297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>
        <v>0.3</v>
      </c>
      <c r="L3">
        <v>210000</v>
      </c>
      <c r="M3">
        <v>11.5</v>
      </c>
      <c r="N3">
        <v>7830</v>
      </c>
      <c r="O3">
        <v>510</v>
      </c>
      <c r="Q3">
        <v>295.79999999999995</v>
      </c>
      <c r="U3">
        <v>1</v>
      </c>
    </row>
    <row r="4" spans="1:21" x14ac:dyDescent="0.25">
      <c r="A4">
        <v>3</v>
      </c>
      <c r="B4" t="s">
        <v>298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>
        <v>0.3</v>
      </c>
      <c r="L4">
        <v>210000</v>
      </c>
      <c r="M4">
        <v>11.5</v>
      </c>
      <c r="N4">
        <v>7830</v>
      </c>
      <c r="O4">
        <v>590</v>
      </c>
      <c r="Q4">
        <v>342.2</v>
      </c>
      <c r="U4">
        <v>1</v>
      </c>
    </row>
    <row r="5" spans="1:21" x14ac:dyDescent="0.25">
      <c r="A5">
        <v>4</v>
      </c>
      <c r="B5" t="s">
        <v>299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>
        <v>0.3</v>
      </c>
      <c r="L5">
        <v>210000</v>
      </c>
      <c r="M5">
        <v>11.5</v>
      </c>
      <c r="N5">
        <v>7830</v>
      </c>
      <c r="O5">
        <v>680</v>
      </c>
      <c r="Q5">
        <v>394.4</v>
      </c>
      <c r="U5">
        <v>1</v>
      </c>
    </row>
    <row r="6" spans="1:21" x14ac:dyDescent="0.25">
      <c r="A6">
        <v>5</v>
      </c>
      <c r="B6" t="s">
        <v>300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>
        <v>0.3</v>
      </c>
      <c r="L6">
        <v>210000</v>
      </c>
      <c r="M6">
        <v>11.5</v>
      </c>
      <c r="N6">
        <v>7830</v>
      </c>
      <c r="O6">
        <v>830</v>
      </c>
      <c r="Q6">
        <v>481.4</v>
      </c>
      <c r="U6">
        <v>1</v>
      </c>
    </row>
    <row r="7" spans="1:21" x14ac:dyDescent="0.25">
      <c r="A7">
        <v>6</v>
      </c>
      <c r="B7" t="s">
        <v>301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>
        <v>0.3</v>
      </c>
      <c r="L7">
        <v>210000</v>
      </c>
      <c r="M7">
        <v>11.5</v>
      </c>
      <c r="N7">
        <v>7830</v>
      </c>
      <c r="O7">
        <v>940</v>
      </c>
      <c r="Q7">
        <v>545.19999999999993</v>
      </c>
      <c r="U7">
        <v>1</v>
      </c>
    </row>
    <row r="8" spans="1:21" x14ac:dyDescent="0.25">
      <c r="A8">
        <v>7</v>
      </c>
      <c r="B8" t="s">
        <v>302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>
        <v>0.3</v>
      </c>
      <c r="L8">
        <v>210000</v>
      </c>
      <c r="M8">
        <v>11.5</v>
      </c>
      <c r="N8">
        <v>7830</v>
      </c>
      <c r="O8">
        <v>1040</v>
      </c>
      <c r="Q8">
        <v>603.19999999999993</v>
      </c>
      <c r="U8">
        <v>1</v>
      </c>
    </row>
    <row r="9" spans="1:21" x14ac:dyDescent="0.25">
      <c r="A9">
        <v>8</v>
      </c>
      <c r="B9" t="s">
        <v>303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>
        <v>0.3</v>
      </c>
      <c r="L9">
        <v>210000</v>
      </c>
      <c r="M9">
        <v>11.5</v>
      </c>
      <c r="N9">
        <v>7830</v>
      </c>
      <c r="O9">
        <v>1160</v>
      </c>
      <c r="Q9">
        <v>672.8</v>
      </c>
      <c r="U9">
        <v>1</v>
      </c>
    </row>
    <row r="10" spans="1:21" x14ac:dyDescent="0.25">
      <c r="A10">
        <v>9</v>
      </c>
      <c r="B10" t="s">
        <v>304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1</v>
      </c>
      <c r="I10" t="s">
        <v>1</v>
      </c>
      <c r="J10">
        <v>11378</v>
      </c>
      <c r="K10">
        <v>0.3</v>
      </c>
      <c r="L10">
        <v>206000</v>
      </c>
      <c r="M10">
        <v>11.5</v>
      </c>
      <c r="N10">
        <v>7830</v>
      </c>
      <c r="O10">
        <v>360</v>
      </c>
      <c r="P10">
        <v>235</v>
      </c>
      <c r="Q10">
        <v>136.29999999999998</v>
      </c>
      <c r="R10">
        <v>490</v>
      </c>
      <c r="T10">
        <v>1</v>
      </c>
      <c r="U10">
        <v>1</v>
      </c>
    </row>
    <row r="11" spans="1:21" x14ac:dyDescent="0.25">
      <c r="A11">
        <v>10</v>
      </c>
      <c r="B11" t="s">
        <v>305</v>
      </c>
      <c r="C11" t="s">
        <v>1</v>
      </c>
      <c r="D11" t="s">
        <v>22</v>
      </c>
      <c r="E11" t="s">
        <v>23</v>
      </c>
      <c r="F11" t="s">
        <v>24</v>
      </c>
      <c r="G11" t="s">
        <v>25</v>
      </c>
      <c r="H11" t="s">
        <v>1</v>
      </c>
      <c r="I11" t="s">
        <v>26</v>
      </c>
      <c r="J11">
        <v>11523</v>
      </c>
      <c r="K11">
        <v>0.3</v>
      </c>
      <c r="L11">
        <v>206000</v>
      </c>
      <c r="M11">
        <v>11.5</v>
      </c>
      <c r="N11">
        <v>7830</v>
      </c>
      <c r="O11">
        <v>510</v>
      </c>
      <c r="P11">
        <v>355</v>
      </c>
      <c r="Q11">
        <v>205.89999999999998</v>
      </c>
      <c r="R11">
        <v>710</v>
      </c>
      <c r="T11">
        <v>1</v>
      </c>
      <c r="U11">
        <v>1</v>
      </c>
    </row>
    <row r="12" spans="1:21" x14ac:dyDescent="0.25">
      <c r="A12">
        <v>11</v>
      </c>
      <c r="B12" t="s">
        <v>306</v>
      </c>
      <c r="C12">
        <v>1018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>
        <v>0.3</v>
      </c>
      <c r="L12">
        <v>210000</v>
      </c>
      <c r="M12">
        <v>11.5</v>
      </c>
      <c r="N12">
        <v>7830</v>
      </c>
      <c r="O12">
        <v>370</v>
      </c>
      <c r="P12">
        <v>240</v>
      </c>
      <c r="Q12">
        <v>139.19999999999999</v>
      </c>
      <c r="R12">
        <v>260</v>
      </c>
      <c r="T12">
        <v>1</v>
      </c>
      <c r="U12">
        <v>1</v>
      </c>
    </row>
    <row r="13" spans="1:21" x14ac:dyDescent="0.25">
      <c r="A13">
        <v>12</v>
      </c>
      <c r="B13" t="s">
        <v>307</v>
      </c>
      <c r="C13">
        <v>1020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>
        <v>0.3</v>
      </c>
      <c r="L13">
        <v>210000</v>
      </c>
      <c r="M13">
        <v>11.5</v>
      </c>
      <c r="N13">
        <v>7830</v>
      </c>
      <c r="O13">
        <v>380</v>
      </c>
      <c r="P13">
        <v>250</v>
      </c>
      <c r="Q13">
        <v>145</v>
      </c>
      <c r="R13">
        <v>210</v>
      </c>
      <c r="T13">
        <v>1</v>
      </c>
      <c r="U13">
        <v>1</v>
      </c>
    </row>
    <row r="14" spans="1:21" x14ac:dyDescent="0.25">
      <c r="A14">
        <v>13</v>
      </c>
      <c r="B14" t="s">
        <v>308</v>
      </c>
      <c r="C14">
        <v>1050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>
        <v>0.3</v>
      </c>
      <c r="L14">
        <v>210000</v>
      </c>
      <c r="M14">
        <v>11.5</v>
      </c>
      <c r="N14">
        <v>7830</v>
      </c>
      <c r="O14">
        <v>500</v>
      </c>
      <c r="P14">
        <v>320</v>
      </c>
      <c r="Q14">
        <v>185.6</v>
      </c>
      <c r="R14">
        <v>420</v>
      </c>
      <c r="T14">
        <v>1</v>
      </c>
      <c r="U14">
        <v>1</v>
      </c>
    </row>
    <row r="15" spans="1:21" x14ac:dyDescent="0.25">
      <c r="A15">
        <v>14</v>
      </c>
      <c r="B15" t="s">
        <v>309</v>
      </c>
      <c r="C15">
        <v>1045</v>
      </c>
      <c r="D15" t="s">
        <v>1</v>
      </c>
      <c r="E15" t="s">
        <v>27</v>
      </c>
      <c r="F15" t="s">
        <v>28</v>
      </c>
      <c r="G15" t="s">
        <v>29</v>
      </c>
      <c r="H15" t="s">
        <v>30</v>
      </c>
      <c r="I15" t="s">
        <v>31</v>
      </c>
      <c r="J15">
        <v>12050</v>
      </c>
      <c r="K15">
        <v>0.3</v>
      </c>
      <c r="L15">
        <v>210000</v>
      </c>
      <c r="M15">
        <v>11.5</v>
      </c>
      <c r="N15">
        <v>7830</v>
      </c>
      <c r="O15">
        <v>800</v>
      </c>
      <c r="P15">
        <v>600</v>
      </c>
      <c r="Q15">
        <v>348</v>
      </c>
      <c r="R15">
        <v>700</v>
      </c>
      <c r="T15">
        <v>1</v>
      </c>
      <c r="U15">
        <v>1</v>
      </c>
    </row>
    <row r="16" spans="1:21" x14ac:dyDescent="0.25">
      <c r="A16">
        <v>15</v>
      </c>
      <c r="B16" t="s">
        <v>310</v>
      </c>
      <c r="C16" t="s">
        <v>1</v>
      </c>
      <c r="D16" t="s">
        <v>32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>
        <v>0.3</v>
      </c>
      <c r="L16">
        <v>206000</v>
      </c>
      <c r="M16">
        <v>11.5</v>
      </c>
      <c r="N16">
        <v>7830</v>
      </c>
      <c r="O16">
        <v>700</v>
      </c>
      <c r="P16">
        <v>480</v>
      </c>
      <c r="Q16">
        <v>278.39999999999998</v>
      </c>
      <c r="R16">
        <v>630</v>
      </c>
      <c r="T16">
        <v>1</v>
      </c>
      <c r="U16">
        <v>1</v>
      </c>
    </row>
    <row r="17" spans="1:21" x14ac:dyDescent="0.25">
      <c r="A17">
        <v>16</v>
      </c>
      <c r="B17" t="s">
        <v>342</v>
      </c>
      <c r="I17" t="s">
        <v>402</v>
      </c>
      <c r="K17">
        <v>0.3</v>
      </c>
      <c r="L17">
        <v>210000</v>
      </c>
      <c r="M17">
        <v>11.5</v>
      </c>
      <c r="N17">
        <v>7850</v>
      </c>
      <c r="O17">
        <v>430</v>
      </c>
      <c r="P17">
        <v>355</v>
      </c>
      <c r="Q17">
        <v>150</v>
      </c>
      <c r="R17">
        <v>760</v>
      </c>
      <c r="T17">
        <v>1</v>
      </c>
      <c r="U17">
        <v>1</v>
      </c>
    </row>
    <row r="18" spans="1:21" x14ac:dyDescent="0.25">
      <c r="A18">
        <v>17</v>
      </c>
      <c r="B18" t="s">
        <v>363</v>
      </c>
      <c r="K18">
        <v>0.3</v>
      </c>
      <c r="L18">
        <v>208000</v>
      </c>
      <c r="M18">
        <v>11.5</v>
      </c>
      <c r="N18">
        <v>7850</v>
      </c>
      <c r="O18">
        <v>270</v>
      </c>
      <c r="P18">
        <v>140</v>
      </c>
      <c r="Q18">
        <f>O18*0.65</f>
        <v>175.5</v>
      </c>
      <c r="R18">
        <f t="shared" ref="R18:R47" si="0">0.9*O18</f>
        <v>243</v>
      </c>
      <c r="T18">
        <v>1</v>
      </c>
      <c r="U18">
        <v>1</v>
      </c>
    </row>
    <row r="19" spans="1:21" x14ac:dyDescent="0.25">
      <c r="A19">
        <v>18</v>
      </c>
      <c r="B19" t="s">
        <v>364</v>
      </c>
      <c r="D19" t="s">
        <v>388</v>
      </c>
      <c r="K19">
        <v>0.3</v>
      </c>
      <c r="L19">
        <v>210000</v>
      </c>
      <c r="M19">
        <v>11.5</v>
      </c>
      <c r="N19">
        <v>7850</v>
      </c>
      <c r="O19">
        <v>270</v>
      </c>
      <c r="P19">
        <v>140</v>
      </c>
      <c r="Q19">
        <f>O19*0.65</f>
        <v>175.5</v>
      </c>
      <c r="R19">
        <f t="shared" si="0"/>
        <v>243</v>
      </c>
      <c r="T19">
        <v>1</v>
      </c>
      <c r="U19">
        <v>1</v>
      </c>
    </row>
    <row r="20" spans="1:21" x14ac:dyDescent="0.25">
      <c r="A20">
        <v>19</v>
      </c>
      <c r="B20" t="s">
        <v>365</v>
      </c>
      <c r="D20" t="s">
        <v>389</v>
      </c>
      <c r="K20">
        <v>0.3</v>
      </c>
      <c r="L20">
        <v>210000</v>
      </c>
      <c r="M20">
        <v>11.5</v>
      </c>
      <c r="N20">
        <v>7850</v>
      </c>
      <c r="O20">
        <v>270</v>
      </c>
      <c r="P20">
        <v>140</v>
      </c>
      <c r="Q20">
        <f>O20*0.65</f>
        <v>175.5</v>
      </c>
      <c r="R20">
        <f t="shared" si="0"/>
        <v>243</v>
      </c>
      <c r="T20">
        <v>1</v>
      </c>
      <c r="U20">
        <v>1</v>
      </c>
    </row>
    <row r="21" spans="1:21" x14ac:dyDescent="0.25">
      <c r="A21">
        <v>20</v>
      </c>
      <c r="B21" t="s">
        <v>366</v>
      </c>
      <c r="D21" t="s">
        <v>389</v>
      </c>
      <c r="K21">
        <v>0.3</v>
      </c>
      <c r="L21">
        <v>210000</v>
      </c>
      <c r="M21">
        <v>11.5</v>
      </c>
      <c r="N21">
        <v>7850</v>
      </c>
      <c r="O21">
        <v>270</v>
      </c>
      <c r="P21">
        <v>140</v>
      </c>
      <c r="Q21">
        <f t="shared" ref="Q21:Q30" si="1">O21*0.65</f>
        <v>175.5</v>
      </c>
      <c r="R21">
        <f t="shared" si="0"/>
        <v>243</v>
      </c>
      <c r="T21">
        <v>1</v>
      </c>
      <c r="U21">
        <v>1</v>
      </c>
    </row>
    <row r="22" spans="1:21" x14ac:dyDescent="0.25">
      <c r="A22">
        <v>21</v>
      </c>
      <c r="B22" t="s">
        <v>367</v>
      </c>
      <c r="D22" t="s">
        <v>389</v>
      </c>
      <c r="K22">
        <v>0.3</v>
      </c>
      <c r="L22">
        <v>210000</v>
      </c>
      <c r="M22">
        <v>11.5</v>
      </c>
      <c r="N22">
        <v>7850</v>
      </c>
      <c r="O22">
        <v>270</v>
      </c>
      <c r="P22">
        <v>140</v>
      </c>
      <c r="Q22">
        <f t="shared" si="1"/>
        <v>175.5</v>
      </c>
      <c r="R22">
        <f t="shared" si="0"/>
        <v>243</v>
      </c>
      <c r="T22">
        <v>1</v>
      </c>
      <c r="U22">
        <v>1</v>
      </c>
    </row>
    <row r="23" spans="1:21" x14ac:dyDescent="0.25">
      <c r="A23">
        <v>22</v>
      </c>
      <c r="B23" t="s">
        <v>369</v>
      </c>
      <c r="D23" t="s">
        <v>390</v>
      </c>
      <c r="K23">
        <v>0.3</v>
      </c>
      <c r="L23">
        <v>210000</v>
      </c>
      <c r="M23">
        <v>11.5</v>
      </c>
      <c r="N23">
        <v>7850</v>
      </c>
      <c r="O23">
        <v>270</v>
      </c>
      <c r="P23">
        <v>140</v>
      </c>
      <c r="Q23">
        <f t="shared" si="1"/>
        <v>175.5</v>
      </c>
      <c r="R23">
        <f t="shared" si="0"/>
        <v>243</v>
      </c>
      <c r="T23">
        <v>1</v>
      </c>
      <c r="U23">
        <v>1</v>
      </c>
    </row>
    <row r="24" spans="1:21" x14ac:dyDescent="0.25">
      <c r="A24">
        <v>23</v>
      </c>
      <c r="B24" t="s">
        <v>370</v>
      </c>
      <c r="D24" t="s">
        <v>390</v>
      </c>
      <c r="K24">
        <v>0.3</v>
      </c>
      <c r="L24">
        <v>210000</v>
      </c>
      <c r="M24">
        <v>11.5</v>
      </c>
      <c r="N24">
        <v>7850</v>
      </c>
      <c r="O24">
        <v>270</v>
      </c>
      <c r="P24">
        <v>140</v>
      </c>
      <c r="Q24">
        <f t="shared" si="1"/>
        <v>175.5</v>
      </c>
      <c r="R24">
        <f t="shared" si="0"/>
        <v>243</v>
      </c>
      <c r="T24">
        <v>1</v>
      </c>
      <c r="U24">
        <v>1</v>
      </c>
    </row>
    <row r="25" spans="1:21" x14ac:dyDescent="0.25">
      <c r="A25">
        <v>24</v>
      </c>
      <c r="B25" t="s">
        <v>368</v>
      </c>
      <c r="D25" t="s">
        <v>390</v>
      </c>
      <c r="K25">
        <v>0.3</v>
      </c>
      <c r="L25">
        <v>210000</v>
      </c>
      <c r="M25">
        <v>11.5</v>
      </c>
      <c r="N25">
        <v>7850</v>
      </c>
      <c r="O25">
        <v>270</v>
      </c>
      <c r="P25">
        <v>140</v>
      </c>
      <c r="Q25">
        <f t="shared" si="1"/>
        <v>175.5</v>
      </c>
      <c r="R25">
        <f t="shared" si="0"/>
        <v>243</v>
      </c>
      <c r="T25">
        <v>1</v>
      </c>
      <c r="U25">
        <v>1</v>
      </c>
    </row>
    <row r="26" spans="1:21" x14ac:dyDescent="0.25">
      <c r="A26">
        <v>25</v>
      </c>
      <c r="B26" t="s">
        <v>371</v>
      </c>
      <c r="D26" t="s">
        <v>390</v>
      </c>
      <c r="K26">
        <v>0.3</v>
      </c>
      <c r="L26">
        <v>210000</v>
      </c>
      <c r="M26">
        <v>11.5</v>
      </c>
      <c r="N26">
        <v>7850</v>
      </c>
      <c r="O26">
        <v>270</v>
      </c>
      <c r="P26">
        <v>140</v>
      </c>
      <c r="Q26">
        <f t="shared" si="1"/>
        <v>175.5</v>
      </c>
      <c r="R26">
        <f t="shared" si="0"/>
        <v>243</v>
      </c>
      <c r="T26">
        <v>1</v>
      </c>
      <c r="U26">
        <v>1</v>
      </c>
    </row>
    <row r="27" spans="1:21" x14ac:dyDescent="0.25">
      <c r="A27">
        <v>26</v>
      </c>
      <c r="B27" t="s">
        <v>372</v>
      </c>
      <c r="D27" t="s">
        <v>391</v>
      </c>
      <c r="K27">
        <v>0.3</v>
      </c>
      <c r="L27">
        <v>210000</v>
      </c>
      <c r="M27">
        <v>11.5</v>
      </c>
      <c r="N27">
        <v>7850</v>
      </c>
      <c r="O27">
        <v>260</v>
      </c>
      <c r="P27">
        <v>110</v>
      </c>
      <c r="Q27">
        <f t="shared" si="1"/>
        <v>169</v>
      </c>
      <c r="R27">
        <f t="shared" si="0"/>
        <v>234</v>
      </c>
      <c r="T27">
        <v>1</v>
      </c>
      <c r="U27">
        <v>1</v>
      </c>
    </row>
    <row r="28" spans="1:21" x14ac:dyDescent="0.25">
      <c r="A28">
        <v>27</v>
      </c>
      <c r="B28" t="s">
        <v>374</v>
      </c>
      <c r="K28">
        <v>0.3</v>
      </c>
      <c r="L28">
        <v>210000</v>
      </c>
      <c r="M28">
        <v>11.5</v>
      </c>
      <c r="N28">
        <v>7850</v>
      </c>
      <c r="O28">
        <v>310</v>
      </c>
      <c r="P28">
        <v>210</v>
      </c>
      <c r="Q28">
        <f t="shared" si="1"/>
        <v>201.5</v>
      </c>
      <c r="R28">
        <f t="shared" si="0"/>
        <v>279</v>
      </c>
      <c r="T28">
        <v>1</v>
      </c>
      <c r="U28">
        <v>1</v>
      </c>
    </row>
    <row r="29" spans="1:21" x14ac:dyDescent="0.25">
      <c r="A29">
        <v>28</v>
      </c>
      <c r="B29" t="s">
        <v>375</v>
      </c>
      <c r="K29">
        <v>0.3</v>
      </c>
      <c r="L29">
        <v>210000</v>
      </c>
      <c r="M29">
        <v>11.5</v>
      </c>
      <c r="N29">
        <v>7850</v>
      </c>
      <c r="O29">
        <v>320</v>
      </c>
      <c r="P29">
        <v>240</v>
      </c>
      <c r="Q29">
        <f t="shared" si="1"/>
        <v>208</v>
      </c>
      <c r="R29">
        <f t="shared" si="0"/>
        <v>288</v>
      </c>
      <c r="T29">
        <v>1</v>
      </c>
      <c r="U29">
        <v>1</v>
      </c>
    </row>
    <row r="30" spans="1:21" x14ac:dyDescent="0.25">
      <c r="A30">
        <v>29</v>
      </c>
      <c r="B30" t="s">
        <v>376</v>
      </c>
      <c r="K30">
        <v>0.3</v>
      </c>
      <c r="L30">
        <v>210000</v>
      </c>
      <c r="M30">
        <v>11.5</v>
      </c>
      <c r="N30">
        <v>7850</v>
      </c>
      <c r="O30">
        <v>350</v>
      </c>
      <c r="P30">
        <v>270</v>
      </c>
      <c r="Q30">
        <f t="shared" si="1"/>
        <v>227.5</v>
      </c>
      <c r="R30">
        <f t="shared" si="0"/>
        <v>315</v>
      </c>
      <c r="T30">
        <v>1</v>
      </c>
      <c r="U30">
        <v>1</v>
      </c>
    </row>
    <row r="31" spans="1:21" x14ac:dyDescent="0.25">
      <c r="A31">
        <v>30</v>
      </c>
      <c r="B31" t="s">
        <v>373</v>
      </c>
      <c r="K31">
        <v>0.3</v>
      </c>
      <c r="L31">
        <v>210000</v>
      </c>
      <c r="M31">
        <v>11.5</v>
      </c>
      <c r="N31">
        <v>7850</v>
      </c>
      <c r="O31">
        <v>380</v>
      </c>
      <c r="P31">
        <v>300</v>
      </c>
      <c r="Q31">
        <f>0.65*O31</f>
        <v>247</v>
      </c>
      <c r="R31">
        <f t="shared" si="0"/>
        <v>342</v>
      </c>
      <c r="T31">
        <v>1</v>
      </c>
      <c r="U31">
        <v>1</v>
      </c>
    </row>
    <row r="32" spans="1:21" x14ac:dyDescent="0.25">
      <c r="A32">
        <v>31</v>
      </c>
      <c r="B32" t="s">
        <v>377</v>
      </c>
      <c r="K32">
        <v>0.3</v>
      </c>
      <c r="L32">
        <v>210000</v>
      </c>
      <c r="M32">
        <v>11.5</v>
      </c>
      <c r="N32">
        <v>7850</v>
      </c>
      <c r="O32">
        <v>410</v>
      </c>
      <c r="P32">
        <v>340</v>
      </c>
      <c r="Q32">
        <f>0.65*O32</f>
        <v>266.5</v>
      </c>
      <c r="R32">
        <f t="shared" si="0"/>
        <v>369</v>
      </c>
      <c r="T32">
        <v>1</v>
      </c>
      <c r="U32">
        <v>1</v>
      </c>
    </row>
    <row r="33" spans="1:21" x14ac:dyDescent="0.25">
      <c r="A33">
        <v>32</v>
      </c>
      <c r="B33" t="s">
        <v>378</v>
      </c>
      <c r="K33">
        <v>0.3</v>
      </c>
      <c r="L33">
        <v>210000</v>
      </c>
      <c r="M33">
        <v>11.5</v>
      </c>
      <c r="N33">
        <v>7850</v>
      </c>
      <c r="O33">
        <v>410</v>
      </c>
      <c r="P33">
        <v>340</v>
      </c>
      <c r="R33">
        <f t="shared" si="0"/>
        <v>369</v>
      </c>
      <c r="T33">
        <v>1</v>
      </c>
      <c r="U33">
        <v>1</v>
      </c>
    </row>
    <row r="34" spans="1:21" x14ac:dyDescent="0.25">
      <c r="A34">
        <v>33</v>
      </c>
      <c r="B34" t="s">
        <v>379</v>
      </c>
      <c r="K34">
        <v>0.3</v>
      </c>
      <c r="L34">
        <v>210000</v>
      </c>
      <c r="M34">
        <v>11.5</v>
      </c>
      <c r="N34">
        <v>7850</v>
      </c>
      <c r="O34">
        <v>450</v>
      </c>
      <c r="P34">
        <v>380</v>
      </c>
      <c r="R34">
        <f t="shared" si="0"/>
        <v>405</v>
      </c>
      <c r="T34">
        <v>1</v>
      </c>
      <c r="U34">
        <v>1</v>
      </c>
    </row>
    <row r="35" spans="1:21" x14ac:dyDescent="0.25">
      <c r="A35">
        <v>34</v>
      </c>
      <c r="B35" t="s">
        <v>380</v>
      </c>
      <c r="K35">
        <v>0.3</v>
      </c>
      <c r="L35">
        <v>210000</v>
      </c>
      <c r="M35">
        <v>11.5</v>
      </c>
      <c r="N35">
        <v>7830</v>
      </c>
      <c r="O35">
        <v>480</v>
      </c>
      <c r="P35">
        <v>420</v>
      </c>
      <c r="Q35">
        <f>0.65*O35</f>
        <v>312</v>
      </c>
      <c r="R35">
        <f t="shared" si="0"/>
        <v>432</v>
      </c>
      <c r="T35">
        <v>1</v>
      </c>
      <c r="U35">
        <v>1</v>
      </c>
    </row>
    <row r="36" spans="1:21" x14ac:dyDescent="0.25">
      <c r="A36">
        <v>35</v>
      </c>
      <c r="B36" t="s">
        <v>381</v>
      </c>
      <c r="K36">
        <v>0.3</v>
      </c>
      <c r="L36">
        <v>210000</v>
      </c>
      <c r="M36">
        <v>11.5</v>
      </c>
      <c r="N36">
        <v>7850</v>
      </c>
      <c r="O36">
        <v>520</v>
      </c>
      <c r="P36">
        <v>460</v>
      </c>
      <c r="R36">
        <f t="shared" si="0"/>
        <v>468</v>
      </c>
      <c r="T36">
        <v>1</v>
      </c>
      <c r="U36">
        <v>1</v>
      </c>
    </row>
    <row r="37" spans="1:21" x14ac:dyDescent="0.25">
      <c r="A37">
        <v>36</v>
      </c>
      <c r="B37" t="s">
        <v>392</v>
      </c>
      <c r="K37">
        <v>0.3</v>
      </c>
      <c r="L37">
        <v>210000</v>
      </c>
      <c r="M37">
        <v>11.5</v>
      </c>
      <c r="N37">
        <v>7850</v>
      </c>
      <c r="O37">
        <v>420</v>
      </c>
      <c r="P37">
        <v>340</v>
      </c>
      <c r="R37">
        <f t="shared" si="0"/>
        <v>378</v>
      </c>
      <c r="T37">
        <v>1</v>
      </c>
      <c r="U37">
        <v>1</v>
      </c>
    </row>
    <row r="38" spans="1:21" x14ac:dyDescent="0.25">
      <c r="A38">
        <v>37</v>
      </c>
      <c r="B38" t="s">
        <v>431</v>
      </c>
      <c r="I38" t="s">
        <v>432</v>
      </c>
      <c r="K38">
        <v>0.3</v>
      </c>
      <c r="L38">
        <v>210000</v>
      </c>
      <c r="M38">
        <v>11.5</v>
      </c>
      <c r="N38">
        <v>7850</v>
      </c>
      <c r="O38">
        <v>550</v>
      </c>
      <c r="P38">
        <v>500</v>
      </c>
      <c r="R38">
        <f t="shared" si="0"/>
        <v>495</v>
      </c>
      <c r="T38">
        <v>1</v>
      </c>
      <c r="U38">
        <v>1</v>
      </c>
    </row>
    <row r="39" spans="1:21" x14ac:dyDescent="0.25">
      <c r="A39">
        <v>38</v>
      </c>
      <c r="B39" t="s">
        <v>398</v>
      </c>
      <c r="I39" t="s">
        <v>401</v>
      </c>
      <c r="K39">
        <v>0.3</v>
      </c>
      <c r="L39">
        <v>210000</v>
      </c>
      <c r="M39">
        <v>11.5</v>
      </c>
      <c r="N39">
        <v>7850</v>
      </c>
      <c r="O39">
        <v>600</v>
      </c>
      <c r="P39">
        <v>550</v>
      </c>
      <c r="R39">
        <f t="shared" si="0"/>
        <v>540</v>
      </c>
      <c r="T39">
        <v>1</v>
      </c>
      <c r="U39">
        <v>1</v>
      </c>
    </row>
    <row r="40" spans="1:21" x14ac:dyDescent="0.25">
      <c r="A40">
        <v>39</v>
      </c>
      <c r="B40" t="s">
        <v>404</v>
      </c>
      <c r="I40" t="s">
        <v>403</v>
      </c>
      <c r="K40">
        <v>0.3</v>
      </c>
      <c r="L40">
        <v>210000</v>
      </c>
      <c r="M40">
        <v>11.5</v>
      </c>
      <c r="N40">
        <v>7850</v>
      </c>
      <c r="O40">
        <v>700</v>
      </c>
      <c r="P40">
        <v>650</v>
      </c>
      <c r="R40">
        <f t="shared" si="0"/>
        <v>630</v>
      </c>
      <c r="T40">
        <v>1</v>
      </c>
      <c r="U40">
        <v>1</v>
      </c>
    </row>
    <row r="41" spans="1:21" x14ac:dyDescent="0.25">
      <c r="A41">
        <v>40</v>
      </c>
      <c r="B41" t="s">
        <v>399</v>
      </c>
      <c r="K41">
        <v>0.3</v>
      </c>
      <c r="L41">
        <v>210000</v>
      </c>
      <c r="M41">
        <v>11.5</v>
      </c>
      <c r="N41">
        <v>7850</v>
      </c>
      <c r="O41">
        <v>510</v>
      </c>
      <c r="P41">
        <v>310</v>
      </c>
      <c r="R41">
        <f t="shared" si="0"/>
        <v>459</v>
      </c>
      <c r="T41">
        <v>1</v>
      </c>
      <c r="U41">
        <v>1</v>
      </c>
    </row>
    <row r="42" spans="1:21" x14ac:dyDescent="0.25">
      <c r="A42">
        <v>41</v>
      </c>
      <c r="B42" t="s">
        <v>382</v>
      </c>
      <c r="K42">
        <v>0.3</v>
      </c>
      <c r="L42">
        <v>210000</v>
      </c>
      <c r="M42">
        <v>11.5</v>
      </c>
      <c r="N42">
        <v>7850</v>
      </c>
      <c r="O42">
        <v>590</v>
      </c>
      <c r="P42">
        <v>330</v>
      </c>
      <c r="R42">
        <f t="shared" si="0"/>
        <v>531</v>
      </c>
      <c r="T42">
        <v>1</v>
      </c>
      <c r="U42">
        <v>1</v>
      </c>
    </row>
    <row r="43" spans="1:21" x14ac:dyDescent="0.25">
      <c r="A43">
        <v>42</v>
      </c>
      <c r="B43" t="s">
        <v>383</v>
      </c>
      <c r="K43">
        <v>0.3</v>
      </c>
      <c r="L43">
        <v>210000</v>
      </c>
      <c r="M43">
        <v>11.5</v>
      </c>
      <c r="N43">
        <v>7850</v>
      </c>
      <c r="O43">
        <v>780</v>
      </c>
      <c r="P43">
        <v>440</v>
      </c>
      <c r="R43">
        <f t="shared" si="0"/>
        <v>702</v>
      </c>
      <c r="T43">
        <v>1</v>
      </c>
      <c r="U43">
        <v>1</v>
      </c>
    </row>
    <row r="44" spans="1:21" x14ac:dyDescent="0.25">
      <c r="A44">
        <v>43</v>
      </c>
      <c r="B44" t="s">
        <v>384</v>
      </c>
      <c r="K44">
        <v>0.3</v>
      </c>
      <c r="L44">
        <v>210000</v>
      </c>
      <c r="M44">
        <v>11.5</v>
      </c>
      <c r="N44">
        <v>7850</v>
      </c>
      <c r="O44">
        <v>980</v>
      </c>
      <c r="P44">
        <v>590</v>
      </c>
      <c r="R44">
        <f t="shared" si="0"/>
        <v>882</v>
      </c>
      <c r="T44">
        <v>1</v>
      </c>
      <c r="U44">
        <v>1</v>
      </c>
    </row>
    <row r="45" spans="1:21" x14ac:dyDescent="0.25">
      <c r="A45">
        <v>44</v>
      </c>
      <c r="B45" t="s">
        <v>385</v>
      </c>
      <c r="K45">
        <v>0.3</v>
      </c>
      <c r="L45">
        <v>210000</v>
      </c>
      <c r="M45">
        <v>11.5</v>
      </c>
      <c r="N45">
        <v>7850</v>
      </c>
      <c r="O45">
        <v>980</v>
      </c>
      <c r="P45">
        <v>700</v>
      </c>
      <c r="R45">
        <f t="shared" si="0"/>
        <v>882</v>
      </c>
      <c r="T45">
        <v>1</v>
      </c>
      <c r="U45">
        <v>1</v>
      </c>
    </row>
    <row r="46" spans="1:21" x14ac:dyDescent="0.25">
      <c r="A46">
        <v>45</v>
      </c>
      <c r="B46" t="s">
        <v>386</v>
      </c>
      <c r="K46">
        <v>0.3</v>
      </c>
      <c r="L46">
        <v>210000</v>
      </c>
      <c r="M46">
        <v>11.5</v>
      </c>
      <c r="N46">
        <v>7850</v>
      </c>
      <c r="O46">
        <v>1180</v>
      </c>
      <c r="P46">
        <v>780</v>
      </c>
      <c r="R46">
        <f t="shared" si="0"/>
        <v>1062</v>
      </c>
      <c r="T46">
        <v>1</v>
      </c>
      <c r="U46">
        <v>1</v>
      </c>
    </row>
    <row r="47" spans="1:21" x14ac:dyDescent="0.25">
      <c r="A47">
        <v>46</v>
      </c>
      <c r="B47" t="s">
        <v>387</v>
      </c>
      <c r="K47">
        <v>0.3</v>
      </c>
      <c r="L47">
        <v>210000</v>
      </c>
      <c r="M47">
        <v>11.5</v>
      </c>
      <c r="N47">
        <v>7850</v>
      </c>
      <c r="O47">
        <v>500</v>
      </c>
      <c r="P47">
        <v>300</v>
      </c>
      <c r="R47">
        <f t="shared" si="0"/>
        <v>450</v>
      </c>
      <c r="T47">
        <v>1</v>
      </c>
      <c r="U47">
        <v>1</v>
      </c>
    </row>
    <row r="48" spans="1:21" x14ac:dyDescent="0.25">
      <c r="A48">
        <v>47</v>
      </c>
      <c r="B48" t="s">
        <v>400</v>
      </c>
      <c r="K48">
        <v>0.3</v>
      </c>
      <c r="L48">
        <v>210000</v>
      </c>
      <c r="M48">
        <v>11.5</v>
      </c>
      <c r="N48">
        <v>7850</v>
      </c>
      <c r="O48">
        <v>640</v>
      </c>
      <c r="P48">
        <v>510</v>
      </c>
      <c r="R48">
        <f>P48/2.5</f>
        <v>204</v>
      </c>
      <c r="T48">
        <v>1</v>
      </c>
      <c r="U48">
        <v>1</v>
      </c>
    </row>
    <row r="49" spans="1:21" x14ac:dyDescent="0.25">
      <c r="A49">
        <v>48</v>
      </c>
      <c r="B49" t="s">
        <v>311</v>
      </c>
      <c r="C49">
        <v>5115</v>
      </c>
      <c r="D49" t="s">
        <v>33</v>
      </c>
      <c r="E49" t="s">
        <v>34</v>
      </c>
      <c r="F49" t="s">
        <v>35</v>
      </c>
      <c r="G49" t="s">
        <v>33</v>
      </c>
      <c r="H49" t="s">
        <v>36</v>
      </c>
      <c r="I49" t="s">
        <v>37</v>
      </c>
      <c r="J49">
        <v>14220</v>
      </c>
      <c r="K49">
        <v>0.3</v>
      </c>
      <c r="L49">
        <v>206000</v>
      </c>
      <c r="M49">
        <v>11.5</v>
      </c>
      <c r="N49">
        <v>7830</v>
      </c>
      <c r="O49">
        <v>880</v>
      </c>
      <c r="P49">
        <v>635</v>
      </c>
      <c r="Q49">
        <v>368.29999999999995</v>
      </c>
      <c r="R49">
        <v>900</v>
      </c>
      <c r="T49">
        <v>1</v>
      </c>
      <c r="U49">
        <v>1</v>
      </c>
    </row>
    <row r="50" spans="1:21" x14ac:dyDescent="0.25">
      <c r="A50">
        <v>49</v>
      </c>
      <c r="B50" t="s">
        <v>312</v>
      </c>
      <c r="C50">
        <v>4130</v>
      </c>
      <c r="D50" t="s">
        <v>38</v>
      </c>
      <c r="E50" t="s">
        <v>39</v>
      </c>
      <c r="F50" t="s">
        <v>40</v>
      </c>
      <c r="G50" t="s">
        <v>1</v>
      </c>
      <c r="H50" t="s">
        <v>41</v>
      </c>
      <c r="I50" t="s">
        <v>42</v>
      </c>
      <c r="J50">
        <v>15130</v>
      </c>
      <c r="K50">
        <v>0.3</v>
      </c>
      <c r="L50">
        <v>206000</v>
      </c>
      <c r="M50">
        <v>11.5</v>
      </c>
      <c r="N50">
        <v>7830</v>
      </c>
      <c r="O50">
        <v>880</v>
      </c>
      <c r="P50">
        <v>685</v>
      </c>
      <c r="Q50">
        <v>397.29999999999995</v>
      </c>
      <c r="R50">
        <v>690</v>
      </c>
      <c r="T50">
        <v>1</v>
      </c>
      <c r="U50">
        <v>1</v>
      </c>
    </row>
    <row r="51" spans="1:21" x14ac:dyDescent="0.25">
      <c r="A51">
        <v>50</v>
      </c>
      <c r="B51" t="s">
        <v>312</v>
      </c>
      <c r="C51" t="s">
        <v>1</v>
      </c>
      <c r="D51" t="s">
        <v>43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>
        <v>0.3</v>
      </c>
      <c r="L51">
        <v>206000</v>
      </c>
      <c r="M51">
        <v>11.5</v>
      </c>
      <c r="N51">
        <v>7830</v>
      </c>
      <c r="O51">
        <v>880</v>
      </c>
      <c r="P51">
        <v>685</v>
      </c>
      <c r="Q51">
        <v>397.29999999999995</v>
      </c>
      <c r="R51">
        <v>690</v>
      </c>
      <c r="T51">
        <v>1</v>
      </c>
      <c r="U51">
        <v>1</v>
      </c>
    </row>
    <row r="52" spans="1:21" x14ac:dyDescent="0.25">
      <c r="A52">
        <v>51</v>
      </c>
      <c r="B52" t="s">
        <v>313</v>
      </c>
      <c r="C52">
        <v>4140</v>
      </c>
      <c r="D52" t="s">
        <v>44</v>
      </c>
      <c r="E52" t="s">
        <v>45</v>
      </c>
      <c r="F52" t="s">
        <v>46</v>
      </c>
      <c r="G52" t="s">
        <v>44</v>
      </c>
      <c r="H52" t="s">
        <v>47</v>
      </c>
      <c r="I52" t="s">
        <v>48</v>
      </c>
      <c r="J52">
        <v>15142</v>
      </c>
      <c r="K52">
        <v>0.3</v>
      </c>
      <c r="L52">
        <v>206000</v>
      </c>
      <c r="M52">
        <v>11.5</v>
      </c>
      <c r="N52">
        <v>7830</v>
      </c>
      <c r="O52">
        <v>1080</v>
      </c>
      <c r="P52">
        <v>885</v>
      </c>
      <c r="Q52">
        <v>513.29999999999995</v>
      </c>
      <c r="R52">
        <v>850</v>
      </c>
      <c r="T52">
        <v>1</v>
      </c>
      <c r="U52">
        <v>1</v>
      </c>
    </row>
    <row r="53" spans="1:21" x14ac:dyDescent="0.25">
      <c r="A53">
        <v>52</v>
      </c>
      <c r="B53" t="s">
        <v>314</v>
      </c>
      <c r="C53" t="s">
        <v>1</v>
      </c>
      <c r="D53" t="s">
        <v>49</v>
      </c>
      <c r="E53" t="s">
        <v>50</v>
      </c>
      <c r="F53" t="s">
        <v>49</v>
      </c>
      <c r="G53" t="s">
        <v>49</v>
      </c>
      <c r="H53" t="s">
        <v>1</v>
      </c>
      <c r="I53" t="s">
        <v>51</v>
      </c>
      <c r="J53" t="s">
        <v>1</v>
      </c>
      <c r="K53">
        <v>0.3</v>
      </c>
      <c r="L53">
        <v>206000</v>
      </c>
      <c r="M53">
        <v>11.5</v>
      </c>
      <c r="N53">
        <v>7830</v>
      </c>
      <c r="O53">
        <v>1230</v>
      </c>
      <c r="P53">
        <v>1030</v>
      </c>
      <c r="Q53">
        <v>597.4</v>
      </c>
      <c r="R53">
        <v>1080</v>
      </c>
      <c r="T53">
        <v>1</v>
      </c>
      <c r="U53">
        <v>1</v>
      </c>
    </row>
    <row r="54" spans="1:21" x14ac:dyDescent="0.25">
      <c r="A54">
        <v>53</v>
      </c>
      <c r="B54" t="s">
        <v>315</v>
      </c>
      <c r="C54">
        <v>4337</v>
      </c>
      <c r="D54" t="s">
        <v>52</v>
      </c>
      <c r="E54" t="s">
        <v>53</v>
      </c>
      <c r="F54" t="s">
        <v>52</v>
      </c>
      <c r="G54" t="s">
        <v>54</v>
      </c>
      <c r="H54" t="s">
        <v>1</v>
      </c>
      <c r="I54" t="s">
        <v>55</v>
      </c>
      <c r="J54">
        <v>16343</v>
      </c>
      <c r="K54">
        <v>0.3</v>
      </c>
      <c r="L54">
        <v>206000</v>
      </c>
      <c r="M54">
        <v>11.5</v>
      </c>
      <c r="N54">
        <v>7830</v>
      </c>
      <c r="O54">
        <v>1180</v>
      </c>
      <c r="P54">
        <v>980</v>
      </c>
      <c r="Q54">
        <v>568.4</v>
      </c>
      <c r="R54">
        <v>1080</v>
      </c>
      <c r="T54">
        <v>1</v>
      </c>
      <c r="U54">
        <v>1</v>
      </c>
    </row>
    <row r="55" spans="1:21" x14ac:dyDescent="0.25">
      <c r="A55">
        <v>54</v>
      </c>
      <c r="B55" t="s">
        <v>316</v>
      </c>
      <c r="C55">
        <v>4340</v>
      </c>
      <c r="D55" t="s">
        <v>56</v>
      </c>
      <c r="E55" t="s">
        <v>57</v>
      </c>
      <c r="H55" t="s">
        <v>58</v>
      </c>
      <c r="I55" t="s">
        <v>59</v>
      </c>
      <c r="J55" t="s">
        <v>1</v>
      </c>
      <c r="K55">
        <v>0.3</v>
      </c>
      <c r="L55">
        <v>206000</v>
      </c>
      <c r="M55">
        <v>11.5</v>
      </c>
      <c r="N55">
        <v>7830</v>
      </c>
      <c r="O55">
        <v>1200</v>
      </c>
      <c r="P55">
        <v>1050</v>
      </c>
      <c r="Q55">
        <v>609</v>
      </c>
      <c r="R55">
        <v>750</v>
      </c>
      <c r="T55">
        <v>1</v>
      </c>
      <c r="U55">
        <v>1</v>
      </c>
    </row>
    <row r="56" spans="1:21" x14ac:dyDescent="0.25">
      <c r="A56">
        <v>55</v>
      </c>
      <c r="B56" t="s">
        <v>317</v>
      </c>
      <c r="C56">
        <v>8740</v>
      </c>
      <c r="D56">
        <v>1.6546000000000001</v>
      </c>
      <c r="G56" t="s">
        <v>60</v>
      </c>
      <c r="K56">
        <v>0.28999999999999998</v>
      </c>
      <c r="L56">
        <v>205000</v>
      </c>
      <c r="M56">
        <v>11.5</v>
      </c>
      <c r="N56">
        <v>7850</v>
      </c>
      <c r="O56">
        <v>1235</v>
      </c>
      <c r="P56">
        <v>1140</v>
      </c>
      <c r="Q56">
        <v>661.19999999999993</v>
      </c>
      <c r="T56">
        <v>1</v>
      </c>
      <c r="U56">
        <v>1</v>
      </c>
    </row>
    <row r="57" spans="1:21" x14ac:dyDescent="0.25">
      <c r="A57">
        <v>56</v>
      </c>
      <c r="B57" t="s">
        <v>318</v>
      </c>
      <c r="C57">
        <v>304</v>
      </c>
      <c r="D57" t="s">
        <v>61</v>
      </c>
      <c r="E57" t="s">
        <v>62</v>
      </c>
      <c r="F57" t="s">
        <v>63</v>
      </c>
      <c r="G57" t="s">
        <v>64</v>
      </c>
      <c r="H57" t="s">
        <v>65</v>
      </c>
      <c r="I57" t="s">
        <v>66</v>
      </c>
      <c r="J57">
        <v>17240</v>
      </c>
      <c r="K57">
        <v>0.3</v>
      </c>
      <c r="L57">
        <v>203000</v>
      </c>
      <c r="M57">
        <v>11.5</v>
      </c>
      <c r="N57">
        <v>7830</v>
      </c>
      <c r="O57">
        <v>500</v>
      </c>
      <c r="P57">
        <v>320</v>
      </c>
      <c r="Q57">
        <v>185.6</v>
      </c>
      <c r="R57">
        <v>210</v>
      </c>
      <c r="T57">
        <v>1</v>
      </c>
      <c r="U57">
        <v>1</v>
      </c>
    </row>
    <row r="58" spans="1:21" x14ac:dyDescent="0.25">
      <c r="A58">
        <v>57</v>
      </c>
      <c r="B58" t="s">
        <v>319</v>
      </c>
      <c r="C58" t="s">
        <v>1</v>
      </c>
      <c r="D58" t="s">
        <v>67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>
        <v>0.3</v>
      </c>
      <c r="L58">
        <v>203000</v>
      </c>
      <c r="M58">
        <v>11.5</v>
      </c>
      <c r="N58">
        <v>7830</v>
      </c>
      <c r="O58">
        <v>500</v>
      </c>
      <c r="P58">
        <v>195</v>
      </c>
      <c r="Q58">
        <v>113.1</v>
      </c>
      <c r="R58">
        <v>220</v>
      </c>
      <c r="T58">
        <v>1</v>
      </c>
      <c r="U58">
        <v>1</v>
      </c>
    </row>
    <row r="59" spans="1:21" x14ac:dyDescent="0.25">
      <c r="A59">
        <v>58</v>
      </c>
      <c r="B59" t="s">
        <v>320</v>
      </c>
      <c r="C59" t="s">
        <v>68</v>
      </c>
      <c r="D59" t="s">
        <v>69</v>
      </c>
      <c r="E59" t="s">
        <v>1</v>
      </c>
      <c r="F59" t="s">
        <v>70</v>
      </c>
      <c r="G59" t="s">
        <v>71</v>
      </c>
      <c r="H59" t="s">
        <v>1</v>
      </c>
      <c r="I59" t="s">
        <v>72</v>
      </c>
      <c r="J59" t="s">
        <v>1</v>
      </c>
      <c r="K59">
        <v>0.3</v>
      </c>
      <c r="L59">
        <v>206000</v>
      </c>
      <c r="M59">
        <v>11.5</v>
      </c>
      <c r="N59">
        <v>7830</v>
      </c>
      <c r="O59">
        <v>700</v>
      </c>
      <c r="P59">
        <v>500</v>
      </c>
      <c r="Q59">
        <v>290</v>
      </c>
      <c r="R59">
        <v>460</v>
      </c>
      <c r="T59">
        <v>1</v>
      </c>
      <c r="U59">
        <v>1</v>
      </c>
    </row>
    <row r="60" spans="1:21" x14ac:dyDescent="0.25">
      <c r="A60">
        <v>59</v>
      </c>
      <c r="B60" t="s">
        <v>321</v>
      </c>
      <c r="C60" t="s">
        <v>1</v>
      </c>
      <c r="D60" t="s">
        <v>73</v>
      </c>
      <c r="E60" t="s">
        <v>1</v>
      </c>
      <c r="F60" t="s">
        <v>74</v>
      </c>
      <c r="G60" t="s">
        <v>75</v>
      </c>
      <c r="H60" t="s">
        <v>76</v>
      </c>
      <c r="J60">
        <v>17029</v>
      </c>
      <c r="K60">
        <v>0.3</v>
      </c>
      <c r="L60">
        <v>206000</v>
      </c>
      <c r="M60">
        <v>11.5</v>
      </c>
      <c r="N60">
        <v>7830</v>
      </c>
      <c r="O60">
        <v>800</v>
      </c>
      <c r="P60">
        <v>700</v>
      </c>
      <c r="Q60">
        <v>406</v>
      </c>
      <c r="R60">
        <v>460</v>
      </c>
      <c r="T60">
        <v>1</v>
      </c>
      <c r="U60">
        <v>1</v>
      </c>
    </row>
    <row r="61" spans="1:21" x14ac:dyDescent="0.25">
      <c r="A61">
        <v>60</v>
      </c>
      <c r="B61" t="s">
        <v>322</v>
      </c>
      <c r="C61" t="s">
        <v>77</v>
      </c>
      <c r="D61" t="s">
        <v>78</v>
      </c>
      <c r="E61" t="s">
        <v>79</v>
      </c>
      <c r="F61" t="s">
        <v>80</v>
      </c>
      <c r="G61" t="s">
        <v>81</v>
      </c>
      <c r="H61" t="s">
        <v>82</v>
      </c>
      <c r="I61" t="s">
        <v>83</v>
      </c>
      <c r="J61" t="s">
        <v>84</v>
      </c>
      <c r="K61">
        <v>0.26</v>
      </c>
      <c r="L61">
        <v>95000</v>
      </c>
      <c r="M61">
        <v>9</v>
      </c>
      <c r="N61">
        <v>7200</v>
      </c>
      <c r="O61">
        <v>200</v>
      </c>
      <c r="P61">
        <v>130</v>
      </c>
      <c r="Q61">
        <v>75.399999999999991</v>
      </c>
      <c r="R61">
        <v>600</v>
      </c>
      <c r="T61">
        <v>2</v>
      </c>
      <c r="U61">
        <v>1</v>
      </c>
    </row>
    <row r="62" spans="1:21" x14ac:dyDescent="0.25">
      <c r="A62">
        <v>61</v>
      </c>
      <c r="B62" t="s">
        <v>322</v>
      </c>
      <c r="C62" t="s">
        <v>85</v>
      </c>
      <c r="D62" t="s">
        <v>86</v>
      </c>
      <c r="E62" t="s">
        <v>87</v>
      </c>
      <c r="F62" t="s">
        <v>88</v>
      </c>
      <c r="G62" t="s">
        <v>89</v>
      </c>
      <c r="H62" t="s">
        <v>90</v>
      </c>
      <c r="I62" t="s">
        <v>91</v>
      </c>
      <c r="J62" t="s">
        <v>92</v>
      </c>
      <c r="K62">
        <v>0.26</v>
      </c>
      <c r="L62">
        <v>105000</v>
      </c>
      <c r="M62">
        <v>9</v>
      </c>
      <c r="N62">
        <v>7200</v>
      </c>
      <c r="O62">
        <v>200</v>
      </c>
      <c r="P62">
        <v>130</v>
      </c>
      <c r="Q62">
        <v>75.399999999999991</v>
      </c>
      <c r="R62">
        <v>700</v>
      </c>
      <c r="T62">
        <v>2</v>
      </c>
      <c r="U62">
        <v>1</v>
      </c>
    </row>
    <row r="63" spans="1:21" x14ac:dyDescent="0.25">
      <c r="A63">
        <v>62</v>
      </c>
      <c r="B63" t="s">
        <v>323</v>
      </c>
      <c r="C63" t="s">
        <v>93</v>
      </c>
      <c r="D63" t="s">
        <v>94</v>
      </c>
      <c r="E63" t="s">
        <v>95</v>
      </c>
      <c r="F63" t="s">
        <v>96</v>
      </c>
      <c r="G63" t="s">
        <v>97</v>
      </c>
      <c r="H63" t="s">
        <v>98</v>
      </c>
      <c r="I63" t="s">
        <v>99</v>
      </c>
      <c r="J63" t="s">
        <v>100</v>
      </c>
      <c r="K63">
        <v>0.26</v>
      </c>
      <c r="L63">
        <v>115000</v>
      </c>
      <c r="M63">
        <v>9</v>
      </c>
      <c r="N63">
        <v>7200</v>
      </c>
      <c r="O63">
        <v>300</v>
      </c>
      <c r="P63">
        <v>200</v>
      </c>
      <c r="Q63">
        <v>115.99999999999999</v>
      </c>
      <c r="R63">
        <v>900</v>
      </c>
      <c r="T63">
        <v>2</v>
      </c>
      <c r="U63">
        <v>1</v>
      </c>
    </row>
    <row r="64" spans="1:21" x14ac:dyDescent="0.25">
      <c r="A64">
        <v>63</v>
      </c>
      <c r="B64" t="s">
        <v>324</v>
      </c>
      <c r="C64" t="s">
        <v>101</v>
      </c>
      <c r="D64" t="s">
        <v>102</v>
      </c>
      <c r="E64" t="s">
        <v>103</v>
      </c>
      <c r="F64" t="s">
        <v>104</v>
      </c>
      <c r="G64" t="s">
        <v>105</v>
      </c>
      <c r="H64" t="s">
        <v>106</v>
      </c>
      <c r="I64" t="s">
        <v>107</v>
      </c>
      <c r="J64" t="s">
        <v>108</v>
      </c>
      <c r="K64">
        <v>0.26</v>
      </c>
      <c r="L64">
        <v>135000</v>
      </c>
      <c r="M64">
        <v>9</v>
      </c>
      <c r="N64">
        <v>7200</v>
      </c>
      <c r="O64">
        <v>300</v>
      </c>
      <c r="P64">
        <v>255</v>
      </c>
      <c r="Q64">
        <v>147.89999999999998</v>
      </c>
      <c r="R64">
        <v>900</v>
      </c>
      <c r="T64">
        <v>2</v>
      </c>
      <c r="U64">
        <v>1</v>
      </c>
    </row>
    <row r="65" spans="1:21" x14ac:dyDescent="0.25">
      <c r="A65">
        <v>64</v>
      </c>
      <c r="B65" t="s">
        <v>324</v>
      </c>
      <c r="C65" t="s">
        <v>109</v>
      </c>
      <c r="D65" t="s">
        <v>110</v>
      </c>
      <c r="E65" t="s">
        <v>111</v>
      </c>
      <c r="F65" t="s">
        <v>112</v>
      </c>
      <c r="G65" t="s">
        <v>113</v>
      </c>
      <c r="H65" t="s">
        <v>114</v>
      </c>
      <c r="I65" t="s">
        <v>115</v>
      </c>
      <c r="J65" t="s">
        <v>116</v>
      </c>
      <c r="K65">
        <v>0.26</v>
      </c>
      <c r="L65">
        <v>135000</v>
      </c>
      <c r="M65">
        <v>9</v>
      </c>
      <c r="N65">
        <v>7200</v>
      </c>
      <c r="O65">
        <v>300</v>
      </c>
      <c r="P65">
        <v>255</v>
      </c>
      <c r="Q65">
        <v>147.89999999999998</v>
      </c>
      <c r="R65">
        <v>1100</v>
      </c>
      <c r="T65">
        <v>2</v>
      </c>
      <c r="U65">
        <v>1</v>
      </c>
    </row>
    <row r="66" spans="1:21" x14ac:dyDescent="0.25">
      <c r="A66">
        <v>65</v>
      </c>
      <c r="B66" t="s">
        <v>325</v>
      </c>
      <c r="C66" t="s">
        <v>1</v>
      </c>
      <c r="D66" t="s">
        <v>117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>
        <v>0.28000000000000003</v>
      </c>
      <c r="L66">
        <v>173000</v>
      </c>
      <c r="M66">
        <v>9</v>
      </c>
      <c r="N66">
        <v>7500</v>
      </c>
      <c r="O66">
        <v>350</v>
      </c>
      <c r="P66">
        <v>220</v>
      </c>
      <c r="Q66">
        <v>127.6</v>
      </c>
      <c r="R66">
        <v>480</v>
      </c>
      <c r="T66">
        <v>2</v>
      </c>
      <c r="U66">
        <v>1</v>
      </c>
    </row>
    <row r="67" spans="1:21" x14ac:dyDescent="0.25">
      <c r="A67">
        <v>66</v>
      </c>
      <c r="B67" t="s">
        <v>326</v>
      </c>
      <c r="C67" t="s">
        <v>118</v>
      </c>
      <c r="D67" t="s">
        <v>119</v>
      </c>
      <c r="E67" t="s">
        <v>120</v>
      </c>
      <c r="F67" t="s">
        <v>121</v>
      </c>
      <c r="G67" t="s">
        <v>122</v>
      </c>
      <c r="H67" t="s">
        <v>123</v>
      </c>
      <c r="I67" t="s">
        <v>124</v>
      </c>
      <c r="J67" t="s">
        <v>125</v>
      </c>
      <c r="K67">
        <v>0.28000000000000003</v>
      </c>
      <c r="L67">
        <v>170000</v>
      </c>
      <c r="M67">
        <v>9</v>
      </c>
      <c r="N67">
        <v>7500</v>
      </c>
      <c r="O67">
        <v>400</v>
      </c>
      <c r="P67">
        <v>250</v>
      </c>
      <c r="Q67">
        <v>145</v>
      </c>
      <c r="R67">
        <v>700</v>
      </c>
      <c r="T67">
        <v>2</v>
      </c>
      <c r="U67">
        <v>1</v>
      </c>
    </row>
    <row r="68" spans="1:21" x14ac:dyDescent="0.25">
      <c r="A68">
        <v>67</v>
      </c>
      <c r="B68" t="s">
        <v>327</v>
      </c>
      <c r="C68" t="s">
        <v>126</v>
      </c>
      <c r="D68" t="s">
        <v>127</v>
      </c>
      <c r="E68" t="s">
        <v>128</v>
      </c>
      <c r="F68" t="s">
        <v>129</v>
      </c>
      <c r="G68" t="s">
        <v>130</v>
      </c>
      <c r="H68" t="s">
        <v>131</v>
      </c>
      <c r="I68" t="s">
        <v>132</v>
      </c>
      <c r="J68" t="s">
        <v>133</v>
      </c>
      <c r="K68">
        <v>0.28000000000000003</v>
      </c>
      <c r="L68">
        <v>170000</v>
      </c>
      <c r="M68">
        <v>9</v>
      </c>
      <c r="N68">
        <v>7500</v>
      </c>
      <c r="O68">
        <v>500</v>
      </c>
      <c r="P68">
        <v>320</v>
      </c>
      <c r="Q68">
        <v>185.6</v>
      </c>
      <c r="R68">
        <v>900</v>
      </c>
      <c r="T68">
        <v>2</v>
      </c>
      <c r="U68">
        <v>1</v>
      </c>
    </row>
    <row r="69" spans="1:21" x14ac:dyDescent="0.25">
      <c r="A69">
        <v>68</v>
      </c>
      <c r="B69" t="s">
        <v>328</v>
      </c>
      <c r="C69" t="s">
        <v>134</v>
      </c>
      <c r="D69" t="s">
        <v>135</v>
      </c>
      <c r="E69" t="s">
        <v>136</v>
      </c>
      <c r="F69" t="s">
        <v>137</v>
      </c>
      <c r="G69" t="s">
        <v>138</v>
      </c>
      <c r="H69" t="s">
        <v>139</v>
      </c>
      <c r="I69" t="s">
        <v>140</v>
      </c>
      <c r="J69" t="s">
        <v>141</v>
      </c>
      <c r="K69">
        <v>0.28000000000000003</v>
      </c>
      <c r="L69">
        <v>170000</v>
      </c>
      <c r="M69">
        <v>9</v>
      </c>
      <c r="N69">
        <v>7500</v>
      </c>
      <c r="O69">
        <v>600</v>
      </c>
      <c r="P69">
        <v>380</v>
      </c>
      <c r="Q69">
        <v>220.39999999999998</v>
      </c>
      <c r="R69">
        <v>1000</v>
      </c>
      <c r="T69">
        <v>2</v>
      </c>
      <c r="U69">
        <v>1</v>
      </c>
    </row>
    <row r="70" spans="1:21" x14ac:dyDescent="0.25">
      <c r="A70">
        <v>69</v>
      </c>
      <c r="B70" t="s">
        <v>329</v>
      </c>
      <c r="C70" t="s">
        <v>142</v>
      </c>
      <c r="D70" t="s">
        <v>143</v>
      </c>
      <c r="E70" t="s">
        <v>144</v>
      </c>
      <c r="F70" t="s">
        <v>145</v>
      </c>
      <c r="G70" t="s">
        <v>146</v>
      </c>
      <c r="H70" t="s">
        <v>147</v>
      </c>
      <c r="I70" t="s">
        <v>148</v>
      </c>
      <c r="J70" t="s">
        <v>149</v>
      </c>
      <c r="K70">
        <v>0.28000000000000003</v>
      </c>
      <c r="L70">
        <v>170000</v>
      </c>
      <c r="M70">
        <v>9</v>
      </c>
      <c r="N70">
        <v>7500</v>
      </c>
      <c r="O70">
        <v>800</v>
      </c>
      <c r="P70">
        <v>480</v>
      </c>
      <c r="Q70">
        <v>278.39999999999998</v>
      </c>
      <c r="R70">
        <v>1200</v>
      </c>
      <c r="T70">
        <v>2</v>
      </c>
      <c r="U70">
        <v>1</v>
      </c>
    </row>
    <row r="71" spans="1:21" x14ac:dyDescent="0.25">
      <c r="A71">
        <v>70</v>
      </c>
      <c r="B71" t="s">
        <v>330</v>
      </c>
      <c r="C71" t="s">
        <v>150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>
        <v>0.33</v>
      </c>
      <c r="L71">
        <v>65000</v>
      </c>
      <c r="M71">
        <v>23.5</v>
      </c>
      <c r="N71">
        <v>2700</v>
      </c>
      <c r="O71">
        <v>90</v>
      </c>
      <c r="P71">
        <v>45</v>
      </c>
      <c r="Q71">
        <v>26.099999999999998</v>
      </c>
      <c r="R71">
        <v>35</v>
      </c>
      <c r="T71">
        <v>3</v>
      </c>
      <c r="U71">
        <v>1</v>
      </c>
    </row>
    <row r="72" spans="1:21" x14ac:dyDescent="0.25">
      <c r="A72">
        <v>71</v>
      </c>
      <c r="B72" t="s">
        <v>331</v>
      </c>
      <c r="C72" t="s">
        <v>151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>
        <v>0.33</v>
      </c>
      <c r="L72">
        <v>65000</v>
      </c>
      <c r="M72">
        <v>23.5</v>
      </c>
      <c r="N72">
        <v>2700</v>
      </c>
      <c r="O72">
        <v>160</v>
      </c>
      <c r="P72">
        <v>100</v>
      </c>
      <c r="Q72">
        <v>57.999999999999993</v>
      </c>
      <c r="R72">
        <v>140</v>
      </c>
      <c r="T72">
        <v>3</v>
      </c>
      <c r="U72">
        <v>1</v>
      </c>
    </row>
    <row r="73" spans="1:21" x14ac:dyDescent="0.25">
      <c r="A73">
        <v>72</v>
      </c>
      <c r="B73" t="s">
        <v>332</v>
      </c>
      <c r="C73" t="s">
        <v>152</v>
      </c>
      <c r="D73" t="s">
        <v>1</v>
      </c>
      <c r="E73" t="s">
        <v>153</v>
      </c>
      <c r="F73" t="s">
        <v>153</v>
      </c>
      <c r="G73" t="s">
        <v>153</v>
      </c>
      <c r="H73" t="s">
        <v>153</v>
      </c>
      <c r="I73" t="s">
        <v>1</v>
      </c>
      <c r="J73" t="s">
        <v>1</v>
      </c>
      <c r="K73">
        <v>0.33</v>
      </c>
      <c r="L73">
        <v>65000</v>
      </c>
      <c r="M73">
        <v>23.5</v>
      </c>
      <c r="N73">
        <v>2700</v>
      </c>
      <c r="O73">
        <v>125</v>
      </c>
      <c r="P73">
        <v>55</v>
      </c>
      <c r="Q73">
        <v>31.9</v>
      </c>
      <c r="R73">
        <v>55</v>
      </c>
      <c r="T73">
        <v>3</v>
      </c>
      <c r="U73">
        <v>1</v>
      </c>
    </row>
    <row r="74" spans="1:21" x14ac:dyDescent="0.25">
      <c r="A74">
        <v>73</v>
      </c>
      <c r="B74" t="s">
        <v>333</v>
      </c>
      <c r="C74" t="s">
        <v>154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>
        <v>0.33</v>
      </c>
      <c r="L74">
        <v>65000</v>
      </c>
      <c r="M74">
        <v>23.5</v>
      </c>
      <c r="N74">
        <v>2700</v>
      </c>
      <c r="O74">
        <v>310</v>
      </c>
      <c r="P74">
        <v>275</v>
      </c>
      <c r="Q74">
        <v>159.5</v>
      </c>
      <c r="R74">
        <v>275</v>
      </c>
      <c r="T74">
        <v>3</v>
      </c>
      <c r="U74">
        <v>1</v>
      </c>
    </row>
    <row r="75" spans="1:21" x14ac:dyDescent="0.25">
      <c r="A75">
        <v>74</v>
      </c>
      <c r="B75" t="s">
        <v>334</v>
      </c>
      <c r="C75" t="s">
        <v>155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>
        <v>0.33</v>
      </c>
      <c r="L75">
        <v>65000</v>
      </c>
      <c r="M75">
        <v>23.5</v>
      </c>
      <c r="N75">
        <v>2700</v>
      </c>
      <c r="O75">
        <v>570</v>
      </c>
      <c r="P75">
        <v>400</v>
      </c>
      <c r="Q75">
        <v>231.99999999999997</v>
      </c>
      <c r="R75">
        <v>503</v>
      </c>
      <c r="T75">
        <v>3</v>
      </c>
      <c r="U75">
        <v>1</v>
      </c>
    </row>
    <row r="76" spans="1:21" x14ac:dyDescent="0.25">
      <c r="A76">
        <v>75</v>
      </c>
      <c r="B76" t="s">
        <v>335</v>
      </c>
      <c r="C76" t="s">
        <v>1</v>
      </c>
      <c r="D76" t="s">
        <v>156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>
        <v>0.33</v>
      </c>
      <c r="L76">
        <v>70000</v>
      </c>
      <c r="M76">
        <v>23.5</v>
      </c>
      <c r="N76">
        <v>2700</v>
      </c>
      <c r="O76">
        <v>260</v>
      </c>
      <c r="P76">
        <v>240</v>
      </c>
      <c r="Q76">
        <v>139.19999999999999</v>
      </c>
      <c r="R76">
        <v>230</v>
      </c>
      <c r="T76">
        <v>3</v>
      </c>
      <c r="U76">
        <v>1</v>
      </c>
    </row>
    <row r="77" spans="1:21" x14ac:dyDescent="0.25">
      <c r="A77">
        <v>76</v>
      </c>
      <c r="B77" t="s">
        <v>336</v>
      </c>
      <c r="C77" t="s">
        <v>1</v>
      </c>
      <c r="D77" t="s">
        <v>157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>
        <v>0.33</v>
      </c>
      <c r="L77">
        <v>70000</v>
      </c>
      <c r="M77">
        <v>23.5</v>
      </c>
      <c r="N77">
        <v>2700</v>
      </c>
      <c r="O77">
        <v>300</v>
      </c>
      <c r="P77">
        <v>200</v>
      </c>
      <c r="Q77">
        <v>115.99999999999999</v>
      </c>
      <c r="R77">
        <v>230</v>
      </c>
      <c r="T77">
        <v>3</v>
      </c>
      <c r="U77">
        <v>1</v>
      </c>
    </row>
    <row r="78" spans="1:21" x14ac:dyDescent="0.25">
      <c r="A78">
        <v>77</v>
      </c>
      <c r="B78" t="s">
        <v>337</v>
      </c>
      <c r="C78" t="s">
        <v>1</v>
      </c>
      <c r="D78" t="s">
        <v>158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>
        <v>0.33</v>
      </c>
      <c r="L78">
        <v>70000</v>
      </c>
      <c r="M78">
        <v>23.5</v>
      </c>
      <c r="N78">
        <v>2700</v>
      </c>
      <c r="O78">
        <v>450</v>
      </c>
      <c r="P78">
        <v>350</v>
      </c>
      <c r="Q78">
        <v>203</v>
      </c>
      <c r="R78">
        <v>370</v>
      </c>
      <c r="T78">
        <v>3</v>
      </c>
      <c r="U78">
        <v>1</v>
      </c>
    </row>
    <row r="79" spans="1:21" x14ac:dyDescent="0.25">
      <c r="A79">
        <v>78</v>
      </c>
      <c r="B79" t="s">
        <v>393</v>
      </c>
      <c r="K79">
        <v>0.33</v>
      </c>
      <c r="L79">
        <v>74000</v>
      </c>
      <c r="M79">
        <v>23.5</v>
      </c>
      <c r="N79">
        <v>2700</v>
      </c>
      <c r="O79">
        <v>260</v>
      </c>
      <c r="P79">
        <v>220</v>
      </c>
      <c r="Q79">
        <f>0.52*O79</f>
        <v>135.20000000000002</v>
      </c>
      <c r="R79">
        <v>235</v>
      </c>
      <c r="U79">
        <v>1</v>
      </c>
    </row>
    <row r="80" spans="1:21" x14ac:dyDescent="0.25">
      <c r="A80">
        <v>79</v>
      </c>
      <c r="B80" t="s">
        <v>394</v>
      </c>
      <c r="K80">
        <v>0.33</v>
      </c>
      <c r="L80">
        <v>75000</v>
      </c>
      <c r="M80">
        <v>23.5</v>
      </c>
      <c r="N80">
        <v>2700</v>
      </c>
      <c r="O80">
        <v>160</v>
      </c>
      <c r="P80">
        <v>110</v>
      </c>
      <c r="Q80">
        <f>0.52*O80</f>
        <v>83.2</v>
      </c>
      <c r="R80">
        <v>200</v>
      </c>
      <c r="U80">
        <v>1</v>
      </c>
    </row>
    <row r="81" spans="1:21" x14ac:dyDescent="0.25">
      <c r="A81">
        <v>80</v>
      </c>
      <c r="B81" t="s">
        <v>396</v>
      </c>
      <c r="K81">
        <v>0.33</v>
      </c>
      <c r="L81">
        <v>75000</v>
      </c>
      <c r="M81">
        <v>21</v>
      </c>
      <c r="N81">
        <v>2700</v>
      </c>
      <c r="O81">
        <v>220</v>
      </c>
      <c r="P81">
        <v>180</v>
      </c>
      <c r="Q81">
        <f>0.52*O81</f>
        <v>114.4</v>
      </c>
      <c r="R81">
        <v>265</v>
      </c>
      <c r="U81">
        <v>1</v>
      </c>
    </row>
    <row r="82" spans="1:21" x14ac:dyDescent="0.25">
      <c r="A82">
        <v>81</v>
      </c>
      <c r="B82" t="s">
        <v>338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>
        <v>0.31</v>
      </c>
      <c r="L82">
        <v>97000</v>
      </c>
      <c r="M82">
        <v>20.5</v>
      </c>
      <c r="N82">
        <v>8490</v>
      </c>
      <c r="O82">
        <v>338</v>
      </c>
      <c r="P82">
        <v>124</v>
      </c>
      <c r="Q82">
        <f>0.65*O82</f>
        <v>219.70000000000002</v>
      </c>
      <c r="R82">
        <v>124</v>
      </c>
      <c r="U82">
        <v>1</v>
      </c>
    </row>
    <row r="83" spans="1:21" x14ac:dyDescent="0.25">
      <c r="A83">
        <v>82</v>
      </c>
      <c r="B83" t="s">
        <v>339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>
        <v>0.1</v>
      </c>
      <c r="L83">
        <v>70000</v>
      </c>
      <c r="M83">
        <v>2.1</v>
      </c>
      <c r="N83">
        <v>1600</v>
      </c>
      <c r="O83">
        <v>600</v>
      </c>
      <c r="P83">
        <v>600</v>
      </c>
      <c r="Q83">
        <v>90</v>
      </c>
      <c r="R83">
        <v>120</v>
      </c>
      <c r="T83">
        <v>1</v>
      </c>
      <c r="U83">
        <v>1</v>
      </c>
    </row>
    <row r="84" spans="1:21" x14ac:dyDescent="0.25">
      <c r="A84">
        <v>83</v>
      </c>
      <c r="B84" t="s">
        <v>450</v>
      </c>
      <c r="L84">
        <v>2200</v>
      </c>
      <c r="M84">
        <v>95</v>
      </c>
      <c r="N84">
        <v>1130</v>
      </c>
      <c r="O84">
        <v>52</v>
      </c>
      <c r="R84">
        <v>113</v>
      </c>
      <c r="U84">
        <v>1</v>
      </c>
    </row>
    <row r="85" spans="1:21" x14ac:dyDescent="0.25">
      <c r="A85">
        <v>84</v>
      </c>
      <c r="B85" t="s">
        <v>451</v>
      </c>
      <c r="L85">
        <v>2300</v>
      </c>
      <c r="M85">
        <v>95</v>
      </c>
      <c r="N85">
        <v>1040</v>
      </c>
      <c r="O85">
        <v>45</v>
      </c>
      <c r="R85">
        <v>90</v>
      </c>
      <c r="U85">
        <v>1</v>
      </c>
    </row>
    <row r="86" spans="1:21" x14ac:dyDescent="0.25">
      <c r="A86">
        <v>85</v>
      </c>
      <c r="B86" t="s">
        <v>296</v>
      </c>
      <c r="K86" t="e">
        <f>#REF!</f>
        <v>#REF!</v>
      </c>
      <c r="L86" t="e">
        <f>#REF!</f>
        <v>#REF!</v>
      </c>
      <c r="M86" t="e">
        <f>#REF!</f>
        <v>#REF!</v>
      </c>
      <c r="N86" t="e">
        <f>#REF!</f>
        <v>#REF!</v>
      </c>
      <c r="O86" t="e">
        <f>#REF!</f>
        <v>#REF!</v>
      </c>
      <c r="P86" t="e">
        <f>#REF!</f>
        <v>#REF!</v>
      </c>
      <c r="Q86" t="e">
        <f>#REF!</f>
        <v>#REF!</v>
      </c>
      <c r="R86" t="e">
        <f>#REF!</f>
        <v>#REF!</v>
      </c>
      <c r="T86" t="e">
        <f>#REF!</f>
        <v>#REF!</v>
      </c>
      <c r="U86">
        <v>1</v>
      </c>
    </row>
    <row r="87" spans="1:21" x14ac:dyDescent="0.25">
      <c r="A87">
        <v>86</v>
      </c>
      <c r="B87" t="s">
        <v>159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>
        <v>0.3</v>
      </c>
      <c r="L87">
        <v>206000</v>
      </c>
      <c r="M87">
        <v>11.5</v>
      </c>
      <c r="N87">
        <v>7830</v>
      </c>
      <c r="O87">
        <v>400</v>
      </c>
      <c r="P87">
        <v>250</v>
      </c>
      <c r="Q87">
        <v>145</v>
      </c>
      <c r="R87">
        <v>450</v>
      </c>
      <c r="T87">
        <v>1</v>
      </c>
      <c r="U87">
        <v>1</v>
      </c>
    </row>
    <row r="88" spans="1:21" x14ac:dyDescent="0.25">
      <c r="A88">
        <v>87</v>
      </c>
      <c r="B88" t="s">
        <v>160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>
        <v>0.3</v>
      </c>
      <c r="L88">
        <v>206000</v>
      </c>
      <c r="M88">
        <v>11.5</v>
      </c>
      <c r="N88">
        <v>7830</v>
      </c>
      <c r="O88">
        <v>500</v>
      </c>
      <c r="P88">
        <v>320</v>
      </c>
      <c r="Q88">
        <v>185.6</v>
      </c>
      <c r="R88">
        <v>550</v>
      </c>
      <c r="T88">
        <v>1</v>
      </c>
      <c r="U88">
        <v>1</v>
      </c>
    </row>
    <row r="89" spans="1:21" x14ac:dyDescent="0.25">
      <c r="A89">
        <v>88</v>
      </c>
      <c r="B89" t="s">
        <v>161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>
        <v>0.3</v>
      </c>
      <c r="L89">
        <v>206000</v>
      </c>
      <c r="M89">
        <v>11.5</v>
      </c>
      <c r="N89">
        <v>7830</v>
      </c>
      <c r="O89">
        <v>600</v>
      </c>
      <c r="P89">
        <v>400</v>
      </c>
      <c r="Q89">
        <v>231.99999999999997</v>
      </c>
      <c r="R89">
        <v>650</v>
      </c>
      <c r="T89">
        <v>1</v>
      </c>
      <c r="U89">
        <v>1</v>
      </c>
    </row>
    <row r="90" spans="1:21" x14ac:dyDescent="0.25">
      <c r="A90">
        <v>89</v>
      </c>
      <c r="B90" t="s">
        <v>162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>
        <v>0.3</v>
      </c>
      <c r="L90">
        <v>206000</v>
      </c>
      <c r="M90">
        <v>11.5</v>
      </c>
      <c r="N90">
        <v>7830</v>
      </c>
      <c r="O90">
        <v>700</v>
      </c>
      <c r="P90">
        <v>500</v>
      </c>
      <c r="Q90">
        <v>290</v>
      </c>
      <c r="R90">
        <v>750</v>
      </c>
      <c r="T90">
        <v>1</v>
      </c>
      <c r="U90">
        <v>1</v>
      </c>
    </row>
    <row r="91" spans="1:21" x14ac:dyDescent="0.25">
      <c r="A91">
        <v>90</v>
      </c>
      <c r="B91" t="s">
        <v>163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>
        <v>0.3</v>
      </c>
      <c r="L91">
        <v>70000</v>
      </c>
      <c r="M91">
        <v>25</v>
      </c>
      <c r="N91">
        <v>2700</v>
      </c>
      <c r="O91">
        <v>350</v>
      </c>
      <c r="P91">
        <v>300</v>
      </c>
      <c r="Q91">
        <v>174</v>
      </c>
      <c r="R91">
        <v>200</v>
      </c>
      <c r="T91">
        <v>1</v>
      </c>
      <c r="U9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R23"/>
  <sheetViews>
    <sheetView tabSelected="1" workbookViewId="0">
      <selection activeCell="S16" sqref="S16"/>
    </sheetView>
  </sheetViews>
  <sheetFormatPr defaultRowHeight="15" x14ac:dyDescent="0.25"/>
  <cols>
    <col min="2" max="2" width="28.5703125" customWidth="1"/>
    <col min="3" max="3" width="14.85546875" bestFit="1" customWidth="1"/>
    <col min="4" max="5" width="7" bestFit="1" customWidth="1"/>
    <col min="6" max="6" width="9" bestFit="1" customWidth="1"/>
    <col min="7" max="7" width="6.5703125" bestFit="1" customWidth="1"/>
    <col min="8" max="11" width="6.7109375" bestFit="1" customWidth="1"/>
    <col min="13" max="13" width="8.7109375" style="25"/>
    <col min="17" max="17" width="16" bestFit="1" customWidth="1"/>
  </cols>
  <sheetData>
    <row r="1" spans="1:18" x14ac:dyDescent="0.25">
      <c r="A1" t="s">
        <v>470</v>
      </c>
      <c r="B1" t="s">
        <v>471</v>
      </c>
      <c r="C1" s="41" t="s">
        <v>488</v>
      </c>
      <c r="D1" s="41" t="s">
        <v>489</v>
      </c>
      <c r="E1" s="41" t="s">
        <v>490</v>
      </c>
      <c r="F1" s="41" t="s">
        <v>491</v>
      </c>
      <c r="G1" s="41" t="s">
        <v>492</v>
      </c>
      <c r="H1" s="41" t="s">
        <v>493</v>
      </c>
      <c r="I1" s="41" t="s">
        <v>494</v>
      </c>
      <c r="J1" s="41" t="s">
        <v>495</v>
      </c>
      <c r="K1" s="41" t="s">
        <v>496</v>
      </c>
      <c r="L1" s="41" t="s">
        <v>497</v>
      </c>
      <c r="M1" s="41" t="s">
        <v>498</v>
      </c>
      <c r="N1" s="41" t="s">
        <v>500</v>
      </c>
      <c r="O1" s="41" t="s">
        <v>501</v>
      </c>
      <c r="P1" s="41" t="s">
        <v>499</v>
      </c>
      <c r="Q1" s="41" t="s">
        <v>502</v>
      </c>
      <c r="R1" s="12"/>
    </row>
    <row r="2" spans="1:18" x14ac:dyDescent="0.25">
      <c r="A2">
        <v>1</v>
      </c>
      <c r="B2" s="3" t="s">
        <v>174</v>
      </c>
      <c r="C2" s="11">
        <v>0.3</v>
      </c>
      <c r="D2" s="11">
        <v>206000</v>
      </c>
      <c r="E2" s="11">
        <v>11.5</v>
      </c>
      <c r="F2" s="11">
        <v>7830</v>
      </c>
      <c r="G2" s="11">
        <v>190</v>
      </c>
      <c r="H2" s="11"/>
      <c r="I2" s="11"/>
      <c r="J2" s="11"/>
      <c r="K2" s="11"/>
      <c r="L2" s="11">
        <v>330</v>
      </c>
      <c r="M2" s="6">
        <f>(L2/2)*0.9/2.2</f>
        <v>67.5</v>
      </c>
      <c r="N2" s="11">
        <v>95</v>
      </c>
      <c r="O2" s="11">
        <v>250</v>
      </c>
      <c r="P2" s="11"/>
      <c r="Q2" s="11" t="s">
        <v>256</v>
      </c>
    </row>
    <row r="3" spans="1:18" x14ac:dyDescent="0.25">
      <c r="A3">
        <v>2</v>
      </c>
      <c r="B3" s="3" t="s">
        <v>175</v>
      </c>
      <c r="C3" s="11">
        <v>0.3</v>
      </c>
      <c r="D3" s="11">
        <v>206000</v>
      </c>
      <c r="E3" s="11">
        <v>11.5</v>
      </c>
      <c r="F3" s="11">
        <v>7830</v>
      </c>
      <c r="G3" s="11">
        <v>240</v>
      </c>
      <c r="H3" s="11"/>
      <c r="I3" s="11"/>
      <c r="J3" s="11"/>
      <c r="K3" s="11"/>
      <c r="L3" s="11">
        <v>400</v>
      </c>
      <c r="M3" s="6">
        <f>(L3/2)*0.9/2.2</f>
        <v>81.818181818181813</v>
      </c>
      <c r="N3" s="11">
        <v>120</v>
      </c>
      <c r="O3" s="11">
        <v>250</v>
      </c>
      <c r="P3" s="11">
        <f>0.7*L3</f>
        <v>280</v>
      </c>
      <c r="Q3" s="11" t="s">
        <v>256</v>
      </c>
    </row>
    <row r="4" spans="1:18" x14ac:dyDescent="0.25">
      <c r="A4">
        <v>3</v>
      </c>
      <c r="B4" s="3" t="s">
        <v>176</v>
      </c>
      <c r="C4" s="11">
        <v>0.3</v>
      </c>
      <c r="D4" s="11">
        <v>206000</v>
      </c>
      <c r="E4" s="11">
        <v>11.5</v>
      </c>
      <c r="F4" s="11">
        <v>7830</v>
      </c>
      <c r="G4" s="11">
        <v>320</v>
      </c>
      <c r="H4" s="11"/>
      <c r="I4" s="11"/>
      <c r="J4" s="11"/>
      <c r="K4" s="11"/>
      <c r="L4" s="11">
        <v>420</v>
      </c>
      <c r="M4" s="6">
        <f>(L4/2)*0.9/2.2</f>
        <v>85.909090909090907</v>
      </c>
      <c r="N4" s="11">
        <v>130</v>
      </c>
      <c r="O4" s="11">
        <v>250</v>
      </c>
      <c r="P4" s="11"/>
      <c r="Q4" s="11" t="s">
        <v>256</v>
      </c>
    </row>
    <row r="5" spans="1:18" x14ac:dyDescent="0.25">
      <c r="A5">
        <v>4</v>
      </c>
      <c r="B5" s="3" t="s">
        <v>177</v>
      </c>
      <c r="C5" s="11">
        <v>0.3</v>
      </c>
      <c r="D5" s="11">
        <v>206000</v>
      </c>
      <c r="E5" s="11">
        <v>11.5</v>
      </c>
      <c r="F5" s="11">
        <v>7830</v>
      </c>
      <c r="G5" s="11">
        <v>300</v>
      </c>
      <c r="H5" s="11">
        <v>270</v>
      </c>
      <c r="I5" s="11">
        <v>230</v>
      </c>
      <c r="J5" s="11">
        <v>215</v>
      </c>
      <c r="K5" s="11">
        <v>195</v>
      </c>
      <c r="L5" s="11">
        <v>500</v>
      </c>
      <c r="M5" s="6">
        <f>(L5/2)*0.9/2.2</f>
        <v>102.27272727272727</v>
      </c>
      <c r="N5" s="11">
        <v>155</v>
      </c>
      <c r="O5" s="11">
        <v>250</v>
      </c>
      <c r="P5" s="11">
        <f>0.7*L5</f>
        <v>350</v>
      </c>
      <c r="Q5" s="11" t="s">
        <v>256</v>
      </c>
    </row>
    <row r="6" spans="1:18" x14ac:dyDescent="0.25">
      <c r="A6">
        <v>5</v>
      </c>
      <c r="B6" s="3" t="s">
        <v>178</v>
      </c>
      <c r="C6" s="11">
        <v>0.3</v>
      </c>
      <c r="D6" s="11">
        <v>206000</v>
      </c>
      <c r="E6" s="11">
        <v>11.5</v>
      </c>
      <c r="F6" s="11">
        <v>7830</v>
      </c>
      <c r="G6" s="11">
        <v>420</v>
      </c>
      <c r="H6" s="11"/>
      <c r="I6" s="11"/>
      <c r="J6" s="11"/>
      <c r="K6" s="11"/>
      <c r="L6" s="11">
        <v>520</v>
      </c>
      <c r="M6" s="6">
        <f>(L6/2)*0.9/2.2</f>
        <v>106.36363636363636</v>
      </c>
      <c r="N6" s="11">
        <v>160</v>
      </c>
      <c r="O6" s="11">
        <v>250</v>
      </c>
      <c r="P6" s="11"/>
      <c r="Q6" s="11" t="s">
        <v>256</v>
      </c>
    </row>
    <row r="7" spans="1:18" x14ac:dyDescent="0.25">
      <c r="A7">
        <v>6</v>
      </c>
      <c r="B7" s="3" t="s">
        <v>179</v>
      </c>
      <c r="C7" s="11">
        <v>0.3</v>
      </c>
      <c r="D7" s="11">
        <v>206000</v>
      </c>
      <c r="E7" s="11">
        <v>11.5</v>
      </c>
      <c r="F7" s="11">
        <v>7830</v>
      </c>
      <c r="G7" s="11">
        <v>480</v>
      </c>
      <c r="H7" s="11"/>
      <c r="I7" s="11"/>
      <c r="J7" s="11"/>
      <c r="K7" s="11"/>
      <c r="L7" s="11">
        <v>600</v>
      </c>
      <c r="M7" s="6">
        <f>(L7/2)*0.9/3</f>
        <v>90</v>
      </c>
      <c r="N7" s="11">
        <v>290</v>
      </c>
      <c r="O7" s="11">
        <v>250</v>
      </c>
      <c r="P7" s="11"/>
      <c r="Q7" s="11" t="s">
        <v>256</v>
      </c>
    </row>
    <row r="8" spans="1:18" x14ac:dyDescent="0.25">
      <c r="A8">
        <v>7</v>
      </c>
      <c r="B8" s="3" t="s">
        <v>180</v>
      </c>
      <c r="C8" s="11">
        <v>0.3</v>
      </c>
      <c r="D8" s="11">
        <v>206000</v>
      </c>
      <c r="E8" s="11">
        <v>11.5</v>
      </c>
      <c r="F8" s="11">
        <v>7830</v>
      </c>
      <c r="G8" s="11">
        <v>640</v>
      </c>
      <c r="H8" s="11">
        <v>590</v>
      </c>
      <c r="I8" s="11">
        <v>540</v>
      </c>
      <c r="J8" s="11">
        <v>510</v>
      </c>
      <c r="K8" s="11">
        <v>480</v>
      </c>
      <c r="L8" s="11">
        <v>800</v>
      </c>
      <c r="M8" s="6">
        <v>129</v>
      </c>
      <c r="N8" s="11">
        <v>250</v>
      </c>
      <c r="O8" s="11">
        <v>320</v>
      </c>
      <c r="P8" s="11">
        <f>0.65*L8</f>
        <v>520</v>
      </c>
      <c r="Q8" s="11" t="s">
        <v>256</v>
      </c>
    </row>
    <row r="9" spans="1:18" x14ac:dyDescent="0.25">
      <c r="A9">
        <v>8</v>
      </c>
      <c r="B9" s="3" t="s">
        <v>181</v>
      </c>
      <c r="C9" s="11">
        <v>0.3</v>
      </c>
      <c r="D9" s="11">
        <v>206000</v>
      </c>
      <c r="E9" s="11">
        <v>11.5</v>
      </c>
      <c r="F9" s="11">
        <v>7830</v>
      </c>
      <c r="G9" s="11">
        <v>720</v>
      </c>
      <c r="H9" s="11"/>
      <c r="I9" s="11"/>
      <c r="J9" s="11"/>
      <c r="K9" s="11"/>
      <c r="L9" s="11">
        <v>900</v>
      </c>
      <c r="M9" s="6">
        <v>140</v>
      </c>
      <c r="N9" s="11">
        <v>290</v>
      </c>
      <c r="O9" s="11">
        <v>360</v>
      </c>
      <c r="P9" s="11"/>
      <c r="Q9" s="11" t="s">
        <v>256</v>
      </c>
    </row>
    <row r="10" spans="1:18" x14ac:dyDescent="0.25">
      <c r="A10">
        <v>9</v>
      </c>
      <c r="B10" s="3" t="s">
        <v>182</v>
      </c>
      <c r="C10" s="11">
        <v>0.3</v>
      </c>
      <c r="D10" s="11">
        <v>206000</v>
      </c>
      <c r="E10" s="11">
        <v>11.5</v>
      </c>
      <c r="F10" s="11">
        <v>7830</v>
      </c>
      <c r="G10" s="11">
        <v>940</v>
      </c>
      <c r="H10" s="11">
        <v>875</v>
      </c>
      <c r="I10" s="11">
        <v>790</v>
      </c>
      <c r="J10" s="11">
        <v>745</v>
      </c>
      <c r="K10" s="11">
        <v>705</v>
      </c>
      <c r="L10" s="11">
        <v>1040</v>
      </c>
      <c r="M10" s="6">
        <v>162</v>
      </c>
      <c r="N10" s="11">
        <v>320</v>
      </c>
      <c r="O10" s="11">
        <v>380</v>
      </c>
      <c r="P10" s="11">
        <f>0.62*L10</f>
        <v>644.79999999999995</v>
      </c>
      <c r="Q10" s="11" t="s">
        <v>256</v>
      </c>
    </row>
    <row r="11" spans="1:18" x14ac:dyDescent="0.25">
      <c r="A11">
        <v>10</v>
      </c>
      <c r="B11" s="3" t="s">
        <v>183</v>
      </c>
      <c r="C11" s="11">
        <v>0.3</v>
      </c>
      <c r="D11" s="11">
        <v>206000</v>
      </c>
      <c r="E11" s="11">
        <v>11.5</v>
      </c>
      <c r="F11" s="11">
        <v>7830</v>
      </c>
      <c r="G11" s="11">
        <v>1100</v>
      </c>
      <c r="H11" s="11">
        <v>1020</v>
      </c>
      <c r="I11" s="11">
        <v>925</v>
      </c>
      <c r="J11" s="11">
        <v>875</v>
      </c>
      <c r="K11" s="11">
        <v>825</v>
      </c>
      <c r="L11" s="11">
        <v>1220</v>
      </c>
      <c r="M11" s="6">
        <v>190</v>
      </c>
      <c r="N11" s="11">
        <v>385</v>
      </c>
      <c r="O11" s="11">
        <v>435</v>
      </c>
      <c r="P11" s="11">
        <f>0.6*L11</f>
        <v>732</v>
      </c>
      <c r="Q11" s="11" t="s">
        <v>256</v>
      </c>
    </row>
    <row r="12" spans="1:18" x14ac:dyDescent="0.25">
      <c r="A12">
        <v>11</v>
      </c>
      <c r="B12" s="3" t="s">
        <v>184</v>
      </c>
      <c r="C12" s="11">
        <v>0.3</v>
      </c>
      <c r="D12" s="11">
        <v>205000</v>
      </c>
      <c r="E12" s="11">
        <v>11.5</v>
      </c>
      <c r="F12" s="11">
        <v>7850</v>
      </c>
      <c r="G12" s="11">
        <v>1140</v>
      </c>
      <c r="H12" s="11"/>
      <c r="I12" s="11"/>
      <c r="J12" s="11"/>
      <c r="K12" s="11"/>
      <c r="L12" s="11">
        <v>1235</v>
      </c>
      <c r="M12" s="6">
        <f>(L12/2)*0.9/3</f>
        <v>185.25</v>
      </c>
      <c r="N12" s="11">
        <v>372</v>
      </c>
      <c r="O12" s="11">
        <v>372</v>
      </c>
      <c r="P12" s="11"/>
      <c r="Q12" s="11" t="s">
        <v>256</v>
      </c>
    </row>
    <row r="13" spans="1:18" x14ac:dyDescent="0.25">
      <c r="A13">
        <v>12</v>
      </c>
      <c r="B13" s="3" t="s">
        <v>185</v>
      </c>
      <c r="C13" s="11">
        <v>0.3</v>
      </c>
      <c r="D13" s="11">
        <v>206000</v>
      </c>
      <c r="E13" s="11">
        <v>11.5</v>
      </c>
      <c r="F13" s="11">
        <v>7830</v>
      </c>
      <c r="G13" s="11">
        <v>450</v>
      </c>
      <c r="H13" s="11">
        <v>383</v>
      </c>
      <c r="I13" s="11">
        <v>360</v>
      </c>
      <c r="J13" s="11">
        <v>348</v>
      </c>
      <c r="K13" s="11">
        <v>337</v>
      </c>
      <c r="L13" s="11">
        <v>700</v>
      </c>
      <c r="M13" s="6">
        <f>(L13/2)*0.9/3</f>
        <v>105</v>
      </c>
      <c r="N13" s="11">
        <v>222</v>
      </c>
      <c r="O13" s="11">
        <v>222</v>
      </c>
      <c r="P13" s="11">
        <v>504</v>
      </c>
      <c r="Q13" s="11" t="s">
        <v>256</v>
      </c>
    </row>
    <row r="14" spans="1:18" x14ac:dyDescent="0.25">
      <c r="B14" s="3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6"/>
      <c r="N14" s="11"/>
      <c r="O14" s="11"/>
      <c r="P14" s="11"/>
      <c r="Q14" s="11"/>
    </row>
    <row r="15" spans="1:18" x14ac:dyDescent="0.25">
      <c r="B15" s="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6"/>
      <c r="N15" s="11"/>
      <c r="O15" s="11"/>
      <c r="P15" s="11"/>
      <c r="Q15" s="11"/>
    </row>
    <row r="16" spans="1:18" x14ac:dyDescent="0.25">
      <c r="B16" s="3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6"/>
      <c r="N16" s="11"/>
      <c r="O16" s="11"/>
      <c r="P16" s="11"/>
      <c r="Q16" s="11"/>
    </row>
    <row r="23" spans="3:16" ht="105" x14ac:dyDescent="0.25">
      <c r="C23" s="12" t="s">
        <v>164</v>
      </c>
      <c r="D23" s="12" t="s">
        <v>11</v>
      </c>
      <c r="E23" s="12" t="s">
        <v>341</v>
      </c>
      <c r="F23" s="12" t="s">
        <v>12</v>
      </c>
      <c r="G23" s="12" t="s">
        <v>165</v>
      </c>
      <c r="H23" s="12" t="s">
        <v>166</v>
      </c>
      <c r="I23" s="12" t="s">
        <v>167</v>
      </c>
      <c r="J23" s="12" t="s">
        <v>168</v>
      </c>
      <c r="K23" s="12" t="s">
        <v>169</v>
      </c>
      <c r="L23" s="12" t="s">
        <v>170</v>
      </c>
      <c r="M23" s="37" t="s">
        <v>171</v>
      </c>
      <c r="N23" s="12" t="s">
        <v>172</v>
      </c>
      <c r="O23" s="12"/>
      <c r="P23" s="1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changelog</vt:lpstr>
      <vt:lpstr>Friciton Joint</vt:lpstr>
      <vt:lpstr>Friction Thread</vt:lpstr>
      <vt:lpstr>Friction Head</vt:lpstr>
      <vt:lpstr>Part Material</vt:lpstr>
      <vt:lpstr>Bolt Material</vt:lpstr>
    </vt:vector>
  </TitlesOfParts>
  <Company>EDAG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EDAG Tool zur Schraubenberechnung</dc:title>
  <dc:creator>Sanwald, Michael;alexander.erler@edag.com</dc:creator>
  <cp:lastModifiedBy>Rybak, Hubert</cp:lastModifiedBy>
  <cp:lastPrinted>2020-08-18T15:32:21Z</cp:lastPrinted>
  <dcterms:created xsi:type="dcterms:W3CDTF">2020-07-10T07:13:40Z</dcterms:created>
  <dcterms:modified xsi:type="dcterms:W3CDTF">2024-08-27T06:57:52Z</dcterms:modified>
</cp:coreProperties>
</file>